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1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ab-my.sharepoint.com/personal/2039970_uab_cat/Documents/Escritorio/"/>
    </mc:Choice>
  </mc:AlternateContent>
  <xr:revisionPtr revIDLastSave="2088" documentId="120_{AF7C11A3-041F-472E-A5F8-5D7442E08A35}" xr6:coauthVersionLast="47" xr6:coauthVersionMax="47" xr10:uidLastSave="{424CC52A-06B9-4F84-927B-48893C0A5E5A}"/>
  <bookViews>
    <workbookView xWindow="-120" yWindow="-120" windowWidth="29040" windowHeight="15840" tabRatio="586" xr2:uid="{00000000-000D-0000-FFFF-FFFF00000000}"/>
  </bookViews>
  <sheets>
    <sheet name="PDI" sheetId="29" r:id="rId1"/>
    <sheet name="CÀRRECS ACADÈMICS" sheetId="30" r:id="rId2"/>
    <sheet name="MÈRITS I TRAMS" sheetId="34" r:id="rId3"/>
    <sheet name="INVESTIGADORS" sheetId="33" r:id="rId4"/>
    <sheet name="PAS" sheetId="32" r:id="rId5"/>
    <sheet name="COTITZACIÓ SS PAS I PDI" sheetId="14" r:id="rId6"/>
  </sheets>
  <definedNames>
    <definedName name="_xlnm.Print_Area" localSheetId="1">'CÀRRECS ACADÈMICS'!$A$1:$G$12</definedName>
    <definedName name="_xlnm.Print_Area" localSheetId="5">'COTITZACIÓ SS PAS I PDI'!$A$2:$N$15</definedName>
    <definedName name="_xlnm.Print_Area" localSheetId="3">INVESTIGADORS!$A$2:$N$67</definedName>
    <definedName name="_xlnm.Print_Area" localSheetId="2">'MÈRITS I TRAMS'!$A$3:$K$25</definedName>
    <definedName name="_xlnm.Print_Area" localSheetId="4">PAS!$A$1:$N$317</definedName>
    <definedName name="_xlnm.Print_Area" localSheetId="0">PDI!$A$1:$W$36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1" i="33" l="1"/>
  <c r="I140" i="33"/>
  <c r="I139" i="33"/>
  <c r="H142" i="33"/>
  <c r="I142" i="33" s="1"/>
  <c r="H141" i="33"/>
  <c r="H140" i="33"/>
  <c r="H139" i="33"/>
  <c r="I131" i="33"/>
  <c r="I130" i="33"/>
  <c r="I129" i="33"/>
  <c r="I128" i="33"/>
  <c r="H131" i="33"/>
  <c r="H130" i="33"/>
  <c r="H129" i="33"/>
  <c r="H128" i="33"/>
  <c r="I120" i="33"/>
  <c r="I119" i="33"/>
  <c r="I118" i="33"/>
  <c r="I117" i="33"/>
  <c r="H119" i="33"/>
  <c r="H118" i="33"/>
  <c r="H117" i="33"/>
  <c r="G120" i="33"/>
  <c r="G119" i="33"/>
  <c r="G118" i="33"/>
  <c r="G117" i="33"/>
  <c r="I110" i="33"/>
  <c r="I109" i="33"/>
  <c r="I108" i="33"/>
  <c r="I107" i="33"/>
  <c r="H110" i="33"/>
  <c r="H109" i="33"/>
  <c r="H108" i="33"/>
  <c r="H107" i="33"/>
  <c r="I100" i="33"/>
  <c r="I98" i="33"/>
  <c r="I97" i="33"/>
  <c r="H100" i="33"/>
  <c r="L45" i="29"/>
  <c r="J45" i="29"/>
  <c r="K45" i="29" s="1"/>
  <c r="H89" i="33"/>
  <c r="G89" i="33"/>
  <c r="I82" i="33"/>
  <c r="I81" i="33"/>
  <c r="H82" i="33"/>
  <c r="H81" i="33"/>
  <c r="H74" i="33"/>
  <c r="G74" i="33"/>
  <c r="G66" i="33"/>
  <c r="G65" i="33"/>
  <c r="H58" i="33"/>
  <c r="G58" i="33"/>
  <c r="I51" i="33"/>
  <c r="I49" i="33"/>
  <c r="I48" i="33"/>
  <c r="H51" i="33"/>
  <c r="H50" i="33"/>
  <c r="H49" i="33"/>
  <c r="H48" i="33"/>
  <c r="H41" i="33"/>
  <c r="H40" i="33"/>
  <c r="G41" i="33"/>
  <c r="G40" i="33"/>
  <c r="I33" i="33"/>
  <c r="I32" i="33"/>
  <c r="I31" i="33"/>
  <c r="I30" i="33"/>
  <c r="G23" i="33"/>
  <c r="G22" i="33"/>
  <c r="H22" i="33"/>
  <c r="H33" i="33"/>
  <c r="H32" i="33"/>
  <c r="H31" i="33"/>
  <c r="H30" i="33"/>
  <c r="H23" i="33"/>
  <c r="J12" i="33"/>
  <c r="J11" i="33"/>
  <c r="J10" i="33"/>
  <c r="J9" i="33"/>
  <c r="J8" i="33"/>
  <c r="J7" i="33"/>
  <c r="I12" i="33"/>
  <c r="I11" i="33"/>
  <c r="I10" i="33"/>
  <c r="I9" i="33"/>
  <c r="I8" i="33"/>
  <c r="I7" i="33"/>
  <c r="I267" i="32"/>
  <c r="I266" i="32"/>
  <c r="I265" i="32"/>
  <c r="I263" i="32"/>
  <c r="I262" i="32"/>
  <c r="I261" i="32"/>
  <c r="I260" i="32"/>
  <c r="H267" i="32"/>
  <c r="H266" i="32"/>
  <c r="H265" i="32"/>
  <c r="H264" i="32"/>
  <c r="H263" i="32"/>
  <c r="H262" i="32"/>
  <c r="H261" i="32"/>
  <c r="H260" i="32"/>
  <c r="H208" i="32"/>
  <c r="H207" i="32"/>
  <c r="H206" i="32"/>
  <c r="F209" i="32"/>
  <c r="F208" i="32"/>
  <c r="F207" i="32"/>
  <c r="F206" i="32"/>
  <c r="H195" i="32"/>
  <c r="H194" i="32"/>
  <c r="H193" i="32"/>
  <c r="H192" i="32"/>
  <c r="H191" i="32"/>
  <c r="H190" i="32"/>
  <c r="H189" i="32"/>
  <c r="H188" i="32"/>
  <c r="H187" i="32"/>
  <c r="H186" i="32"/>
  <c r="F195" i="32"/>
  <c r="F194" i="32"/>
  <c r="F193" i="32"/>
  <c r="F192" i="32"/>
  <c r="F191" i="32"/>
  <c r="F190" i="32"/>
  <c r="F189" i="32"/>
  <c r="F188" i="32"/>
  <c r="F187" i="32"/>
  <c r="F186" i="32"/>
  <c r="H177" i="32"/>
  <c r="H176" i="32"/>
  <c r="H175" i="32"/>
  <c r="H174" i="32"/>
  <c r="H173" i="32"/>
  <c r="H172" i="32"/>
  <c r="H171" i="32"/>
  <c r="H170" i="32"/>
  <c r="H169" i="32"/>
  <c r="H168" i="32"/>
  <c r="H167" i="32"/>
  <c r="H166" i="32"/>
  <c r="H165" i="32"/>
  <c r="H164" i="32"/>
  <c r="H163" i="32"/>
  <c r="H162" i="32"/>
  <c r="F177" i="32"/>
  <c r="F176" i="32"/>
  <c r="F175" i="32"/>
  <c r="F174" i="32"/>
  <c r="F173" i="32"/>
  <c r="F172" i="32"/>
  <c r="F171" i="32"/>
  <c r="F170" i="32"/>
  <c r="F169" i="32"/>
  <c r="F168" i="32"/>
  <c r="F167" i="32"/>
  <c r="F166" i="32"/>
  <c r="F165" i="32"/>
  <c r="F164" i="32"/>
  <c r="F163" i="32"/>
  <c r="F162" i="32"/>
  <c r="L11" i="29"/>
  <c r="M11" i="29" s="1"/>
  <c r="H154" i="32"/>
  <c r="H153" i="32"/>
  <c r="H152" i="32"/>
  <c r="H151" i="32"/>
  <c r="H150" i="32"/>
  <c r="H149" i="32"/>
  <c r="H148" i="32"/>
  <c r="H147" i="32"/>
  <c r="H146" i="32"/>
  <c r="H145" i="32"/>
  <c r="H144" i="32"/>
  <c r="H143" i="32"/>
  <c r="H142" i="32"/>
  <c r="H141" i="32"/>
  <c r="H140" i="32"/>
  <c r="H139" i="32"/>
  <c r="H138" i="32"/>
  <c r="H133" i="32"/>
  <c r="H134" i="32"/>
  <c r="F154" i="32"/>
  <c r="F153" i="32"/>
  <c r="F152" i="32"/>
  <c r="F151" i="32"/>
  <c r="F150" i="32"/>
  <c r="F149" i="32"/>
  <c r="F148" i="32"/>
  <c r="F147" i="32"/>
  <c r="F146" i="32"/>
  <c r="F145" i="32"/>
  <c r="F144" i="32"/>
  <c r="F143" i="32"/>
  <c r="F141" i="32"/>
  <c r="F140" i="32"/>
  <c r="F139" i="32"/>
  <c r="F138" i="32"/>
  <c r="F134" i="32"/>
  <c r="F133" i="32"/>
  <c r="J87" i="32"/>
  <c r="J86" i="32"/>
  <c r="J85" i="32"/>
  <c r="J84" i="32"/>
  <c r="J83" i="32"/>
  <c r="I87" i="32"/>
  <c r="I86" i="32"/>
  <c r="I85" i="32"/>
  <c r="I84" i="32"/>
  <c r="I83" i="32"/>
  <c r="G87" i="32"/>
  <c r="G86" i="32"/>
  <c r="G85" i="32"/>
  <c r="G84" i="32"/>
  <c r="G83" i="32"/>
  <c r="J79" i="32"/>
  <c r="J78" i="32"/>
  <c r="J77" i="32"/>
  <c r="J76" i="32"/>
  <c r="J75" i="32"/>
  <c r="J74" i="32"/>
  <c r="J73" i="32"/>
  <c r="J72" i="32"/>
  <c r="J71" i="32"/>
  <c r="J69" i="32"/>
  <c r="J68" i="32"/>
  <c r="I79" i="32"/>
  <c r="I78" i="32"/>
  <c r="I77" i="32"/>
  <c r="I76" i="32"/>
  <c r="I74" i="32"/>
  <c r="I73" i="32"/>
  <c r="I72" i="32"/>
  <c r="I71" i="32"/>
  <c r="I70" i="32"/>
  <c r="I69" i="32"/>
  <c r="I68" i="32"/>
  <c r="G79" i="32"/>
  <c r="G78" i="32"/>
  <c r="G77" i="32"/>
  <c r="G76" i="32"/>
  <c r="G75" i="32"/>
  <c r="G74" i="32"/>
  <c r="G73" i="32"/>
  <c r="G72" i="32"/>
  <c r="G71" i="32"/>
  <c r="G70" i="32"/>
  <c r="G69" i="32"/>
  <c r="G68" i="32"/>
  <c r="J56" i="32"/>
  <c r="J55" i="32"/>
  <c r="J54" i="32"/>
  <c r="J53" i="32"/>
  <c r="J52" i="32"/>
  <c r="J51" i="32"/>
  <c r="J50" i="32"/>
  <c r="J49" i="32"/>
  <c r="J48" i="32"/>
  <c r="J47" i="32"/>
  <c r="J46" i="32"/>
  <c r="J45" i="32"/>
  <c r="J44" i="32"/>
  <c r="J43" i="32"/>
  <c r="J42" i="32"/>
  <c r="J41" i="32"/>
  <c r="J40" i="32"/>
  <c r="J39" i="32"/>
  <c r="J38" i="32"/>
  <c r="J37" i="32"/>
  <c r="J36" i="32"/>
  <c r="J35" i="32"/>
  <c r="J34" i="32"/>
  <c r="J33" i="32"/>
  <c r="J32" i="32"/>
  <c r="I56" i="32"/>
  <c r="I55" i="32"/>
  <c r="I54" i="32"/>
  <c r="I53" i="32"/>
  <c r="I52" i="32"/>
  <c r="I51" i="32"/>
  <c r="I50" i="32"/>
  <c r="I49" i="32"/>
  <c r="I48" i="32"/>
  <c r="I47" i="32"/>
  <c r="I46" i="32"/>
  <c r="I45" i="32"/>
  <c r="I44" i="32"/>
  <c r="I43" i="32"/>
  <c r="I42" i="32"/>
  <c r="I41" i="32"/>
  <c r="I40" i="32"/>
  <c r="I39" i="32"/>
  <c r="I38" i="32"/>
  <c r="I37" i="32"/>
  <c r="I35" i="32"/>
  <c r="I34" i="32"/>
  <c r="I33" i="32"/>
  <c r="I32" i="32"/>
  <c r="G56" i="32"/>
  <c r="G55" i="32"/>
  <c r="G54" i="32"/>
  <c r="G53" i="32"/>
  <c r="G52" i="32"/>
  <c r="G50" i="32"/>
  <c r="G49" i="32"/>
  <c r="G48" i="32"/>
  <c r="G47" i="32"/>
  <c r="G46" i="32"/>
  <c r="G45" i="32"/>
  <c r="G44" i="32"/>
  <c r="G43" i="32"/>
  <c r="G42" i="32"/>
  <c r="G41" i="32"/>
  <c r="G40" i="32"/>
  <c r="G38" i="32"/>
  <c r="G37" i="32"/>
  <c r="G36" i="32"/>
  <c r="G35" i="32"/>
  <c r="G33" i="32"/>
  <c r="G32" i="32"/>
  <c r="J27" i="32"/>
  <c r="J26" i="32"/>
  <c r="J25" i="32"/>
  <c r="J24" i="32"/>
  <c r="J23" i="32"/>
  <c r="J22" i="32"/>
  <c r="J21" i="32"/>
  <c r="J20" i="32"/>
  <c r="J19" i="32"/>
  <c r="J18" i="32"/>
  <c r="J17" i="32"/>
  <c r="J16" i="32"/>
  <c r="J12" i="32"/>
  <c r="G27" i="32"/>
  <c r="G26" i="32"/>
  <c r="G25" i="32"/>
  <c r="G24" i="32"/>
  <c r="G23" i="32"/>
  <c r="G22" i="32"/>
  <c r="G21" i="32"/>
  <c r="G20" i="32"/>
  <c r="G19" i="32"/>
  <c r="G18" i="32"/>
  <c r="G17" i="32"/>
  <c r="G16" i="32"/>
  <c r="G12" i="32"/>
  <c r="M12" i="29"/>
  <c r="M13" i="29"/>
  <c r="M14" i="29"/>
  <c r="M15" i="29"/>
  <c r="M16" i="29"/>
  <c r="M17" i="29"/>
  <c r="M18" i="29"/>
  <c r="M19" i="29"/>
  <c r="L12" i="29"/>
  <c r="L13" i="29"/>
  <c r="L14" i="29"/>
  <c r="L15" i="29"/>
  <c r="L16" i="29"/>
  <c r="L17" i="29"/>
  <c r="L18" i="29"/>
  <c r="L19" i="29"/>
  <c r="J12" i="29"/>
  <c r="J13" i="29"/>
  <c r="J14" i="29"/>
  <c r="J15" i="29"/>
  <c r="J16" i="29"/>
  <c r="J17" i="29"/>
  <c r="J18" i="29"/>
  <c r="J19" i="29"/>
  <c r="J11" i="29"/>
  <c r="K47" i="29"/>
  <c r="K48" i="29"/>
  <c r="K49" i="29"/>
  <c r="K55" i="29"/>
  <c r="K56" i="29"/>
  <c r="J46" i="29"/>
  <c r="J47" i="29"/>
  <c r="L47" i="29" s="1"/>
  <c r="J48" i="29"/>
  <c r="L48" i="29" s="1"/>
  <c r="J49" i="29"/>
  <c r="L49" i="29" s="1"/>
  <c r="J50" i="29"/>
  <c r="K50" i="29" s="1"/>
  <c r="J51" i="29"/>
  <c r="K51" i="29" s="1"/>
  <c r="J52" i="29"/>
  <c r="K52" i="29" s="1"/>
  <c r="J53" i="29"/>
  <c r="K53" i="29" s="1"/>
  <c r="J54" i="29"/>
  <c r="J55" i="29"/>
  <c r="L55" i="29" s="1"/>
  <c r="J56" i="29"/>
  <c r="L56" i="29" s="1"/>
  <c r="L51" i="29" l="1"/>
  <c r="L53" i="29"/>
  <c r="L52" i="29"/>
  <c r="K54" i="29"/>
  <c r="L54" i="29" s="1"/>
  <c r="K46" i="29"/>
  <c r="L46" i="29" s="1"/>
  <c r="L50" i="29"/>
  <c r="H85" i="29" l="1"/>
  <c r="G129" i="29"/>
  <c r="H119" i="29"/>
  <c r="H118" i="29"/>
  <c r="H117" i="29"/>
  <c r="H116" i="29"/>
  <c r="H115" i="29"/>
  <c r="H114" i="29"/>
  <c r="H113" i="29"/>
  <c r="H112" i="29"/>
  <c r="H111" i="29"/>
  <c r="H110" i="29"/>
  <c r="H109" i="29"/>
  <c r="H108" i="29"/>
  <c r="H107" i="29"/>
  <c r="H106" i="29"/>
  <c r="H105" i="29"/>
  <c r="G119" i="29"/>
  <c r="G118" i="29"/>
  <c r="G117" i="29"/>
  <c r="G116" i="29"/>
  <c r="G115" i="29"/>
  <c r="I115" i="29" s="1"/>
  <c r="G114" i="29"/>
  <c r="I114" i="29" s="1"/>
  <c r="G113" i="29"/>
  <c r="I113" i="29" s="1"/>
  <c r="G112" i="29"/>
  <c r="I112" i="29" s="1"/>
  <c r="G111" i="29"/>
  <c r="G110" i="29"/>
  <c r="G109" i="29"/>
  <c r="G108" i="29"/>
  <c r="I108" i="29" s="1"/>
  <c r="G107" i="29"/>
  <c r="I107" i="29" s="1"/>
  <c r="G106" i="29"/>
  <c r="I106" i="29" s="1"/>
  <c r="G105" i="29"/>
  <c r="I105" i="29" s="1"/>
  <c r="H99" i="33"/>
  <c r="I99" i="33" s="1"/>
  <c r="H98" i="33"/>
  <c r="H97" i="33"/>
  <c r="H65" i="33"/>
  <c r="I50" i="33"/>
  <c r="H11" i="33"/>
  <c r="I116" i="29" l="1"/>
  <c r="I109" i="29"/>
  <c r="I110" i="29"/>
  <c r="I111" i="29"/>
  <c r="I119" i="29"/>
  <c r="I118" i="29"/>
  <c r="I117" i="29"/>
  <c r="G91" i="29"/>
  <c r="I91" i="29" s="1"/>
  <c r="G92" i="29"/>
  <c r="I92" i="29" s="1"/>
  <c r="G93" i="29"/>
  <c r="I93" i="29" s="1"/>
  <c r="G94" i="29"/>
  <c r="I94" i="29"/>
  <c r="I264" i="32"/>
  <c r="F142" i="32" l="1"/>
  <c r="J70" i="32"/>
  <c r="I75" i="32"/>
  <c r="I36" i="32"/>
  <c r="I27" i="32"/>
  <c r="I26" i="32"/>
  <c r="I25" i="32"/>
  <c r="I24" i="32"/>
  <c r="I23" i="32"/>
  <c r="I22" i="32"/>
  <c r="I21" i="32"/>
  <c r="I20" i="32"/>
  <c r="I19" i="32"/>
  <c r="I18" i="32"/>
  <c r="I17" i="32"/>
  <c r="I16" i="32"/>
  <c r="I12" i="32"/>
  <c r="G51" i="32"/>
  <c r="G39" i="32"/>
  <c r="G34" i="32"/>
  <c r="E130" i="33"/>
  <c r="E129" i="33"/>
  <c r="E128" i="33"/>
  <c r="H120" i="33"/>
  <c r="H66" i="33"/>
  <c r="H12" i="33"/>
  <c r="H79" i="29"/>
  <c r="H83" i="29" l="1"/>
  <c r="H67" i="29" l="1"/>
  <c r="H68" i="29"/>
  <c r="H69" i="29"/>
  <c r="H70" i="29"/>
  <c r="H71" i="29"/>
  <c r="H72" i="29"/>
  <c r="H73" i="29"/>
  <c r="H74" i="29"/>
  <c r="H75" i="29"/>
  <c r="H76" i="29"/>
  <c r="H77" i="29"/>
  <c r="H78" i="29"/>
  <c r="H80" i="29"/>
  <c r="H81" i="29"/>
  <c r="H82" i="29"/>
  <c r="H84" i="29"/>
  <c r="H86" i="29"/>
  <c r="H87" i="29"/>
  <c r="H88" i="29"/>
  <c r="H89" i="29"/>
  <c r="H209" i="32" l="1"/>
  <c r="A152" i="30" l="1"/>
  <c r="G67" i="29"/>
  <c r="G68" i="29"/>
  <c r="G69" i="29"/>
  <c r="G70" i="29"/>
  <c r="G71" i="29"/>
  <c r="G72" i="29"/>
  <c r="G73" i="29"/>
  <c r="G74" i="29"/>
  <c r="G75" i="29"/>
  <c r="G76" i="29"/>
  <c r="G77" i="29"/>
  <c r="G78" i="29"/>
  <c r="I78" i="29" s="1"/>
  <c r="G79" i="29"/>
  <c r="G80" i="29"/>
  <c r="G81" i="29"/>
  <c r="G82" i="29"/>
  <c r="G83" i="29"/>
  <c r="G84" i="29"/>
  <c r="G85" i="29"/>
  <c r="G86" i="29"/>
  <c r="G87" i="29"/>
  <c r="G88" i="29"/>
  <c r="G89" i="29"/>
  <c r="G90" i="29"/>
  <c r="I90" i="29" s="1"/>
  <c r="G66" i="29"/>
  <c r="H66" i="29"/>
  <c r="F129" i="29"/>
  <c r="H129" i="29" s="1"/>
  <c r="I66" i="29" l="1"/>
  <c r="I89" i="29"/>
  <c r="I72" i="29"/>
  <c r="I79" i="29"/>
  <c r="I86" i="29"/>
  <c r="I71" i="29"/>
  <c r="I77" i="29"/>
  <c r="I81" i="29"/>
  <c r="I85" i="29"/>
  <c r="I84" i="29"/>
  <c r="I76" i="29"/>
  <c r="I68" i="29"/>
  <c r="I73" i="29"/>
  <c r="I88" i="29"/>
  <c r="I87" i="29"/>
  <c r="I69" i="29"/>
  <c r="I83" i="29"/>
  <c r="I75" i="29"/>
  <c r="I67" i="29"/>
  <c r="I80" i="29"/>
  <c r="I70" i="29"/>
  <c r="I82" i="29"/>
  <c r="I74" i="29"/>
  <c r="M14" i="14" l="1"/>
  <c r="M13" i="14"/>
  <c r="M12" i="14"/>
  <c r="M11" i="14"/>
  <c r="M10" i="14"/>
  <c r="M9" i="14"/>
  <c r="M8" i="14"/>
  <c r="G14" i="14"/>
  <c r="G13" i="14"/>
  <c r="G12" i="14"/>
  <c r="G11" i="14"/>
  <c r="G10" i="14"/>
  <c r="G8" i="14"/>
  <c r="G9" i="14"/>
</calcChain>
</file>

<file path=xl/sharedStrings.xml><?xml version="1.0" encoding="utf-8"?>
<sst xmlns="http://schemas.openxmlformats.org/spreadsheetml/2006/main" count="1164" uniqueCount="380">
  <si>
    <t>RETRIBUCIÓ DEL PDI FUNCIONARI</t>
  </si>
  <si>
    <t>En aplicació de la Llei de Pressupostos de l'Estat:</t>
  </si>
  <si>
    <t>-Les pagues extres inclouen: sou base (diferent del mensual), c.de destí, c. específic gral, acord mg d'universitats, complement específic amg, triennis (diferent del mensual), mèrits de docència i càrrecs acadèmics</t>
  </si>
  <si>
    <t>CATEGORIA</t>
  </si>
  <si>
    <t>DED.</t>
  </si>
  <si>
    <t>SOU BASE</t>
  </si>
  <si>
    <t>COMPLEMENT
DE DESTÍ</t>
  </si>
  <si>
    <t>COMPLEMENT
ESPECÍFIC GRAL.</t>
  </si>
  <si>
    <t>ACORD MG
D'UNIVERSITATS</t>
  </si>
  <si>
    <t>COMPLEMENT
ESPECÍFIC AMG</t>
  </si>
  <si>
    <t>TOTAL 
MENSUAL</t>
  </si>
  <si>
    <t>SOU BASE 
(PAGA EXTRA)</t>
  </si>
  <si>
    <t>PAGA EXTRA</t>
  </si>
  <si>
    <t>TOTAL ANUAL</t>
  </si>
  <si>
    <t>Catedràtic d'Universitat</t>
  </si>
  <si>
    <t>TC</t>
  </si>
  <si>
    <t>T6</t>
  </si>
  <si>
    <t>T4</t>
  </si>
  <si>
    <t>T3</t>
  </si>
  <si>
    <t>Catedràtic d'Escola Universitària</t>
  </si>
  <si>
    <t>P. Titular d'Universitat</t>
  </si>
  <si>
    <t>P. Titular d'Escola Universitària</t>
  </si>
  <si>
    <t>Valors mensuals</t>
  </si>
  <si>
    <t>Subgrup A1 - TC</t>
  </si>
  <si>
    <t>Subgrup A1 - TP6</t>
  </si>
  <si>
    <t>Subgrup A1 - TP4</t>
  </si>
  <si>
    <t>Subgrup A1 - TP3</t>
  </si>
  <si>
    <t>Valors per a les pagues extraordinàries</t>
  </si>
  <si>
    <t>RETRIBUCIÓ DEL PDI LABORAL</t>
  </si>
  <si>
    <t>- Les dues pagues extres inclouen: sou base, complement de categoria, complement de lloc, acord mg, triennis i càrrecs acadèmics</t>
  </si>
  <si>
    <t>DED</t>
  </si>
  <si>
    <t>COMPLEMENT
DE CATEGORIA</t>
  </si>
  <si>
    <t>COMPLEMENT
DE LLOC</t>
  </si>
  <si>
    <t>ACORD MG 0,2%</t>
  </si>
  <si>
    <t>MILLORA UAB</t>
  </si>
  <si>
    <t>Professor Lector</t>
  </si>
  <si>
    <t>-</t>
  </si>
  <si>
    <t>Professor Agregat</t>
  </si>
  <si>
    <t>Professor Agregat Interí</t>
  </si>
  <si>
    <t>Professor Catedràtic Laboral</t>
  </si>
  <si>
    <t>Investigador PostDoc (INVPOS)</t>
  </si>
  <si>
    <t>Professor Col·laborador (No Doctor)</t>
  </si>
  <si>
    <t>Professor Col·laborador (Doctor)</t>
  </si>
  <si>
    <t xml:space="preserve">RETRIBUCIÓ DEL PROFESSORAT ASSOCIAT </t>
  </si>
  <si>
    <t>- Les dues pagues extres inclouen: sou base i triennis</t>
  </si>
  <si>
    <t>Associat 1</t>
  </si>
  <si>
    <t>TP6</t>
  </si>
  <si>
    <t>TP5</t>
  </si>
  <si>
    <t>TP4</t>
  </si>
  <si>
    <t>TP3</t>
  </si>
  <si>
    <t>TP2</t>
  </si>
  <si>
    <t>TP1</t>
  </si>
  <si>
    <t>Associat 2</t>
  </si>
  <si>
    <t>Associat 3</t>
  </si>
  <si>
    <t>Associat 4</t>
  </si>
  <si>
    <t>Associat Metge</t>
  </si>
  <si>
    <t>Associat Infermeria</t>
  </si>
  <si>
    <t>Associat Fisioteràpia</t>
  </si>
  <si>
    <t>Associal Psicologia</t>
  </si>
  <si>
    <t>Associat Logopeda</t>
  </si>
  <si>
    <t xml:space="preserve">RETRIBUCIÓ DEL PROFESSORAT VISITANT </t>
  </si>
  <si>
    <t>- Les dues pagues extres inclouen: sou base</t>
  </si>
  <si>
    <t>NIVELL</t>
  </si>
  <si>
    <t>DEDICACIÓ</t>
  </si>
  <si>
    <t>V1</t>
  </si>
  <si>
    <t>P03</t>
  </si>
  <si>
    <t>C08</t>
  </si>
  <si>
    <t>V2</t>
  </si>
  <si>
    <t>P04</t>
  </si>
  <si>
    <t>P05</t>
  </si>
  <si>
    <t>P06</t>
  </si>
  <si>
    <t>V3</t>
  </si>
  <si>
    <t>P01</t>
  </si>
  <si>
    <t>V4</t>
  </si>
  <si>
    <t>RETRIBUCIÓ DEL PROFESSORAT EMÈRIT</t>
  </si>
  <si>
    <t>EL1</t>
  </si>
  <si>
    <t xml:space="preserve">TRIENNIS PDI LABORAL </t>
  </si>
  <si>
    <t>DEDICACIÓ A TEMPS COMPLERT</t>
  </si>
  <si>
    <t>14 pagues</t>
  </si>
  <si>
    <t>GRUP I - ASSOCIAT TP1</t>
  </si>
  <si>
    <t>GRUP I- ASSOCIAT TP2</t>
  </si>
  <si>
    <t>GRUP I - ASSOCIAT TP3</t>
  </si>
  <si>
    <t>GRUP I - ASSOCIAT TP4</t>
  </si>
  <si>
    <t>GRUP I- ASSOCIAT TP5</t>
  </si>
  <si>
    <t>GRUP I - ASSOCIAT TP6</t>
  </si>
  <si>
    <t>GRUP I - RESTA DE CATEGORIES A TC</t>
  </si>
  <si>
    <t xml:space="preserve">ESTADIS DE SECUNDÀRIA (valors mensuals) </t>
  </si>
  <si>
    <t>ESTADIS</t>
  </si>
  <si>
    <t>VALOR MENSUAL</t>
  </si>
  <si>
    <t>1r ESTADI</t>
  </si>
  <si>
    <t>2n ESTADI</t>
  </si>
  <si>
    <t>3r ESTADI</t>
  </si>
  <si>
    <t>4rt ESTADI</t>
  </si>
  <si>
    <t>5è ESTADI</t>
  </si>
  <si>
    <t>ENCÀRRECS DE COL.LABORACIÓ: IMPORT MÀXIM ANUAL 160.656,75 €</t>
  </si>
  <si>
    <t>CÀRRECS ACADÈMICS</t>
  </si>
  <si>
    <t>Els càrrecs acadèmic són per 14 pagues</t>
  </si>
  <si>
    <t>EQUIP DE GOVERN</t>
  </si>
  <si>
    <t xml:space="preserve">Rectora                                                                                                                                                   </t>
  </si>
  <si>
    <t>Secretari/ària General</t>
  </si>
  <si>
    <t>Vicerector/a o Comissionat/da</t>
  </si>
  <si>
    <t>Delegat/da de la Rectora o càrrecs assimilats</t>
  </si>
  <si>
    <t>Adjunt/a dels Vicerectorats o càrrecs assimilats</t>
  </si>
  <si>
    <t>FACULTATS I ESCOLES</t>
  </si>
  <si>
    <t>Degà/na o Director/a</t>
  </si>
  <si>
    <t>Secretari/ària de Centre</t>
  </si>
  <si>
    <t>Coordinador/a (Ud. Hospitalària)</t>
  </si>
  <si>
    <t>Secretari/ària Territorial</t>
  </si>
  <si>
    <t>DEPARTAMENTS</t>
  </si>
  <si>
    <t>Director/a de Departament</t>
  </si>
  <si>
    <t>Secretari/ària de Departament</t>
  </si>
  <si>
    <t>INSTITUTS PROPIS</t>
  </si>
  <si>
    <t>Director/a d'Institut Propi</t>
  </si>
  <si>
    <t>Secretari/ària d'Institut Propi</t>
  </si>
  <si>
    <t>Per coordinació doctorat</t>
  </si>
  <si>
    <t>MÈRITS ESTATALS</t>
  </si>
  <si>
    <t>MÈRITS ESTATALS DE DOCÈNCIA I INVESTIGACIÓ DEL PDI FUNCIONARI (Valors mensuals)</t>
  </si>
  <si>
    <t>CCE</t>
  </si>
  <si>
    <t xml:space="preserve">VALOR TOTAL </t>
  </si>
  <si>
    <t>ACORD MG UNIVERSITATS</t>
  </si>
  <si>
    <t>CU</t>
  </si>
  <si>
    <t>TU/CEU</t>
  </si>
  <si>
    <t>TEU</t>
  </si>
  <si>
    <t>MÈRITS ESTATALS DE DOCÈNCIA I INVESTIGACIÓ DEL PDI LABORAL (TRAMS BÀSICS DE DOCÈNCIA I INVESTIGACIÓ)</t>
  </si>
  <si>
    <t>Catedràtic/a</t>
  </si>
  <si>
    <t>Agregat/da i Investigador/a Ordinari/a Cap. I</t>
  </si>
  <si>
    <t>Lector/a</t>
  </si>
  <si>
    <t>Col·laborador/a de doctor/a</t>
  </si>
  <si>
    <t>Col·laborador/a  no doctor/a</t>
  </si>
  <si>
    <t>TRAMS AUTONÒMICS</t>
  </si>
  <si>
    <t>TRAMS AUTONÒMICS DE DOCÈNCIA</t>
  </si>
  <si>
    <t>VENCIMENT DEL TRAM</t>
  </si>
  <si>
    <t>IMPORT
MENSUAL</t>
  </si>
  <si>
    <t>Vençuts fins l'any 2002</t>
  </si>
  <si>
    <t>CU-29</t>
  </si>
  <si>
    <t>TU/CEU - 27</t>
  </si>
  <si>
    <t>TEU-26</t>
  </si>
  <si>
    <t>CATED</t>
  </si>
  <si>
    <t>AGREG</t>
  </si>
  <si>
    <t>LECT</t>
  </si>
  <si>
    <t>COL-SD</t>
  </si>
  <si>
    <t>COL-ND</t>
  </si>
  <si>
    <t>Vençuts fins l'any 2003 i 2004</t>
  </si>
  <si>
    <t>Vençuts fins l'any 2005 i 2006</t>
  </si>
  <si>
    <t>Vençuts a partir de l'any 2007</t>
  </si>
  <si>
    <t xml:space="preserve">TRAMS AUTONÒMICS DE RECERCA </t>
  </si>
  <si>
    <t>TRAMS AUTONÒMICS DE GESTIÓ</t>
  </si>
  <si>
    <t>TIPUS TRAM</t>
  </si>
  <si>
    <t>PUNTS</t>
  </si>
  <si>
    <t>Tram 1</t>
  </si>
  <si>
    <t>Tram 2</t>
  </si>
  <si>
    <t>45</t>
  </si>
  <si>
    <t>Tram 3</t>
  </si>
  <si>
    <t>55</t>
  </si>
  <si>
    <t>Tram 4</t>
  </si>
  <si>
    <t>65</t>
  </si>
  <si>
    <t>RETRIBUCIÓ DEL PERSONAL INVESTIGADOR A CÀRREC DE PROJECTES DE RECERCA</t>
  </si>
  <si>
    <t>COMPLEMENT DE CATEGORIA</t>
  </si>
  <si>
    <t>COMPLEMENT DE LLOC</t>
  </si>
  <si>
    <t>TOTAL MENSUAL</t>
  </si>
  <si>
    <t>Investigador post-doctoral (I1971)</t>
  </si>
  <si>
    <t>Investigador post-doctoral (I1971 - INVPOS)</t>
  </si>
  <si>
    <t>Investigador post-doctoral (I1971 - POP)</t>
  </si>
  <si>
    <t>Investigador ordinari (I1970)</t>
  </si>
  <si>
    <t>Investigador distingit (I1974)</t>
  </si>
  <si>
    <t>Investigador distingit (I1974 - TALENT)</t>
  </si>
  <si>
    <t>RETRIBUCIÓ DEL PERSONAL INVESTIGADOR POSTDOCTORAL DE CONVOCATÒRIES EXTERNES</t>
  </si>
  <si>
    <t>Retribució publicada per l'òrgan competent (establerta a cada convocatòria). I, per tant, no perceben increment</t>
  </si>
  <si>
    <t>RAMON Y CAJAL (I1910)</t>
  </si>
  <si>
    <t>CONVOCATÒRIA</t>
  </si>
  <si>
    <t xml:space="preserve">Investigador Ramon y Cajal </t>
  </si>
  <si>
    <t xml:space="preserve">RYC 21/26 </t>
  </si>
  <si>
    <t xml:space="preserve"> </t>
  </si>
  <si>
    <t>JUAN DE LA CIERVA (I1913)</t>
  </si>
  <si>
    <t>TIPUS</t>
  </si>
  <si>
    <t xml:space="preserve">Investigador Juan de la Cierva </t>
  </si>
  <si>
    <t>FORMACIÓ</t>
  </si>
  <si>
    <t>INCORPORACIÓ</t>
  </si>
  <si>
    <t>JDC 22/25</t>
  </si>
  <si>
    <t>BEATRIU DE PINÓS (I1915)</t>
  </si>
  <si>
    <t xml:space="preserve">Investigador BEATRIU DE PINÓS </t>
  </si>
  <si>
    <t>BP20/23</t>
  </si>
  <si>
    <t>BP21/24</t>
  </si>
  <si>
    <t>BEATRIU GALINDO (I1943)</t>
  </si>
  <si>
    <t xml:space="preserve">Investigador Beatriz de Galindo </t>
  </si>
  <si>
    <t>Beatriu Galindo_18</t>
  </si>
  <si>
    <t>JUNIOR</t>
  </si>
  <si>
    <t>SENIOR</t>
  </si>
  <si>
    <t>Beatriu Galindo_20</t>
  </si>
  <si>
    <t>JOVENES INVESTIGADORES (I1970)</t>
  </si>
  <si>
    <t xml:space="preserve">CERTAMEN JÓVENES INVESTIGADORES  </t>
  </si>
  <si>
    <t>CJI_2021</t>
  </si>
  <si>
    <t>TECNIO AGAUR (I1970)</t>
  </si>
  <si>
    <t>INVESTIGADORES XARXA TECNIO AGAUR</t>
  </si>
  <si>
    <t>TECNIO_AGAUR 20</t>
  </si>
  <si>
    <t xml:space="preserve">INVESTIGADORES XARXA TECNIO AGAUR </t>
  </si>
  <si>
    <t>TECNIO_AGAUR 21</t>
  </si>
  <si>
    <t>JUNIOR LEADER (I1978)</t>
  </si>
  <si>
    <t>Investigador Post-doctoral junior leader</t>
  </si>
  <si>
    <t>JUNIOR LEADER</t>
  </si>
  <si>
    <t>MARGARITA SALAS (I1979)</t>
  </si>
  <si>
    <t xml:space="preserve">Investigador Post-doctoral MARGARITA SALAS </t>
  </si>
  <si>
    <t>AYUDAS_MS</t>
  </si>
  <si>
    <t>2A</t>
  </si>
  <si>
    <t>Investigador Post-doctoral MARGARITA SALAS</t>
  </si>
  <si>
    <t>3A</t>
  </si>
  <si>
    <t>MARIA ZAMBRANO (I1980)</t>
  </si>
  <si>
    <t>Investigador Post-doctoral MARIA ZAMBRANO</t>
  </si>
  <si>
    <t>AYUDAS_MZ</t>
  </si>
  <si>
    <t xml:space="preserve">RETRIBUCIÓ DEL PERSONAL INVESTIGADOR PREDOCTORAL - // AJUTS MINISTERI(I1916/I1917) // GOVERN BASC(I1921) // AJUTS AGAUR(I1922/I1922SDR) // AJUTS UAB(I1949) // </t>
  </si>
  <si>
    <t>SOU A 12 PAGUES</t>
  </si>
  <si>
    <t xml:space="preserve">PIF Personal Investigador en Formació </t>
  </si>
  <si>
    <t>1r any</t>
  </si>
  <si>
    <t>x</t>
  </si>
  <si>
    <t>2n any</t>
  </si>
  <si>
    <t>3r any</t>
  </si>
  <si>
    <t>4t any</t>
  </si>
  <si>
    <t>Convocatòria PRE2020_24</t>
  </si>
  <si>
    <t>SOU A 14 PAGUES</t>
  </si>
  <si>
    <t xml:space="preserve">RETRIBUCIÓ DEL PERSONAL INVESTIGADOR PREDOCTORAL-  // AJUTS LA CAIXA // </t>
  </si>
  <si>
    <t>PIF Investigador en Formació - LA CAIXA (I1973)</t>
  </si>
  <si>
    <t>4rt any</t>
  </si>
  <si>
    <t>RETRIBUCIÓ DEL PERSONAL INVESTIGADOR PREDOCTORAL - // AJUTS FUNDACIÓ TATIANA //</t>
  </si>
  <si>
    <t>Investigador Fundació Tatiana (I1976)</t>
  </si>
  <si>
    <t>TRIENNIS INVESTIGADORS DE PROJECTES</t>
  </si>
  <si>
    <t>Grup I - 12 pagues</t>
  </si>
  <si>
    <t>Grup I - 14 pagues</t>
  </si>
  <si>
    <t xml:space="preserve">RETRIBUCIÓ DEL PAS FUNCIONARI </t>
  </si>
  <si>
    <t>GRUP A</t>
  </si>
  <si>
    <t>-Les pagues extres inclouen: sou base (diferent del mensual), c.de destí, c. específic i triennis (diferent del mensual)</t>
  </si>
  <si>
    <t>SUBGRUP</t>
  </si>
  <si>
    <t>SUBNIVELL</t>
  </si>
  <si>
    <t>COMPLEMET 
DE DESTÍ</t>
  </si>
  <si>
    <t>COMPLEMENT
ESPECÍFIC</t>
  </si>
  <si>
    <t>TOTAL
MENSUAL</t>
  </si>
  <si>
    <t>SOU BASE
(PAGA EXTRA)</t>
  </si>
  <si>
    <t>A1 (VICEGERÈNCIA)</t>
  </si>
  <si>
    <t>A1</t>
  </si>
  <si>
    <t>A2</t>
  </si>
  <si>
    <t>6s</t>
  </si>
  <si>
    <t>5s</t>
  </si>
  <si>
    <t>1s</t>
  </si>
  <si>
    <t>3s</t>
  </si>
  <si>
    <t>2s</t>
  </si>
  <si>
    <t>GRUP C</t>
  </si>
  <si>
    <t>C1</t>
  </si>
  <si>
    <t>PS</t>
  </si>
  <si>
    <t>C2</t>
  </si>
  <si>
    <t>2ps</t>
  </si>
  <si>
    <t xml:space="preserve">TRIENNIS PERSONAL FUNCIONARI </t>
  </si>
  <si>
    <t>DEDICACIÓ A TEMPS COMPLET</t>
  </si>
  <si>
    <t>Subgrup A1</t>
  </si>
  <si>
    <t>Subgrup A2</t>
  </si>
  <si>
    <t>Subgrup C1</t>
  </si>
  <si>
    <t>Subgrup C2</t>
  </si>
  <si>
    <t>Valors per a la pagues extraordinàries</t>
  </si>
  <si>
    <t>HORES EXTRES PAS FUNCIONARI</t>
  </si>
  <si>
    <t>NORMALS/DIURNES</t>
  </si>
  <si>
    <t>FESTIVES/NOCTURNES</t>
  </si>
  <si>
    <t xml:space="preserve">RETRIBUCIÓ DEL PAS LABORAL </t>
  </si>
  <si>
    <t>GRUP 1</t>
  </si>
  <si>
    <t>COMPLEMENT  DE 
LLOC DE TREBALL</t>
  </si>
  <si>
    <t>MILLORA ADDICIONAL</t>
  </si>
  <si>
    <t>ACORD MG. 0,2%</t>
  </si>
  <si>
    <t>A (GERENT)</t>
  </si>
  <si>
    <t>A (VICEGERENT)</t>
  </si>
  <si>
    <t>ACORD MG.0,2%</t>
  </si>
  <si>
    <t xml:space="preserve">A 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</si>
  <si>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</si>
  <si>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</si>
  <si>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</si>
  <si>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</si>
  <si>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</si>
  <si>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</si>
  <si>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</si>
  <si>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</si>
  <si>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</si>
  <si>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</si>
  <si>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</si>
  <si>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</si>
  <si>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</si>
  <si>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</si>
  <si>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</si>
  <si>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</si>
  <si>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GRUP 2</t>
  </si>
  <si>
    <t xml:space="preserve">G </t>
  </si>
  <si>
    <t xml:space="preserve">K </t>
  </si>
  <si>
    <t>NY</t>
  </si>
  <si>
    <t>T</t>
  </si>
  <si>
    <t>GRUP 3</t>
  </si>
  <si>
    <t>R</t>
  </si>
  <si>
    <t>S</t>
  </si>
  <si>
    <t>GRUP 4</t>
  </si>
  <si>
    <t>MESURES SOCIALS</t>
  </si>
  <si>
    <t xml:space="preserve">TRIENNIS PAS LABORAL </t>
  </si>
  <si>
    <t>Grup I</t>
  </si>
  <si>
    <t>Grup II</t>
  </si>
  <si>
    <t>Grup III</t>
  </si>
  <si>
    <t>Grup IV</t>
  </si>
  <si>
    <t>HORES EXTRES PAS LABORAL</t>
  </si>
  <si>
    <t xml:space="preserve">ROBA DE TREBALL PAS LABORAL </t>
  </si>
  <si>
    <t>CATEGORIA 
(segons Annex 1 de l'acord de 3 de març de 2010)</t>
  </si>
  <si>
    <t>IMPORT
(Anual - 35 h/set)</t>
  </si>
  <si>
    <t>1.2.1</t>
  </si>
  <si>
    <t>1.2.2</t>
  </si>
  <si>
    <t>1.3.1</t>
  </si>
  <si>
    <t>1.3.2</t>
  </si>
  <si>
    <t>1.4.1</t>
  </si>
  <si>
    <t>1.4.2</t>
  </si>
  <si>
    <t>1.5.1</t>
  </si>
  <si>
    <t>1.5.2</t>
  </si>
  <si>
    <t>1.6</t>
  </si>
  <si>
    <t>1.7</t>
  </si>
  <si>
    <r>
      <t xml:space="preserve">PLUS CAMPUS PAS LABORAL - </t>
    </r>
    <r>
      <rPr>
        <sz val="11"/>
        <color theme="1"/>
        <rFont val="Calibri"/>
        <family val="2"/>
        <scheme val="minor"/>
      </rPr>
      <t>Meritat l'exercici 2021</t>
    </r>
  </si>
  <si>
    <t>IMPORT
(Anual - 37,5h/set)</t>
  </si>
  <si>
    <t>COMPLEMENT COORDINACIÓ BÚNQUERS</t>
  </si>
  <si>
    <t>IMPORT</t>
  </si>
  <si>
    <t>RETRIBUCIÓ DEL PAS LABORAL FINANÇAMENT ESPECÍFIC (PERSONAL DE SUPORT A LA RECERCA)</t>
  </si>
  <si>
    <t>- Les pagues extraordinàries estan prorratejades en el sou</t>
  </si>
  <si>
    <t>GRUP</t>
  </si>
  <si>
    <t>COMPLEMENT DE LLOC TREBALL</t>
  </si>
  <si>
    <t>Tècnic superior de SR (T1950)</t>
  </si>
  <si>
    <t>Tècnic mitjà de SR (T1951)</t>
  </si>
  <si>
    <t>Tècnic especialista de SR (T1952)</t>
  </si>
  <si>
    <t>Tècnic especialista de SR 
(Tasques laboratori - T1952)</t>
  </si>
  <si>
    <t>Auxiliar de SR (T1953)</t>
  </si>
  <si>
    <t xml:space="preserve">TRIENNIS PAS LABORAL FINANÇAMENT ESPECÍFIC (PERSONAL DE SUPORT A LA RECERCA) </t>
  </si>
  <si>
    <t>Grup II - 12 pagues</t>
  </si>
  <si>
    <t>Grup III - 12 pagues</t>
  </si>
  <si>
    <t>Grup IV - 12 pagues</t>
  </si>
  <si>
    <t xml:space="preserve">ROBA DE TREBALL PAS LABORAL FINANÇAMENT ESPECÍFIC (PERSONAL DE SUPORT A LA RECERCA) </t>
  </si>
  <si>
    <t>IMPORT
(Anual - 35 h/s)</t>
  </si>
  <si>
    <r>
      <t xml:space="preserve">PLUS CAMPUS PAS LABORAL FINANÇAMENT ESPECÍFIC (PERSONAL DE SUPORT A LA RECERCA) - </t>
    </r>
    <r>
      <rPr>
        <sz val="11"/>
        <color theme="1"/>
        <rFont val="Calibri"/>
        <family val="2"/>
        <scheme val="minor"/>
      </rPr>
      <t>Meritat l'exercici 2021</t>
    </r>
  </si>
  <si>
    <t xml:space="preserve">ENCÀRRECS DE COL.LABORACIÓ: IMPORT MÀXIM ANUAL </t>
  </si>
  <si>
    <t>PAS FUNCIONARI</t>
  </si>
  <si>
    <t>PAS LABORAL</t>
  </si>
  <si>
    <t>TOTAL ANUAL
2022</t>
  </si>
  <si>
    <t>Grup 1</t>
  </si>
  <si>
    <t>Grup 2</t>
  </si>
  <si>
    <t>subgrup C1</t>
  </si>
  <si>
    <t>Grup 3</t>
  </si>
  <si>
    <t>subgrup C2</t>
  </si>
  <si>
    <t>Grup 4</t>
  </si>
  <si>
    <t>COTITZACIÓ AL RÈGIM GENERAL DE LA SEGURETAT SOCIAL DEL PAS I PDI - Gener 2022 a Desembre 2022</t>
  </si>
  <si>
    <t>QUOTA PATRONAL</t>
  </si>
  <si>
    <t>QUOTA OBRERA</t>
  </si>
  <si>
    <t>Cont. Comuns</t>
  </si>
  <si>
    <t>AT i MP</t>
  </si>
  <si>
    <t>Atur</t>
  </si>
  <si>
    <t>FOGASA</t>
  </si>
  <si>
    <t>FP</t>
  </si>
  <si>
    <t>Total 
Quota Patronal</t>
  </si>
  <si>
    <t>Cont.
Comuns</t>
  </si>
  <si>
    <t>Total 
Quota Obrera</t>
  </si>
  <si>
    <t>Funcionari Carrera -PAS</t>
  </si>
  <si>
    <t>23,60 %</t>
  </si>
  <si>
    <t>1,50%</t>
  </si>
  <si>
    <t>0,60%</t>
  </si>
  <si>
    <t>4,70%</t>
  </si>
  <si>
    <t>0</t>
  </si>
  <si>
    <t>0,10%</t>
  </si>
  <si>
    <t>Funcionari nou ingrés - PDI</t>
  </si>
  <si>
    <t>23,60%</t>
  </si>
  <si>
    <t>0,70%</t>
  </si>
  <si>
    <t>Funcionari Interí</t>
  </si>
  <si>
    <t>5,50%</t>
  </si>
  <si>
    <t>1,55%</t>
  </si>
  <si>
    <t>Laboral Fix</t>
  </si>
  <si>
    <t>0,20%</t>
  </si>
  <si>
    <t>Laboral temporal</t>
  </si>
  <si>
    <t>6,70%</t>
  </si>
  <si>
    <t>1,60%</t>
  </si>
  <si>
    <t>Laboral T. Investigador 
predoctoral (bonificat)</t>
  </si>
  <si>
    <t xml:space="preserve">Estudiants en practiques 
</t>
  </si>
  <si>
    <t>47,28€</t>
  </si>
  <si>
    <t>6,51€</t>
  </si>
  <si>
    <t>Base màxima 2022</t>
  </si>
  <si>
    <t>INGRÉS DE QUOTES AL RÈGIM ESPECIAL DE FUNCIONARIS DE L'ESTAT (Funcionari PDI abans de 2011)</t>
  </si>
  <si>
    <t>Quota Muface</t>
  </si>
  <si>
    <t>Quota Classes Passives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</si>
</sst>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#,##0.00\ &quot;€&quot;;\-#,##0.00\ &quot;€&quot;"/>
    <numFmt numFmtId="8" formatCode="#,##0.00\ &quot;€&quot;;[Red]\-#,##0.00\ &quot;€&quot;"/>
    <numFmt numFmtId="164" formatCode="&quot;€&quot;#,##0.00_);[Red]\(&quot;€&quot;#,##0.00\)"/>
    <numFmt numFmtId="165" formatCode="_(&quot;€&quot;* #,##0.00_);_(&quot;€&quot;* \(#,##0.00\);_(&quot;€&quot;* &quot;-&quot;??_);_(@_)"/>
    <numFmt numFmtId="166" formatCode="_-* #,##0.00\ [$€]_-;\-* #,##0.00\ [$€]_-;_-* &quot;-&quot;??\ [$€]_-;_-@_-"/>
    <numFmt numFmtId="167" formatCode="#,##0.00\ &quot;€&quot;"/>
  </numFmts>
  <fonts count="3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rgb="FF333333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9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4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242424"/>
      <name val="Segoe UI"/>
      <family val="2"/>
    </font>
    <font>
      <u/>
      <sz val="11"/>
      <name val="Calibri"/>
      <family val="2"/>
      <scheme val="minor"/>
    </font>
    <font>
      <b/>
      <sz val="11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/>
      </patternFill>
    </fill>
    <fill>
      <patternFill patternType="solid">
        <fgColor rgb="FFE4CEA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4CEAE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theme="2" tint="-0.249977111117893"/>
        <bgColor rgb="FF000000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A9694"/>
        <bgColor rgb="FF000000"/>
      </patternFill>
    </fill>
    <fill>
      <patternFill patternType="solid">
        <fgColor rgb="FF95B3D7"/>
        <bgColor rgb="FF000000"/>
      </patternFill>
    </fill>
    <fill>
      <patternFill patternType="solid">
        <fgColor rgb="FF538DD5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5" tint="0.39997558519241921"/>
        <bgColor rgb="FF000000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2" fillId="9" borderId="0" applyNumberFormat="0" applyBorder="0" applyAlignment="0" applyProtection="0"/>
    <xf numFmtId="165" fontId="22" fillId="0" borderId="0" applyFont="0" applyFill="0" applyBorder="0" applyAlignment="0" applyProtection="0"/>
    <xf numFmtId="0" fontId="31" fillId="24" borderId="0" applyNumberFormat="0" applyBorder="0" applyAlignment="0" applyProtection="0"/>
    <xf numFmtId="0" fontId="32" fillId="25" borderId="0" applyNumberFormat="0" applyBorder="0" applyAlignment="0" applyProtection="0"/>
  </cellStyleXfs>
  <cellXfs count="462">
    <xf numFmtId="0" fontId="0" fillId="0" borderId="0" xfId="0"/>
    <xf numFmtId="0" fontId="0" fillId="0" borderId="4" xfId="0" applyBorder="1"/>
    <xf numFmtId="167" fontId="0" fillId="0" borderId="0" xfId="0" applyNumberFormat="1"/>
    <xf numFmtId="167" fontId="3" fillId="0" borderId="0" xfId="0" applyNumberFormat="1" applyFont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right"/>
    </xf>
    <xf numFmtId="0" fontId="6" fillId="0" borderId="0" xfId="0" applyFont="1"/>
    <xf numFmtId="0" fontId="1" fillId="0" borderId="0" xfId="0" applyFont="1"/>
    <xf numFmtId="0" fontId="0" fillId="5" borderId="0" xfId="0" applyFill="1"/>
    <xf numFmtId="0" fontId="0" fillId="6" borderId="0" xfId="0" applyFill="1"/>
    <xf numFmtId="4" fontId="0" fillId="0" borderId="0" xfId="0" applyNumberFormat="1"/>
    <xf numFmtId="0" fontId="7" fillId="0" borderId="0" xfId="0" applyFont="1" applyAlignment="1">
      <alignment vertical="center"/>
    </xf>
    <xf numFmtId="49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0" xfId="5" applyFont="1" applyFill="1" applyBorder="1"/>
    <xf numFmtId="0" fontId="6" fillId="0" borderId="0" xfId="0" applyFont="1" applyAlignment="1">
      <alignment vertical="center"/>
    </xf>
    <xf numFmtId="0" fontId="0" fillId="0" borderId="0" xfId="0" quotePrefix="1"/>
    <xf numFmtId="0" fontId="13" fillId="0" borderId="0" xfId="6" applyFont="1" applyFill="1" applyAlignment="1"/>
    <xf numFmtId="0" fontId="13" fillId="0" borderId="0" xfId="6" applyFont="1" applyFill="1" applyAlignment="1">
      <alignment horizontal="center"/>
    </xf>
    <xf numFmtId="167" fontId="0" fillId="0" borderId="0" xfId="0" applyNumberFormat="1" applyAlignment="1">
      <alignment horizontal="right"/>
    </xf>
    <xf numFmtId="0" fontId="9" fillId="0" borderId="0" xfId="0" applyFont="1" applyAlignment="1">
      <alignment horizontal="left" vertical="top"/>
    </xf>
    <xf numFmtId="4" fontId="9" fillId="0" borderId="0" xfId="0" applyNumberFormat="1" applyFont="1"/>
    <xf numFmtId="167" fontId="1" fillId="0" borderId="0" xfId="0" applyNumberFormat="1" applyFont="1"/>
    <xf numFmtId="0" fontId="0" fillId="0" borderId="5" xfId="0" applyBorder="1"/>
    <xf numFmtId="0" fontId="0" fillId="0" borderId="35" xfId="0" applyBorder="1" applyAlignment="1">
      <alignment horizontal="center" vertical="center"/>
    </xf>
    <xf numFmtId="0" fontId="9" fillId="0" borderId="0" xfId="0" applyFont="1"/>
    <xf numFmtId="0" fontId="15" fillId="0" borderId="0" xfId="0" applyFont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9" fillId="10" borderId="39" xfId="0" applyFont="1" applyFill="1" applyBorder="1" applyAlignment="1">
      <alignment horizontal="center" vertical="center" wrapText="1"/>
    </xf>
    <xf numFmtId="0" fontId="0" fillId="10" borderId="3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8" borderId="13" xfId="0" applyFill="1" applyBorder="1" applyAlignment="1">
      <alignment horizontal="center" vertical="center"/>
    </xf>
    <xf numFmtId="164" fontId="0" fillId="2" borderId="33" xfId="0" applyNumberFormat="1" applyFill="1" applyBorder="1" applyAlignment="1">
      <alignment horizontal="center" vertical="center"/>
    </xf>
    <xf numFmtId="167" fontId="0" fillId="10" borderId="33" xfId="0" applyNumberFormat="1" applyFill="1" applyBorder="1" applyAlignment="1">
      <alignment horizontal="center"/>
    </xf>
    <xf numFmtId="0" fontId="9" fillId="0" borderId="19" xfId="0" applyFont="1" applyBorder="1" applyAlignment="1">
      <alignment horizontal="left"/>
    </xf>
    <xf numFmtId="0" fontId="17" fillId="0" borderId="0" xfId="0" applyFont="1" applyAlignment="1">
      <alignment vertical="center"/>
    </xf>
    <xf numFmtId="0" fontId="14" fillId="0" borderId="0" xfId="6" applyFont="1" applyFill="1" applyAlignment="1">
      <alignment horizontal="center"/>
    </xf>
    <xf numFmtId="167" fontId="0" fillId="4" borderId="9" xfId="0" applyNumberFormat="1" applyFill="1" applyBorder="1" applyAlignment="1">
      <alignment horizontal="center" vertical="center"/>
    </xf>
    <xf numFmtId="167" fontId="0" fillId="6" borderId="0" xfId="0" applyNumberFormat="1" applyFill="1"/>
    <xf numFmtId="167" fontId="0" fillId="0" borderId="0" xfId="0" applyNumberFormat="1" applyAlignment="1">
      <alignment horizontal="center"/>
    </xf>
    <xf numFmtId="49" fontId="0" fillId="0" borderId="53" xfId="0" applyNumberFormat="1" applyBorder="1" applyAlignment="1">
      <alignment horizontal="center" vertical="center"/>
    </xf>
    <xf numFmtId="167" fontId="9" fillId="0" borderId="0" xfId="0" applyNumberFormat="1" applyFont="1"/>
    <xf numFmtId="0" fontId="10" fillId="0" borderId="0" xfId="5"/>
    <xf numFmtId="165" fontId="0" fillId="0" borderId="0" xfId="0" applyNumberFormat="1"/>
    <xf numFmtId="0" fontId="1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2" fontId="0" fillId="0" borderId="0" xfId="0" applyNumberFormat="1"/>
    <xf numFmtId="10" fontId="0" fillId="0" borderId="5" xfId="0" applyNumberFormat="1" applyBorder="1" applyAlignment="1">
      <alignment horizontal="center" vertical="center"/>
    </xf>
    <xf numFmtId="10" fontId="0" fillId="4" borderId="6" xfId="0" applyNumberFormat="1" applyFill="1" applyBorder="1" applyAlignment="1">
      <alignment horizontal="center" vertical="center"/>
    </xf>
    <xf numFmtId="167" fontId="0" fillId="4" borderId="6" xfId="0" applyNumberFormat="1" applyFill="1" applyBorder="1" applyAlignment="1">
      <alignment horizontal="center" vertical="center"/>
    </xf>
    <xf numFmtId="167" fontId="0" fillId="0" borderId="5" xfId="0" applyNumberFormat="1" applyBorder="1" applyAlignment="1">
      <alignment horizontal="center" vertical="center"/>
    </xf>
    <xf numFmtId="167" fontId="0" fillId="0" borderId="8" xfId="0" applyNumberFormat="1" applyBorder="1" applyAlignment="1">
      <alignment horizontal="center" vertical="center"/>
    </xf>
    <xf numFmtId="10" fontId="0" fillId="13" borderId="4" xfId="0" applyNumberFormat="1" applyFill="1" applyBorder="1" applyAlignment="1">
      <alignment horizontal="center" vertical="center"/>
    </xf>
    <xf numFmtId="10" fontId="0" fillId="13" borderId="5" xfId="0" applyNumberFormat="1" applyFill="1" applyBorder="1" applyAlignment="1">
      <alignment horizontal="center" vertical="center"/>
    </xf>
    <xf numFmtId="49" fontId="0" fillId="13" borderId="7" xfId="0" applyNumberFormat="1" applyFill="1" applyBorder="1" applyAlignment="1">
      <alignment horizontal="center" vertical="center"/>
    </xf>
    <xf numFmtId="49" fontId="0" fillId="13" borderId="8" xfId="0" applyNumberFormat="1" applyFill="1" applyBorder="1" applyAlignment="1">
      <alignment horizontal="center" vertical="center"/>
    </xf>
    <xf numFmtId="167" fontId="0" fillId="13" borderId="7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0" fillId="6" borderId="0" xfId="0" applyFill="1" applyAlignment="1">
      <alignment horizontal="left"/>
    </xf>
    <xf numFmtId="167" fontId="3" fillId="6" borderId="0" xfId="0" applyNumberFormat="1" applyFont="1" applyFill="1" applyAlignment="1">
      <alignment horizontal="center"/>
    </xf>
    <xf numFmtId="0" fontId="2" fillId="0" borderId="0" xfId="1"/>
    <xf numFmtId="0" fontId="14" fillId="6" borderId="0" xfId="6" applyFont="1" applyFill="1" applyAlignment="1">
      <alignment horizontal="center"/>
    </xf>
    <xf numFmtId="0" fontId="19" fillId="0" borderId="0" xfId="0" quotePrefix="1" applyFont="1"/>
    <xf numFmtId="0" fontId="19" fillId="0" borderId="0" xfId="0" applyFont="1"/>
    <xf numFmtId="2" fontId="19" fillId="0" borderId="0" xfId="0" applyNumberFormat="1" applyFont="1"/>
    <xf numFmtId="0" fontId="21" fillId="0" borderId="0" xfId="0" applyFont="1"/>
    <xf numFmtId="167" fontId="19" fillId="0" borderId="0" xfId="0" applyNumberFormat="1" applyFont="1"/>
    <xf numFmtId="0" fontId="14" fillId="6" borderId="0" xfId="6" applyFont="1" applyFill="1" applyBorder="1" applyAlignment="1">
      <alignment horizontal="center" vertical="center" wrapText="1"/>
    </xf>
    <xf numFmtId="0" fontId="14" fillId="6" borderId="0" xfId="6" applyFont="1" applyFill="1" applyAlignment="1">
      <alignment horizontal="center" vertical="center" wrapText="1"/>
    </xf>
    <xf numFmtId="49" fontId="9" fillId="4" borderId="5" xfId="0" applyNumberFormat="1" applyFont="1" applyFill="1" applyBorder="1" applyAlignment="1">
      <alignment horizontal="center" vertical="center"/>
    </xf>
    <xf numFmtId="167" fontId="9" fillId="4" borderId="5" xfId="0" applyNumberFormat="1" applyFont="1" applyFill="1" applyBorder="1" applyAlignment="1">
      <alignment horizontal="center" vertical="center"/>
    </xf>
    <xf numFmtId="167" fontId="9" fillId="0" borderId="0" xfId="0" applyNumberFormat="1" applyFont="1" applyAlignment="1">
      <alignment horizontal="right" vertical="center"/>
    </xf>
    <xf numFmtId="167" fontId="0" fillId="0" borderId="0" xfId="0" applyNumberFormat="1" applyAlignment="1">
      <alignment horizontal="right" vertical="center"/>
    </xf>
    <xf numFmtId="167" fontId="1" fillId="0" borderId="0" xfId="0" applyNumberFormat="1" applyFont="1" applyAlignment="1">
      <alignment horizontal="right" vertical="center"/>
    </xf>
    <xf numFmtId="167" fontId="19" fillId="0" borderId="0" xfId="0" applyNumberFormat="1" applyFont="1" applyAlignment="1">
      <alignment horizontal="right"/>
    </xf>
    <xf numFmtId="0" fontId="0" fillId="10" borderId="33" xfId="0" applyFill="1" applyBorder="1" applyAlignment="1">
      <alignment horizontal="center" vertical="center"/>
    </xf>
    <xf numFmtId="0" fontId="0" fillId="10" borderId="39" xfId="0" applyFill="1" applyBorder="1" applyAlignment="1">
      <alignment horizontal="center" vertical="center"/>
    </xf>
    <xf numFmtId="0" fontId="0" fillId="10" borderId="39" xfId="0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167" fontId="0" fillId="0" borderId="0" xfId="0" quotePrefix="1" applyNumberFormat="1"/>
    <xf numFmtId="167" fontId="23" fillId="6" borderId="0" xfId="6" applyNumberFormat="1" applyFont="1" applyFill="1" applyAlignment="1">
      <alignment horizontal="center"/>
    </xf>
    <xf numFmtId="167" fontId="2" fillId="0" borderId="0" xfId="1" applyNumberFormat="1"/>
    <xf numFmtId="0" fontId="2" fillId="0" borderId="0" xfId="1" applyAlignment="1">
      <alignment horizontal="right"/>
    </xf>
    <xf numFmtId="167" fontId="9" fillId="0" borderId="0" xfId="0" applyNumberFormat="1" applyFon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167" fontId="9" fillId="2" borderId="5" xfId="0" applyNumberFormat="1" applyFont="1" applyFill="1" applyBorder="1" applyAlignment="1">
      <alignment horizontal="center" vertical="center"/>
    </xf>
    <xf numFmtId="167" fontId="18" fillId="3" borderId="5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7" fontId="4" fillId="3" borderId="5" xfId="0" applyNumberFormat="1" applyFont="1" applyFill="1" applyBorder="1" applyAlignment="1">
      <alignment horizontal="center"/>
    </xf>
    <xf numFmtId="167" fontId="3" fillId="7" borderId="5" xfId="0" applyNumberFormat="1" applyFont="1" applyFill="1" applyBorder="1" applyAlignment="1">
      <alignment horizontal="center"/>
    </xf>
    <xf numFmtId="167" fontId="1" fillId="3" borderId="5" xfId="0" applyNumberFormat="1" applyFont="1" applyFill="1" applyBorder="1" applyAlignment="1">
      <alignment horizontal="center" vertical="center"/>
    </xf>
    <xf numFmtId="167" fontId="18" fillId="3" borderId="5" xfId="0" applyNumberFormat="1" applyFont="1" applyFill="1" applyBorder="1" applyAlignment="1">
      <alignment horizontal="center"/>
    </xf>
    <xf numFmtId="167" fontId="0" fillId="7" borderId="5" xfId="0" applyNumberFormat="1" applyFill="1" applyBorder="1" applyAlignment="1">
      <alignment horizontal="center"/>
    </xf>
    <xf numFmtId="167" fontId="18" fillId="3" borderId="6" xfId="0" applyNumberFormat="1" applyFont="1" applyFill="1" applyBorder="1" applyAlignment="1">
      <alignment horizontal="center"/>
    </xf>
    <xf numFmtId="167" fontId="18" fillId="3" borderId="8" xfId="0" applyNumberFormat="1" applyFont="1" applyFill="1" applyBorder="1" applyAlignment="1">
      <alignment horizontal="center"/>
    </xf>
    <xf numFmtId="167" fontId="0" fillId="7" borderId="8" xfId="0" applyNumberFormat="1" applyFill="1" applyBorder="1" applyAlignment="1">
      <alignment horizontal="center"/>
    </xf>
    <xf numFmtId="167" fontId="18" fillId="3" borderId="9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167" fontId="9" fillId="7" borderId="5" xfId="0" applyNumberFormat="1" applyFont="1" applyFill="1" applyBorder="1" applyAlignment="1">
      <alignment horizontal="center" vertical="center"/>
    </xf>
    <xf numFmtId="167" fontId="9" fillId="6" borderId="0" xfId="0" applyNumberFormat="1" applyFont="1" applyFill="1" applyAlignment="1">
      <alignment horizontal="center" vertical="center"/>
    </xf>
    <xf numFmtId="49" fontId="9" fillId="6" borderId="0" xfId="0" applyNumberFormat="1" applyFont="1" applyFill="1" applyAlignment="1">
      <alignment horizontal="center" vertical="center"/>
    </xf>
    <xf numFmtId="167" fontId="18" fillId="6" borderId="0" xfId="0" applyNumberFormat="1" applyFont="1" applyFill="1" applyAlignment="1">
      <alignment horizontal="center" vertical="center"/>
    </xf>
    <xf numFmtId="167" fontId="0" fillId="0" borderId="33" xfId="0" applyNumberFormat="1" applyBorder="1" applyAlignment="1">
      <alignment horizontal="center" vertical="center"/>
    </xf>
    <xf numFmtId="167" fontId="0" fillId="0" borderId="34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7" fontId="3" fillId="20" borderId="4" xfId="0" applyNumberFormat="1" applyFont="1" applyFill="1" applyBorder="1" applyAlignment="1">
      <alignment horizontal="center" vertical="center"/>
    </xf>
    <xf numFmtId="167" fontId="3" fillId="20" borderId="5" xfId="0" applyNumberFormat="1" applyFont="1" applyFill="1" applyBorder="1" applyAlignment="1">
      <alignment horizontal="center" vertical="center"/>
    </xf>
    <xf numFmtId="167" fontId="3" fillId="20" borderId="7" xfId="0" applyNumberFormat="1" applyFont="1" applyFill="1" applyBorder="1" applyAlignment="1">
      <alignment horizontal="center" vertical="center"/>
    </xf>
    <xf numFmtId="167" fontId="3" fillId="20" borderId="8" xfId="0" applyNumberFormat="1" applyFont="1" applyFill="1" applyBorder="1" applyAlignment="1">
      <alignment horizontal="center" vertical="center"/>
    </xf>
    <xf numFmtId="167" fontId="3" fillId="21" borderId="5" xfId="0" applyNumberFormat="1" applyFont="1" applyFill="1" applyBorder="1" applyAlignment="1">
      <alignment horizontal="center" vertical="center"/>
    </xf>
    <xf numFmtId="167" fontId="19" fillId="23" borderId="5" xfId="0" applyNumberFormat="1" applyFont="1" applyFill="1" applyBorder="1" applyAlignment="1">
      <alignment horizontal="center" vertical="center"/>
    </xf>
    <xf numFmtId="167" fontId="19" fillId="23" borderId="39" xfId="0" applyNumberFormat="1" applyFont="1" applyFill="1" applyBorder="1" applyAlignment="1">
      <alignment horizontal="center"/>
    </xf>
    <xf numFmtId="167" fontId="19" fillId="23" borderId="34" xfId="0" applyNumberFormat="1" applyFont="1" applyFill="1" applyBorder="1" applyAlignment="1">
      <alignment horizontal="center"/>
    </xf>
    <xf numFmtId="167" fontId="19" fillId="21" borderId="34" xfId="0" applyNumberFormat="1" applyFont="1" applyFill="1" applyBorder="1" applyAlignment="1">
      <alignment horizontal="center"/>
    </xf>
    <xf numFmtId="167" fontId="19" fillId="21" borderId="4" xfId="0" applyNumberFormat="1" applyFont="1" applyFill="1" applyBorder="1" applyAlignment="1">
      <alignment horizontal="center"/>
    </xf>
    <xf numFmtId="167" fontId="19" fillId="21" borderId="6" xfId="0" applyNumberFormat="1" applyFont="1" applyFill="1" applyBorder="1" applyAlignment="1">
      <alignment horizontal="center"/>
    </xf>
    <xf numFmtId="167" fontId="19" fillId="21" borderId="7" xfId="0" applyNumberFormat="1" applyFont="1" applyFill="1" applyBorder="1" applyAlignment="1">
      <alignment horizontal="center"/>
    </xf>
    <xf numFmtId="167" fontId="19" fillId="21" borderId="9" xfId="0" applyNumberFormat="1" applyFont="1" applyFill="1" applyBorder="1" applyAlignment="1">
      <alignment horizontal="center"/>
    </xf>
    <xf numFmtId="167" fontId="19" fillId="21" borderId="27" xfId="0" applyNumberFormat="1" applyFont="1" applyFill="1" applyBorder="1" applyAlignment="1">
      <alignment horizontal="center"/>
    </xf>
    <xf numFmtId="167" fontId="19" fillId="21" borderId="31" xfId="0" applyNumberFormat="1" applyFont="1" applyFill="1" applyBorder="1" applyAlignment="1">
      <alignment horizontal="center"/>
    </xf>
    <xf numFmtId="167" fontId="19" fillId="21" borderId="43" xfId="0" applyNumberFormat="1" applyFont="1" applyFill="1" applyBorder="1" applyAlignment="1">
      <alignment horizontal="center" vertical="center"/>
    </xf>
    <xf numFmtId="167" fontId="19" fillId="21" borderId="39" xfId="0" applyNumberFormat="1" applyFont="1" applyFill="1" applyBorder="1" applyAlignment="1">
      <alignment horizontal="center" vertical="center"/>
    </xf>
    <xf numFmtId="167" fontId="19" fillId="21" borderId="34" xfId="0" applyNumberFormat="1" applyFont="1" applyFill="1" applyBorder="1" applyAlignment="1">
      <alignment horizontal="center" vertical="center"/>
    </xf>
    <xf numFmtId="167" fontId="19" fillId="21" borderId="33" xfId="0" applyNumberFormat="1" applyFont="1" applyFill="1" applyBorder="1" applyAlignment="1">
      <alignment horizontal="center" vertical="center"/>
    </xf>
    <xf numFmtId="167" fontId="19" fillId="21" borderId="43" xfId="0" applyNumberFormat="1" applyFont="1" applyFill="1" applyBorder="1" applyAlignment="1">
      <alignment horizontal="center"/>
    </xf>
    <xf numFmtId="167" fontId="19" fillId="21" borderId="39" xfId="0" applyNumberFormat="1" applyFont="1" applyFill="1" applyBorder="1" applyAlignment="1">
      <alignment horizontal="center"/>
    </xf>
    <xf numFmtId="167" fontId="19" fillId="21" borderId="33" xfId="0" applyNumberFormat="1" applyFont="1" applyFill="1" applyBorder="1" applyAlignment="1">
      <alignment horizontal="center"/>
    </xf>
    <xf numFmtId="167" fontId="19" fillId="21" borderId="55" xfId="0" applyNumberFormat="1" applyFont="1" applyFill="1" applyBorder="1" applyAlignment="1">
      <alignment horizontal="center"/>
    </xf>
    <xf numFmtId="167" fontId="20" fillId="15" borderId="5" xfId="0" applyNumberFormat="1" applyFont="1" applyFill="1" applyBorder="1" applyAlignment="1">
      <alignment horizontal="center" vertical="center"/>
    </xf>
    <xf numFmtId="167" fontId="0" fillId="7" borderId="10" xfId="0" applyNumberFormat="1" applyFill="1" applyBorder="1" applyAlignment="1">
      <alignment horizontal="center"/>
    </xf>
    <xf numFmtId="167" fontId="18" fillId="3" borderId="11" xfId="0" applyNumberFormat="1" applyFont="1" applyFill="1" applyBorder="1" applyAlignment="1">
      <alignment horizontal="center"/>
    </xf>
    <xf numFmtId="167" fontId="3" fillId="20" borderId="2" xfId="0" applyNumberFormat="1" applyFont="1" applyFill="1" applyBorder="1" applyAlignment="1">
      <alignment horizontal="center" vertical="center"/>
    </xf>
    <xf numFmtId="167" fontId="18" fillId="3" borderId="2" xfId="0" applyNumberFormat="1" applyFont="1" applyFill="1" applyBorder="1" applyAlignment="1">
      <alignment horizontal="center"/>
    </xf>
    <xf numFmtId="167" fontId="0" fillId="7" borderId="2" xfId="0" applyNumberFormat="1" applyFill="1" applyBorder="1" applyAlignment="1">
      <alignment horizontal="center"/>
    </xf>
    <xf numFmtId="167" fontId="18" fillId="3" borderId="3" xfId="0" applyNumberFormat="1" applyFont="1" applyFill="1" applyBorder="1" applyAlignment="1">
      <alignment horizontal="center"/>
    </xf>
    <xf numFmtId="167" fontId="0" fillId="10" borderId="33" xfId="0" applyNumberFormat="1" applyFill="1" applyBorder="1" applyAlignment="1">
      <alignment horizontal="center" vertical="center"/>
    </xf>
    <xf numFmtId="0" fontId="0" fillId="10" borderId="33" xfId="0" applyFill="1" applyBorder="1" applyAlignment="1">
      <alignment horizontal="center"/>
    </xf>
    <xf numFmtId="167" fontId="26" fillId="6" borderId="0" xfId="6" applyNumberFormat="1" applyFont="1" applyFill="1" applyAlignment="1">
      <alignment horizontal="center"/>
    </xf>
    <xf numFmtId="167" fontId="6" fillId="0" borderId="0" xfId="0" applyNumberFormat="1" applyFont="1"/>
    <xf numFmtId="167" fontId="0" fillId="5" borderId="0" xfId="0" applyNumberFormat="1" applyFill="1"/>
    <xf numFmtId="0" fontId="6" fillId="0" borderId="0" xfId="0" applyFont="1" applyAlignment="1">
      <alignment horizontal="center" vertical="center"/>
    </xf>
    <xf numFmtId="167" fontId="0" fillId="0" borderId="0" xfId="0" applyNumberFormat="1" applyAlignment="1">
      <alignment vertical="center"/>
    </xf>
    <xf numFmtId="167" fontId="9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4" fillId="6" borderId="0" xfId="6" applyFont="1" applyFill="1" applyAlignment="1">
      <alignment vertical="center"/>
    </xf>
    <xf numFmtId="0" fontId="14" fillId="6" borderId="0" xfId="6" applyFont="1" applyFill="1" applyAlignment="1">
      <alignment horizontal="center" vertical="center"/>
    </xf>
    <xf numFmtId="0" fontId="0" fillId="6" borderId="0" xfId="0" applyFill="1" applyAlignment="1">
      <alignment vertical="center"/>
    </xf>
    <xf numFmtId="0" fontId="9" fillId="0" borderId="0" xfId="0" applyFont="1" applyAlignment="1">
      <alignment vertical="center"/>
    </xf>
    <xf numFmtId="167" fontId="2" fillId="0" borderId="0" xfId="1" applyNumberFormat="1" applyAlignment="1">
      <alignment horizontal="center" vertical="center"/>
    </xf>
    <xf numFmtId="0" fontId="27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9" fillId="0" borderId="0" xfId="3" applyFont="1" applyAlignment="1">
      <alignment horizontal="center" vertical="center"/>
    </xf>
    <xf numFmtId="0" fontId="24" fillId="6" borderId="0" xfId="0" applyFont="1" applyFill="1" applyAlignment="1">
      <alignment vertical="center"/>
    </xf>
    <xf numFmtId="0" fontId="0" fillId="6" borderId="0" xfId="0" applyFill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7" fontId="18" fillId="0" borderId="0" xfId="0" applyNumberFormat="1" applyFont="1" applyAlignment="1">
      <alignment horizontal="center" vertical="center"/>
    </xf>
    <xf numFmtId="0" fontId="25" fillId="0" borderId="0" xfId="0" applyFont="1" applyAlignment="1">
      <alignment vertical="center"/>
    </xf>
    <xf numFmtId="167" fontId="18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167" fontId="19" fillId="0" borderId="5" xfId="0" applyNumberFormat="1" applyFont="1" applyBorder="1" applyAlignment="1">
      <alignment horizontal="center" vertical="center"/>
    </xf>
    <xf numFmtId="0" fontId="29" fillId="6" borderId="0" xfId="6" applyFont="1" applyFill="1" applyAlignment="1">
      <alignment horizontal="center"/>
    </xf>
    <xf numFmtId="167" fontId="3" fillId="0" borderId="0" xfId="0" applyNumberFormat="1" applyFont="1" applyAlignment="1">
      <alignment horizontal="center" vertical="center"/>
    </xf>
    <xf numFmtId="167" fontId="18" fillId="0" borderId="0" xfId="0" applyNumberFormat="1" applyFont="1" applyAlignment="1">
      <alignment horizontal="center"/>
    </xf>
    <xf numFmtId="4" fontId="30" fillId="0" borderId="0" xfId="0" applyNumberFormat="1" applyFont="1"/>
    <xf numFmtId="0" fontId="0" fillId="0" borderId="2" xfId="0" applyBorder="1" applyAlignment="1">
      <alignment horizontal="center" vertical="center"/>
    </xf>
    <xf numFmtId="10" fontId="0" fillId="0" borderId="0" xfId="0" applyNumberFormat="1"/>
    <xf numFmtId="8" fontId="0" fillId="0" borderId="0" xfId="0" applyNumberFormat="1"/>
    <xf numFmtId="0" fontId="0" fillId="10" borderId="5" xfId="0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8" fontId="1" fillId="0" borderId="0" xfId="0" applyNumberFormat="1" applyFont="1"/>
    <xf numFmtId="0" fontId="0" fillId="0" borderId="0" xfId="0" applyAlignment="1">
      <alignment vertical="center" wrapText="1"/>
    </xf>
    <xf numFmtId="167" fontId="0" fillId="0" borderId="0" xfId="0" applyNumberFormat="1" applyAlignment="1">
      <alignment vertical="center" wrapText="1"/>
    </xf>
    <xf numFmtId="4" fontId="34" fillId="0" borderId="0" xfId="0" applyNumberFormat="1" applyFont="1"/>
    <xf numFmtId="167" fontId="0" fillId="6" borderId="0" xfId="0" applyNumberFormat="1" applyFill="1" applyAlignment="1">
      <alignment vertical="center"/>
    </xf>
    <xf numFmtId="167" fontId="6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vertical="center"/>
    </xf>
    <xf numFmtId="0" fontId="0" fillId="0" borderId="5" xfId="0" applyBorder="1" applyAlignment="1">
      <alignment horizontal="center"/>
    </xf>
    <xf numFmtId="167" fontId="9" fillId="18" borderId="5" xfId="0" applyNumberFormat="1" applyFont="1" applyFill="1" applyBorder="1" applyAlignment="1">
      <alignment horizontal="center"/>
    </xf>
    <xf numFmtId="165" fontId="33" fillId="0" borderId="0" xfId="0" applyNumberFormat="1" applyFont="1" applyAlignment="1">
      <alignment horizontal="center" vertical="center"/>
    </xf>
    <xf numFmtId="165" fontId="33" fillId="0" borderId="0" xfId="0" applyNumberFormat="1" applyFont="1"/>
    <xf numFmtId="167" fontId="33" fillId="0" borderId="0" xfId="0" applyNumberFormat="1" applyFont="1"/>
    <xf numFmtId="0" fontId="33" fillId="0" borderId="0" xfId="0" applyFont="1"/>
    <xf numFmtId="167" fontId="32" fillId="0" borderId="0" xfId="9" applyNumberFormat="1" applyFill="1" applyAlignment="1">
      <alignment horizontal="right"/>
    </xf>
    <xf numFmtId="167" fontId="32" fillId="0" borderId="0" xfId="9" applyNumberFormat="1" applyFill="1"/>
    <xf numFmtId="0" fontId="32" fillId="0" borderId="0" xfId="9" applyFill="1"/>
    <xf numFmtId="167" fontId="31" fillId="0" borderId="0" xfId="8" applyNumberFormat="1" applyFill="1"/>
    <xf numFmtId="0" fontId="31" fillId="0" borderId="0" xfId="8" applyFill="1"/>
    <xf numFmtId="167" fontId="9" fillId="0" borderId="0" xfId="9" applyNumberFormat="1" applyFont="1" applyFill="1"/>
    <xf numFmtId="0" fontId="5" fillId="0" borderId="5" xfId="0" applyFont="1" applyBorder="1" applyAlignment="1">
      <alignment horizontal="center" vertical="center"/>
    </xf>
    <xf numFmtId="167" fontId="3" fillId="15" borderId="5" xfId="0" applyNumberFormat="1" applyFont="1" applyFill="1" applyBorder="1" applyAlignment="1">
      <alignment horizontal="center" vertical="center"/>
    </xf>
    <xf numFmtId="167" fontId="18" fillId="12" borderId="5" xfId="0" applyNumberFormat="1" applyFont="1" applyFill="1" applyBorder="1" applyAlignment="1">
      <alignment horizontal="center" vertical="center"/>
    </xf>
    <xf numFmtId="167" fontId="20" fillId="15" borderId="5" xfId="0" applyNumberFormat="1" applyFont="1" applyFill="1" applyBorder="1" applyAlignment="1">
      <alignment horizontal="center"/>
    </xf>
    <xf numFmtId="167" fontId="9" fillId="7" borderId="5" xfId="0" applyNumberFormat="1" applyFont="1" applyFill="1" applyBorder="1" applyAlignment="1">
      <alignment horizontal="center"/>
    </xf>
    <xf numFmtId="167" fontId="18" fillId="12" borderId="5" xfId="0" applyNumberFormat="1" applyFont="1" applyFill="1" applyBorder="1" applyAlignment="1">
      <alignment horizontal="center"/>
    </xf>
    <xf numFmtId="0" fontId="7" fillId="0" borderId="5" xfId="0" applyFont="1" applyBorder="1" applyAlignment="1">
      <alignment vertical="center"/>
    </xf>
    <xf numFmtId="0" fontId="10" fillId="10" borderId="5" xfId="5" applyFill="1" applyBorder="1" applyAlignment="1">
      <alignment horizontal="center" vertical="center" wrapText="1"/>
    </xf>
    <xf numFmtId="0" fontId="1" fillId="10" borderId="5" xfId="0" applyFont="1" applyFill="1" applyBorder="1" applyAlignment="1">
      <alignment horizontal="center" vertical="center" wrapText="1"/>
    </xf>
    <xf numFmtId="165" fontId="9" fillId="0" borderId="5" xfId="0" applyNumberFormat="1" applyFont="1" applyBorder="1"/>
    <xf numFmtId="167" fontId="9" fillId="0" borderId="5" xfId="0" applyNumberFormat="1" applyFont="1" applyBorder="1" applyAlignment="1">
      <alignment horizontal="center" vertical="center"/>
    </xf>
    <xf numFmtId="0" fontId="9" fillId="6" borderId="0" xfId="0" applyFont="1" applyFill="1"/>
    <xf numFmtId="167" fontId="9" fillId="6" borderId="0" xfId="0" applyNumberFormat="1" applyFont="1" applyFill="1" applyAlignment="1">
      <alignment horizontal="center"/>
    </xf>
    <xf numFmtId="167" fontId="9" fillId="6" borderId="0" xfId="0" applyNumberFormat="1" applyFont="1" applyFill="1"/>
    <xf numFmtId="0" fontId="20" fillId="14" borderId="5" xfId="0" applyFont="1" applyFill="1" applyBorder="1" applyAlignment="1">
      <alignment horizontal="center" vertical="center" wrapText="1"/>
    </xf>
    <xf numFmtId="0" fontId="20" fillId="0" borderId="5" xfId="0" applyFont="1" applyBorder="1"/>
    <xf numFmtId="0" fontId="20" fillId="0" borderId="5" xfId="0" applyFont="1" applyBorder="1" applyAlignment="1">
      <alignment horizontal="center"/>
    </xf>
    <xf numFmtId="167" fontId="36" fillId="16" borderId="5" xfId="0" applyNumberFormat="1" applyFont="1" applyFill="1" applyBorder="1" applyAlignment="1">
      <alignment horizontal="center"/>
    </xf>
    <xf numFmtId="167" fontId="36" fillId="17" borderId="5" xfId="0" applyNumberFormat="1" applyFont="1" applyFill="1" applyBorder="1" applyAlignment="1">
      <alignment horizontal="center"/>
    </xf>
    <xf numFmtId="0" fontId="20" fillId="0" borderId="5" xfId="0" applyFont="1" applyBorder="1" applyAlignment="1">
      <alignment wrapText="1"/>
    </xf>
    <xf numFmtId="0" fontId="35" fillId="10" borderId="5" xfId="5" applyFont="1" applyFill="1" applyBorder="1" applyAlignment="1">
      <alignment horizontal="center" vertical="center" wrapText="1"/>
    </xf>
    <xf numFmtId="0" fontId="18" fillId="10" borderId="5" xfId="0" applyFont="1" applyFill="1" applyBorder="1" applyAlignment="1">
      <alignment horizontal="center" vertical="center" wrapText="1"/>
    </xf>
    <xf numFmtId="0" fontId="9" fillId="0" borderId="5" xfId="0" applyFont="1" applyBorder="1"/>
    <xf numFmtId="0" fontId="1" fillId="10" borderId="5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 wrapText="1"/>
    </xf>
    <xf numFmtId="167" fontId="9" fillId="0" borderId="5" xfId="0" applyNumberFormat="1" applyFont="1" applyBorder="1"/>
    <xf numFmtId="0" fontId="1" fillId="10" borderId="5" xfId="0" applyFont="1" applyFill="1" applyBorder="1" applyAlignment="1">
      <alignment horizontal="center"/>
    </xf>
    <xf numFmtId="0" fontId="1" fillId="0" borderId="5" xfId="0" applyFont="1" applyBorder="1"/>
    <xf numFmtId="167" fontId="18" fillId="3" borderId="46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167" fontId="18" fillId="3" borderId="10" xfId="0" applyNumberFormat="1" applyFont="1" applyFill="1" applyBorder="1" applyAlignment="1">
      <alignment horizontal="center"/>
    </xf>
    <xf numFmtId="0" fontId="0" fillId="0" borderId="45" xfId="0" applyBorder="1" applyAlignment="1">
      <alignment horizontal="center" vertical="center"/>
    </xf>
    <xf numFmtId="167" fontId="18" fillId="3" borderId="45" xfId="0" applyNumberFormat="1" applyFont="1" applyFill="1" applyBorder="1" applyAlignment="1">
      <alignment horizontal="center"/>
    </xf>
    <xf numFmtId="167" fontId="0" fillId="7" borderId="45" xfId="0" applyNumberFormat="1" applyFill="1" applyBorder="1" applyAlignment="1">
      <alignment horizontal="center"/>
    </xf>
    <xf numFmtId="167" fontId="3" fillId="18" borderId="5" xfId="0" applyNumberFormat="1" applyFont="1" applyFill="1" applyBorder="1" applyAlignment="1">
      <alignment horizontal="center" vertical="center"/>
    </xf>
    <xf numFmtId="167" fontId="20" fillId="26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7" fontId="3" fillId="27" borderId="2" xfId="0" applyNumberFormat="1" applyFont="1" applyFill="1" applyBorder="1" applyAlignment="1">
      <alignment horizontal="center" vertical="center"/>
    </xf>
    <xf numFmtId="167" fontId="3" fillId="27" borderId="5" xfId="0" applyNumberFormat="1" applyFont="1" applyFill="1" applyBorder="1" applyAlignment="1">
      <alignment horizontal="center" vertical="center"/>
    </xf>
    <xf numFmtId="167" fontId="3" fillId="27" borderId="8" xfId="0" applyNumberFormat="1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45" xfId="0" applyFont="1" applyFill="1" applyBorder="1" applyAlignment="1">
      <alignment horizontal="center" vertical="center"/>
    </xf>
    <xf numFmtId="167" fontId="3" fillId="27" borderId="45" xfId="0" applyNumberFormat="1" applyFont="1" applyFill="1" applyBorder="1" applyAlignment="1">
      <alignment horizontal="center" vertical="center"/>
    </xf>
    <xf numFmtId="167" fontId="3" fillId="6" borderId="8" xfId="0" applyNumberFormat="1" applyFont="1" applyFill="1" applyBorder="1" applyAlignment="1">
      <alignment horizontal="center" vertical="center"/>
    </xf>
    <xf numFmtId="8" fontId="0" fillId="6" borderId="0" xfId="0" applyNumberFormat="1" applyFill="1"/>
    <xf numFmtId="8" fontId="3" fillId="20" borderId="2" xfId="0" applyNumberFormat="1" applyFont="1" applyFill="1" applyBorder="1" applyAlignment="1">
      <alignment horizontal="center" vertical="center"/>
    </xf>
    <xf numFmtId="8" fontId="3" fillId="20" borderId="5" xfId="0" applyNumberFormat="1" applyFont="1" applyFill="1" applyBorder="1" applyAlignment="1">
      <alignment horizontal="center" vertical="center"/>
    </xf>
    <xf numFmtId="8" fontId="3" fillId="20" borderId="45" xfId="0" applyNumberFormat="1" applyFont="1" applyFill="1" applyBorder="1" applyAlignment="1">
      <alignment horizontal="center" vertical="center"/>
    </xf>
    <xf numFmtId="8" fontId="3" fillId="20" borderId="8" xfId="0" applyNumberFormat="1" applyFont="1" applyFill="1" applyBorder="1" applyAlignment="1">
      <alignment horizontal="center" vertical="center"/>
    </xf>
    <xf numFmtId="8" fontId="3" fillId="20" borderId="10" xfId="0" applyNumberFormat="1" applyFont="1" applyFill="1" applyBorder="1" applyAlignment="1">
      <alignment horizontal="center" vertical="center"/>
    </xf>
    <xf numFmtId="7" fontId="1" fillId="3" borderId="6" xfId="7" applyNumberFormat="1" applyFont="1" applyFill="1" applyBorder="1" applyAlignment="1">
      <alignment horizontal="center" vertical="center"/>
    </xf>
    <xf numFmtId="167" fontId="1" fillId="3" borderId="8" xfId="0" applyNumberFormat="1" applyFont="1" applyFill="1" applyBorder="1" applyAlignment="1">
      <alignment horizontal="center" vertical="center"/>
    </xf>
    <xf numFmtId="167" fontId="19" fillId="23" borderId="8" xfId="0" applyNumberFormat="1" applyFont="1" applyFill="1" applyBorder="1" applyAlignment="1">
      <alignment horizontal="center" vertical="center"/>
    </xf>
    <xf numFmtId="7" fontId="1" fillId="3" borderId="9" xfId="7" applyNumberFormat="1" applyFont="1" applyFill="1" applyBorder="1" applyAlignment="1">
      <alignment horizontal="center" vertical="center"/>
    </xf>
    <xf numFmtId="167" fontId="4" fillId="3" borderId="6" xfId="0" applyNumberFormat="1" applyFont="1" applyFill="1" applyBorder="1" applyAlignment="1">
      <alignment horizontal="center" vertical="center"/>
    </xf>
    <xf numFmtId="167" fontId="4" fillId="3" borderId="8" xfId="0" applyNumberFormat="1" applyFont="1" applyFill="1" applyBorder="1" applyAlignment="1">
      <alignment horizontal="center"/>
    </xf>
    <xf numFmtId="167" fontId="3" fillId="21" borderId="8" xfId="0" applyNumberFormat="1" applyFont="1" applyFill="1" applyBorder="1" applyAlignment="1">
      <alignment horizontal="center" vertical="center"/>
    </xf>
    <xf numFmtId="167" fontId="3" fillId="7" borderId="8" xfId="0" applyNumberFormat="1" applyFont="1" applyFill="1" applyBorder="1" applyAlignment="1">
      <alignment horizontal="center"/>
    </xf>
    <xf numFmtId="167" fontId="4" fillId="3" borderId="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10" borderId="2" xfId="0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0" fillId="10" borderId="45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0" fillId="10" borderId="46" xfId="0" applyFill="1" applyBorder="1" applyAlignment="1">
      <alignment horizontal="center" vertical="center"/>
    </xf>
    <xf numFmtId="167" fontId="9" fillId="18" borderId="25" xfId="9" applyNumberFormat="1" applyFont="1" applyFill="1" applyBorder="1" applyAlignment="1">
      <alignment horizontal="center"/>
    </xf>
    <xf numFmtId="167" fontId="9" fillId="18" borderId="27" xfId="9" applyNumberFormat="1" applyFont="1" applyFill="1" applyBorder="1" applyAlignment="1">
      <alignment horizontal="center"/>
    </xf>
    <xf numFmtId="0" fontId="0" fillId="0" borderId="35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167" fontId="3" fillId="22" borderId="25" xfId="0" applyNumberFormat="1" applyFont="1" applyFill="1" applyBorder="1" applyAlignment="1">
      <alignment horizontal="center"/>
    </xf>
    <xf numFmtId="167" fontId="3" fillId="22" borderId="27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167" fontId="3" fillId="22" borderId="29" xfId="0" applyNumberFormat="1" applyFont="1" applyFill="1" applyBorder="1" applyAlignment="1">
      <alignment horizontal="center"/>
    </xf>
    <xf numFmtId="167" fontId="3" fillId="22" borderId="31" xfId="0" applyNumberFormat="1" applyFont="1" applyFill="1" applyBorder="1" applyAlignment="1">
      <alignment horizontal="center"/>
    </xf>
    <xf numFmtId="167" fontId="0" fillId="0" borderId="0" xfId="0" applyNumberFormat="1" applyAlignment="1">
      <alignment horizontal="left"/>
    </xf>
    <xf numFmtId="0" fontId="9" fillId="6" borderId="4" xfId="0" applyFont="1" applyFill="1" applyBorder="1" applyAlignment="1">
      <alignment horizontal="left"/>
    </xf>
    <xf numFmtId="0" fontId="9" fillId="6" borderId="5" xfId="0" applyFont="1" applyFill="1" applyBorder="1" applyAlignment="1">
      <alignment horizontal="left"/>
    </xf>
    <xf numFmtId="0" fontId="9" fillId="6" borderId="7" xfId="0" applyFont="1" applyFill="1" applyBorder="1" applyAlignment="1">
      <alignment horizontal="left"/>
    </xf>
    <xf numFmtId="0" fontId="9" fillId="6" borderId="8" xfId="0" applyFont="1" applyFill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7" xfId="0" applyBorder="1" applyAlignment="1">
      <alignment horizontal="left"/>
    </xf>
    <xf numFmtId="167" fontId="9" fillId="18" borderId="29" xfId="9" applyNumberFormat="1" applyFont="1" applyFill="1" applyBorder="1" applyAlignment="1">
      <alignment horizontal="center"/>
    </xf>
    <xf numFmtId="167" fontId="9" fillId="18" borderId="31" xfId="9" applyNumberFormat="1" applyFont="1" applyFill="1" applyBorder="1" applyAlignment="1">
      <alignment horizontal="center"/>
    </xf>
    <xf numFmtId="0" fontId="14" fillId="19" borderId="0" xfId="6" applyFont="1" applyFill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10" borderId="38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10" borderId="35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7" xfId="0" applyFill="1" applyBorder="1" applyAlignment="1">
      <alignment horizontal="left"/>
    </xf>
    <xf numFmtId="0" fontId="0" fillId="6" borderId="8" xfId="0" applyFill="1" applyBorder="1" applyAlignment="1">
      <alignment horizontal="left"/>
    </xf>
    <xf numFmtId="0" fontId="0" fillId="10" borderId="3" xfId="0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6" borderId="47" xfId="0" applyFont="1" applyFill="1" applyBorder="1" applyAlignment="1">
      <alignment horizontal="left"/>
    </xf>
    <xf numFmtId="0" fontId="9" fillId="6" borderId="45" xfId="0" applyFont="1" applyFill="1" applyBorder="1" applyAlignment="1">
      <alignment horizontal="left"/>
    </xf>
    <xf numFmtId="0" fontId="9" fillId="6" borderId="1" xfId="0" applyFont="1" applyFill="1" applyBorder="1" applyAlignment="1">
      <alignment horizontal="left"/>
    </xf>
    <xf numFmtId="0" fontId="9" fillId="6" borderId="2" xfId="0" applyFont="1" applyFill="1" applyBorder="1" applyAlignment="1">
      <alignment horizontal="left"/>
    </xf>
    <xf numFmtId="0" fontId="0" fillId="10" borderId="9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/>
    </xf>
    <xf numFmtId="0" fontId="0" fillId="0" borderId="59" xfId="0" applyBorder="1" applyAlignment="1">
      <alignment horizontal="left"/>
    </xf>
    <xf numFmtId="0" fontId="0" fillId="10" borderId="1" xfId="0" applyFill="1" applyBorder="1" applyAlignment="1">
      <alignment horizontal="center" vertical="center"/>
    </xf>
    <xf numFmtId="0" fontId="0" fillId="10" borderId="47" xfId="0" applyFill="1" applyBorder="1" applyAlignment="1">
      <alignment horizontal="center" vertical="center"/>
    </xf>
    <xf numFmtId="0" fontId="0" fillId="10" borderId="45" xfId="0" applyFill="1" applyBorder="1" applyAlignment="1">
      <alignment horizontal="center" vertical="center"/>
    </xf>
    <xf numFmtId="0" fontId="0" fillId="10" borderId="38" xfId="0" applyFill="1" applyBorder="1" applyAlignment="1">
      <alignment horizontal="center" vertical="center"/>
    </xf>
    <xf numFmtId="0" fontId="0" fillId="10" borderId="35" xfId="0" applyFill="1" applyBorder="1" applyAlignment="1">
      <alignment horizontal="center" vertical="center"/>
    </xf>
    <xf numFmtId="0" fontId="0" fillId="10" borderId="52" xfId="0" applyFill="1" applyBorder="1" applyAlignment="1">
      <alignment horizontal="center" vertical="center"/>
    </xf>
    <xf numFmtId="0" fontId="0" fillId="10" borderId="54" xfId="0" applyFill="1" applyBorder="1" applyAlignment="1">
      <alignment horizontal="center" vertical="center" wrapText="1"/>
    </xf>
    <xf numFmtId="0" fontId="0" fillId="10" borderId="51" xfId="0" applyFill="1" applyBorder="1" applyAlignment="1">
      <alignment horizontal="center" vertical="center" wrapText="1"/>
    </xf>
    <xf numFmtId="0" fontId="0" fillId="10" borderId="10" xfId="0" applyFill="1" applyBorder="1" applyAlignment="1">
      <alignment horizontal="center" vertical="center" wrapText="1"/>
    </xf>
    <xf numFmtId="0" fontId="14" fillId="9" borderId="0" xfId="6" applyFont="1" applyAlignment="1">
      <alignment horizontal="center"/>
    </xf>
    <xf numFmtId="0" fontId="1" fillId="0" borderId="0" xfId="0" applyFont="1" applyAlignment="1">
      <alignment horizontal="left"/>
    </xf>
    <xf numFmtId="0" fontId="0" fillId="10" borderId="57" xfId="0" applyFill="1" applyBorder="1" applyAlignment="1">
      <alignment horizontal="center" vertical="center"/>
    </xf>
    <xf numFmtId="0" fontId="0" fillId="10" borderId="58" xfId="0" applyFill="1" applyBorder="1" applyAlignment="1">
      <alignment horizontal="center" vertical="center"/>
    </xf>
    <xf numFmtId="0" fontId="0" fillId="10" borderId="59" xfId="0" applyFill="1" applyBorder="1" applyAlignment="1">
      <alignment horizontal="center" vertical="center"/>
    </xf>
    <xf numFmtId="0" fontId="0" fillId="10" borderId="60" xfId="0" applyFill="1" applyBorder="1" applyAlignment="1">
      <alignment horizontal="center" vertical="center"/>
    </xf>
    <xf numFmtId="0" fontId="0" fillId="10" borderId="1" xfId="0" applyFill="1" applyBorder="1" applyAlignment="1">
      <alignment horizontal="left" vertical="center" wrapText="1"/>
    </xf>
    <xf numFmtId="0" fontId="0" fillId="10" borderId="2" xfId="0" applyFill="1" applyBorder="1" applyAlignment="1">
      <alignment horizontal="left" vertical="center" wrapText="1"/>
    </xf>
    <xf numFmtId="0" fontId="0" fillId="10" borderId="38" xfId="0" applyFill="1" applyBorder="1" applyAlignment="1">
      <alignment horizontal="left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0" fillId="10" borderId="41" xfId="0" applyFill="1" applyBorder="1" applyAlignment="1">
      <alignment horizontal="center" vertical="center"/>
    </xf>
    <xf numFmtId="0" fontId="0" fillId="10" borderId="56" xfId="0" applyFill="1" applyBorder="1" applyAlignment="1">
      <alignment horizontal="center" vertical="center"/>
    </xf>
    <xf numFmtId="0" fontId="0" fillId="10" borderId="11" xfId="0" applyFill="1" applyBorder="1" applyAlignment="1">
      <alignment horizontal="center" vertical="center"/>
    </xf>
    <xf numFmtId="0" fontId="0" fillId="10" borderId="13" xfId="0" applyFill="1" applyBorder="1" applyAlignment="1">
      <alignment horizontal="left"/>
    </xf>
    <xf numFmtId="0" fontId="0" fillId="10" borderId="24" xfId="0" applyFill="1" applyBorder="1" applyAlignment="1">
      <alignment horizontal="left"/>
    </xf>
    <xf numFmtId="0" fontId="9" fillId="0" borderId="7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9" fillId="10" borderId="1" xfId="0" applyFont="1" applyFill="1" applyBorder="1" applyAlignment="1">
      <alignment horizontal="center"/>
    </xf>
    <xf numFmtId="0" fontId="9" fillId="10" borderId="2" xfId="0" applyFont="1" applyFill="1" applyBorder="1" applyAlignment="1">
      <alignment horizontal="center"/>
    </xf>
    <xf numFmtId="0" fontId="9" fillId="10" borderId="3" xfId="0" applyFont="1" applyFill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0" fillId="10" borderId="1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0" borderId="6" xfId="0" applyBorder="1" applyAlignment="1">
      <alignment horizontal="left"/>
    </xf>
    <xf numFmtId="0" fontId="9" fillId="0" borderId="4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9" fillId="0" borderId="37" xfId="0" applyFont="1" applyBorder="1" applyAlignment="1">
      <alignment horizontal="left"/>
    </xf>
    <xf numFmtId="0" fontId="0" fillId="10" borderId="16" xfId="0" applyFill="1" applyBorder="1" applyAlignment="1">
      <alignment horizontal="center" vertical="center" wrapText="1"/>
    </xf>
    <xf numFmtId="0" fontId="0" fillId="10" borderId="18" xfId="0" applyFill="1" applyBorder="1" applyAlignment="1">
      <alignment horizontal="center" vertical="center" wrapText="1"/>
    </xf>
    <xf numFmtId="0" fontId="9" fillId="0" borderId="35" xfId="0" applyFont="1" applyBorder="1" applyAlignment="1">
      <alignment horizontal="left"/>
    </xf>
    <xf numFmtId="0" fontId="9" fillId="10" borderId="38" xfId="0" applyFon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7" fontId="0" fillId="0" borderId="5" xfId="0" applyNumberFormat="1" applyBorder="1" applyAlignment="1">
      <alignment horizontal="center"/>
    </xf>
    <xf numFmtId="167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7" fontId="0" fillId="0" borderId="8" xfId="0" applyNumberFormat="1" applyBorder="1" applyAlignment="1">
      <alignment horizontal="center"/>
    </xf>
    <xf numFmtId="167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left"/>
    </xf>
    <xf numFmtId="0" fontId="0" fillId="10" borderId="33" xfId="0" applyFill="1" applyBorder="1" applyAlignment="1">
      <alignment horizontal="center" vertical="center" wrapText="1"/>
    </xf>
    <xf numFmtId="0" fontId="0" fillId="10" borderId="39" xfId="0" applyFill="1" applyBorder="1" applyAlignment="1">
      <alignment horizontal="center" vertical="center" wrapText="1"/>
    </xf>
    <xf numFmtId="0" fontId="0" fillId="10" borderId="14" xfId="0" applyFill="1" applyBorder="1" applyAlignment="1">
      <alignment horizontal="center" vertical="center"/>
    </xf>
    <xf numFmtId="0" fontId="0" fillId="10" borderId="27" xfId="0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67" fontId="0" fillId="0" borderId="4" xfId="0" applyNumberFormat="1" applyBorder="1" applyAlignment="1">
      <alignment horizontal="center"/>
    </xf>
    <xf numFmtId="167" fontId="0" fillId="0" borderId="35" xfId="0" applyNumberFormat="1" applyBorder="1" applyAlignment="1">
      <alignment horizontal="center"/>
    </xf>
    <xf numFmtId="167" fontId="0" fillId="0" borderId="28" xfId="0" applyNumberFormat="1" applyBorder="1" applyAlignment="1">
      <alignment horizontal="center"/>
    </xf>
    <xf numFmtId="167" fontId="0" fillId="0" borderId="48" xfId="0" applyNumberFormat="1" applyBorder="1" applyAlignment="1">
      <alignment horizontal="center"/>
    </xf>
    <xf numFmtId="167" fontId="0" fillId="0" borderId="25" xfId="0" applyNumberFormat="1" applyBorder="1" applyAlignment="1">
      <alignment horizontal="center"/>
    </xf>
    <xf numFmtId="167" fontId="0" fillId="0" borderId="26" xfId="0" applyNumberFormat="1" applyBorder="1" applyAlignment="1">
      <alignment horizontal="center"/>
    </xf>
    <xf numFmtId="167" fontId="0" fillId="0" borderId="21" xfId="0" applyNumberFormat="1" applyBorder="1" applyAlignment="1">
      <alignment horizontal="center"/>
    </xf>
    <xf numFmtId="167" fontId="0" fillId="0" borderId="22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167" fontId="0" fillId="0" borderId="24" xfId="0" applyNumberFormat="1" applyBorder="1" applyAlignment="1">
      <alignment horizontal="center"/>
    </xf>
    <xf numFmtId="167" fontId="0" fillId="0" borderId="14" xfId="0" applyNumberFormat="1" applyBorder="1" applyAlignment="1">
      <alignment horizontal="center"/>
    </xf>
    <xf numFmtId="167" fontId="0" fillId="0" borderId="27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167" fontId="0" fillId="0" borderId="23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67" fontId="0" fillId="0" borderId="7" xfId="0" applyNumberFormat="1" applyBorder="1" applyAlignment="1">
      <alignment horizontal="center"/>
    </xf>
    <xf numFmtId="167" fontId="0" fillId="0" borderId="37" xfId="0" applyNumberFormat="1" applyBorder="1" applyAlignment="1">
      <alignment horizontal="center"/>
    </xf>
    <xf numFmtId="167" fontId="0" fillId="0" borderId="32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7" fontId="0" fillId="0" borderId="12" xfId="0" applyNumberFormat="1" applyBorder="1" applyAlignment="1">
      <alignment horizontal="center"/>
    </xf>
    <xf numFmtId="167" fontId="0" fillId="0" borderId="42" xfId="0" applyNumberFormat="1" applyBorder="1" applyAlignment="1">
      <alignment horizontal="center"/>
    </xf>
    <xf numFmtId="167" fontId="0" fillId="0" borderId="38" xfId="0" applyNumberFormat="1" applyBorder="1" applyAlignment="1">
      <alignment horizontal="center"/>
    </xf>
    <xf numFmtId="167" fontId="0" fillId="0" borderId="13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14" fillId="9" borderId="0" xfId="6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5" xfId="0" applyBorder="1" applyAlignment="1">
      <alignment vertical="center"/>
    </xf>
    <xf numFmtId="0" fontId="23" fillId="0" borderId="0" xfId="6" applyFont="1" applyFill="1" applyBorder="1" applyAlignment="1">
      <alignment horizontal="center" vertical="center" wrapText="1"/>
    </xf>
    <xf numFmtId="0" fontId="9" fillId="10" borderId="5" xfId="0" applyFont="1" applyFill="1" applyBorder="1" applyAlignment="1">
      <alignment horizontal="center" vertical="center"/>
    </xf>
    <xf numFmtId="0" fontId="9" fillId="10" borderId="5" xfId="0" applyFont="1" applyFill="1" applyBorder="1" applyAlignment="1">
      <alignment vertical="center" wrapText="1"/>
    </xf>
    <xf numFmtId="0" fontId="9" fillId="10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/>
    </xf>
    <xf numFmtId="167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7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14" fillId="9" borderId="0" xfId="6" applyFont="1" applyAlignment="1">
      <alignment horizontal="center" vertical="center"/>
    </xf>
    <xf numFmtId="167" fontId="3" fillId="18" borderId="5" xfId="0" applyNumberFormat="1" applyFont="1" applyFill="1" applyBorder="1" applyAlignment="1">
      <alignment horizontal="center"/>
    </xf>
    <xf numFmtId="0" fontId="0" fillId="10" borderId="29" xfId="0" applyFill="1" applyBorder="1" applyAlignment="1">
      <alignment horizontal="left"/>
    </xf>
    <xf numFmtId="0" fontId="0" fillId="10" borderId="30" xfId="0" applyFill="1" applyBorder="1" applyAlignment="1">
      <alignment horizontal="left"/>
    </xf>
    <xf numFmtId="0" fontId="0" fillId="10" borderId="31" xfId="0" applyFill="1" applyBorder="1" applyAlignment="1">
      <alignment horizontal="left"/>
    </xf>
    <xf numFmtId="0" fontId="14" fillId="9" borderId="16" xfId="6" applyFont="1" applyBorder="1" applyAlignment="1">
      <alignment horizontal="center" vertical="center"/>
    </xf>
    <xf numFmtId="0" fontId="14" fillId="9" borderId="18" xfId="6" applyFont="1" applyBorder="1" applyAlignment="1">
      <alignment horizontal="center" vertical="center"/>
    </xf>
    <xf numFmtId="0" fontId="14" fillId="9" borderId="17" xfId="6" applyFont="1" applyBorder="1" applyAlignment="1">
      <alignment horizontal="center" vertical="center"/>
    </xf>
    <xf numFmtId="0" fontId="14" fillId="9" borderId="19" xfId="6" applyFont="1" applyBorder="1" applyAlignment="1">
      <alignment horizontal="center" vertical="center"/>
    </xf>
    <xf numFmtId="0" fontId="14" fillId="9" borderId="0" xfId="6" applyFont="1" applyBorder="1" applyAlignment="1">
      <alignment horizontal="center" vertical="center"/>
    </xf>
    <xf numFmtId="0" fontId="14" fillId="9" borderId="20" xfId="6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10" borderId="15" xfId="0" applyFill="1" applyBorder="1" applyAlignment="1">
      <alignment horizontal="center" vertical="center" wrapText="1"/>
    </xf>
    <xf numFmtId="0" fontId="0" fillId="10" borderId="36" xfId="0" applyFill="1" applyBorder="1" applyAlignment="1">
      <alignment horizontal="center" vertical="center" wrapText="1"/>
    </xf>
    <xf numFmtId="0" fontId="0" fillId="10" borderId="44" xfId="0" applyFill="1" applyBorder="1" applyAlignment="1">
      <alignment horizontal="center" vertical="center" wrapText="1"/>
    </xf>
    <xf numFmtId="0" fontId="0" fillId="10" borderId="46" xfId="0" applyFill="1" applyBorder="1" applyAlignment="1">
      <alignment horizontal="center" vertical="center" wrapText="1"/>
    </xf>
    <xf numFmtId="0" fontId="16" fillId="9" borderId="0" xfId="6" applyFont="1" applyBorder="1" applyAlignment="1">
      <alignment horizontal="center" vertical="center" wrapText="1"/>
    </xf>
    <xf numFmtId="0" fontId="0" fillId="10" borderId="1" xfId="0" applyFill="1" applyBorder="1" applyAlignment="1"/>
    <xf numFmtId="0" fontId="0" fillId="10" borderId="2" xfId="0" applyFill="1" applyBorder="1" applyAlignment="1"/>
    <xf numFmtId="0" fontId="0" fillId="10" borderId="38" xfId="0" applyFill="1" applyBorder="1" applyAlignment="1"/>
  </cellXfs>
  <cellStyles count="10">
    <cellStyle name="Bé" xfId="9" builtinId="26"/>
    <cellStyle name="Èmfasi3" xfId="6" builtinId="37"/>
    <cellStyle name="Enllaç" xfId="5" builtinId="8"/>
    <cellStyle name="Euro" xfId="2" xr:uid="{00000000-0005-0000-0000-000001000000}"/>
    <cellStyle name="Euro 2" xfId="4" xr:uid="{00000000-0005-0000-0000-000002000000}"/>
    <cellStyle name="Incorrecte" xfId="8" builtinId="27"/>
    <cellStyle name="Moneda" xfId="7" builtinId="4"/>
    <cellStyle name="Normal" xfId="0" builtinId="0"/>
    <cellStyle name="Normal 2" xfId="3" xr:uid="{00000000-0005-0000-0000-000006000000}"/>
    <cellStyle name="Normal 3" xfId="1" xr:uid="{00000000-0005-0000-0000-000007000000}"/>
  </cellStyles>
  <dxfs count="0"/>
  <tableStyles count="0" defaultTableStyle="TableStyleMedium2" defaultPivotStyle="PivotStyleLight16"/>
  <colors>
    <mruColors>
      <color rgb="FFE4CE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uab.cat/doc/normativa-uab-indumentaria" TargetMode="External"/><Relationship Id="rId1" Type="http://schemas.openxmlformats.org/officeDocument/2006/relationships/hyperlink" Target="https://www.uab.cat/doc/normativa-uab-indumentaria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41009-D399-43D3-8811-8C6914FEE207}">
  <sheetPr>
    <tabColor rgb="FF0070C0"/>
    <pageSetUpPr fitToPage="1"/>
  </sheetPr>
  <dimension ref="A2:U160"/>
  <sheetViews>
    <sheetView showGridLines="0" tabSelected="1" zoomScaleNormal="100" workbookViewId="0">
      <selection activeCell="L59" sqref="L59"/>
    </sheetView>
  </sheetViews>
  <sheetFormatPr defaultColWidth="9.140625" defaultRowHeight="15"/>
  <cols>
    <col min="1" max="1" width="9.140625" customWidth="1"/>
    <col min="2" max="2" width="9.7109375" customWidth="1"/>
    <col min="3" max="3" width="14.7109375" customWidth="1"/>
    <col min="4" max="4" width="15" customWidth="1"/>
    <col min="5" max="5" width="14" customWidth="1"/>
    <col min="6" max="6" width="14.42578125" customWidth="1"/>
    <col min="7" max="7" width="15.28515625" customWidth="1"/>
    <col min="8" max="8" width="16" bestFit="1" customWidth="1"/>
    <col min="9" max="9" width="14.85546875" customWidth="1"/>
    <col min="10" max="11" width="14.140625" customWidth="1"/>
    <col min="12" max="12" width="18" customWidth="1"/>
    <col min="13" max="13" width="14.28515625" customWidth="1"/>
    <col min="14" max="14" width="31" bestFit="1" customWidth="1"/>
    <col min="15" max="15" width="14.140625" customWidth="1"/>
    <col min="16" max="16" width="10.28515625" customWidth="1"/>
    <col min="17" max="19" width="14.140625" customWidth="1"/>
    <col min="20" max="20" width="11" customWidth="1"/>
    <col min="21" max="21" width="13.7109375" bestFit="1" customWidth="1"/>
    <col min="22" max="22" width="12.140625" customWidth="1"/>
    <col min="23" max="23" width="12" customWidth="1"/>
    <col min="24" max="24" width="12.85546875" customWidth="1"/>
  </cols>
  <sheetData>
    <row r="2" spans="1:21" ht="21">
      <c r="A2" s="332" t="s">
        <v>0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</row>
    <row r="4" spans="1:21">
      <c r="A4" s="285" t="s">
        <v>1</v>
      </c>
      <c r="B4" s="285"/>
      <c r="C4" s="285"/>
      <c r="D4" s="285"/>
      <c r="E4" s="285"/>
      <c r="F4" s="285"/>
      <c r="G4" s="285"/>
      <c r="H4" s="85"/>
      <c r="I4" s="85"/>
    </row>
    <row r="5" spans="1:21">
      <c r="A5" s="86"/>
      <c r="B5" s="86"/>
      <c r="C5" s="86"/>
      <c r="D5" s="86"/>
      <c r="E5" s="86"/>
      <c r="F5" s="86"/>
      <c r="G5" s="86"/>
      <c r="H5" s="85"/>
      <c r="I5" s="85"/>
    </row>
    <row r="6" spans="1:21">
      <c r="A6" s="19" t="s">
        <v>2</v>
      </c>
    </row>
    <row r="7" spans="1:21" ht="15.75" thickBot="1">
      <c r="A7" s="333"/>
      <c r="B7" s="333"/>
      <c r="C7" s="333"/>
      <c r="D7" s="333"/>
      <c r="E7" s="333"/>
      <c r="F7" s="333"/>
      <c r="G7" s="333"/>
      <c r="H7" s="333"/>
      <c r="I7" s="333"/>
    </row>
    <row r="8" spans="1:21" ht="15" customHeight="1">
      <c r="A8" s="323" t="s">
        <v>3</v>
      </c>
      <c r="B8" s="312"/>
      <c r="C8" s="312"/>
      <c r="D8" s="326" t="s">
        <v>4</v>
      </c>
      <c r="E8" s="323" t="s">
        <v>5</v>
      </c>
      <c r="F8" s="272" t="s">
        <v>6</v>
      </c>
      <c r="G8" s="272" t="s">
        <v>7</v>
      </c>
      <c r="H8" s="272" t="s">
        <v>8</v>
      </c>
      <c r="I8" s="272" t="s">
        <v>9</v>
      </c>
      <c r="J8" s="272" t="s">
        <v>10</v>
      </c>
      <c r="K8" s="272" t="s">
        <v>11</v>
      </c>
      <c r="L8" s="272" t="s">
        <v>12</v>
      </c>
      <c r="M8" s="343" t="s">
        <v>13</v>
      </c>
    </row>
    <row r="9" spans="1:21">
      <c r="A9" s="306"/>
      <c r="B9" s="313"/>
      <c r="C9" s="313"/>
      <c r="D9" s="327"/>
      <c r="E9" s="306"/>
      <c r="F9" s="273"/>
      <c r="G9" s="273"/>
      <c r="H9" s="273"/>
      <c r="I9" s="273"/>
      <c r="J9" s="273"/>
      <c r="K9" s="273"/>
      <c r="L9" s="273"/>
      <c r="M9" s="344"/>
    </row>
    <row r="10" spans="1:21">
      <c r="A10" s="306"/>
      <c r="B10" s="313"/>
      <c r="C10" s="313"/>
      <c r="D10" s="327"/>
      <c r="E10" s="306"/>
      <c r="F10" s="273"/>
      <c r="G10" s="273"/>
      <c r="H10" s="273"/>
      <c r="I10" s="273"/>
      <c r="J10" s="273"/>
      <c r="K10" s="273"/>
      <c r="L10" s="273"/>
      <c r="M10" s="345"/>
    </row>
    <row r="11" spans="1:21">
      <c r="A11" s="1" t="s">
        <v>14</v>
      </c>
      <c r="B11" s="26"/>
      <c r="C11" s="26"/>
      <c r="D11" s="27" t="s">
        <v>15</v>
      </c>
      <c r="E11" s="115">
        <v>1256.8900000000001</v>
      </c>
      <c r="F11" s="116">
        <v>984.76</v>
      </c>
      <c r="G11" s="116">
        <v>1110.31</v>
      </c>
      <c r="H11" s="116">
        <v>227.54</v>
      </c>
      <c r="I11" s="116">
        <v>14.96</v>
      </c>
      <c r="J11" s="98">
        <f>SUM(E11:I11)</f>
        <v>3594.46</v>
      </c>
      <c r="K11" s="119">
        <v>775.61</v>
      </c>
      <c r="L11" s="99">
        <f>K11+F11+G11+H11+I11</f>
        <v>3113.18</v>
      </c>
      <c r="M11" s="258">
        <f>(J11*12)+(L11*2)</f>
        <v>49359.880000000005</v>
      </c>
    </row>
    <row r="12" spans="1:21">
      <c r="A12" s="1" t="s">
        <v>14</v>
      </c>
      <c r="B12" s="26"/>
      <c r="C12" s="26"/>
      <c r="D12" s="27" t="s">
        <v>16</v>
      </c>
      <c r="E12" s="115">
        <v>544.5</v>
      </c>
      <c r="F12" s="116">
        <v>907.59</v>
      </c>
      <c r="G12" s="116">
        <v>0</v>
      </c>
      <c r="H12" s="116">
        <v>122.77</v>
      </c>
      <c r="I12" s="116">
        <v>0</v>
      </c>
      <c r="J12" s="98">
        <f t="shared" ref="J12:J19" si="0">SUM(E12:I12)</f>
        <v>1574.8600000000001</v>
      </c>
      <c r="K12" s="119">
        <v>336</v>
      </c>
      <c r="L12" s="99">
        <f t="shared" ref="L12:L19" si="1">K12+F12+G12+H12+I12</f>
        <v>1366.3600000000001</v>
      </c>
      <c r="M12" s="258">
        <f t="shared" ref="M12:M19" si="2">(J12*12)+(L12*2)</f>
        <v>21631.040000000001</v>
      </c>
    </row>
    <row r="13" spans="1:21">
      <c r="A13" s="1" t="s">
        <v>14</v>
      </c>
      <c r="B13" s="26"/>
      <c r="C13" s="26"/>
      <c r="D13" s="27" t="s">
        <v>17</v>
      </c>
      <c r="E13" s="115">
        <v>362.98</v>
      </c>
      <c r="F13" s="116">
        <v>605.05999999999995</v>
      </c>
      <c r="G13" s="116">
        <v>0</v>
      </c>
      <c r="H13" s="116">
        <v>86.4</v>
      </c>
      <c r="I13" s="116">
        <v>0</v>
      </c>
      <c r="J13" s="98">
        <f t="shared" si="0"/>
        <v>1054.44</v>
      </c>
      <c r="K13" s="119">
        <v>224.01</v>
      </c>
      <c r="L13" s="99">
        <f t="shared" si="1"/>
        <v>915.46999999999991</v>
      </c>
      <c r="M13" s="258">
        <f t="shared" si="2"/>
        <v>14484.220000000001</v>
      </c>
    </row>
    <row r="14" spans="1:21">
      <c r="A14" s="1" t="s">
        <v>14</v>
      </c>
      <c r="B14" s="26"/>
      <c r="C14" s="26"/>
      <c r="D14" s="27" t="s">
        <v>18</v>
      </c>
      <c r="E14" s="115">
        <v>272.25</v>
      </c>
      <c r="F14" s="116">
        <v>453.75</v>
      </c>
      <c r="G14" s="116">
        <v>0</v>
      </c>
      <c r="H14" s="116">
        <v>68.150000000000006</v>
      </c>
      <c r="I14" s="116">
        <v>0</v>
      </c>
      <c r="J14" s="98">
        <f t="shared" si="0"/>
        <v>794.15</v>
      </c>
      <c r="K14" s="119">
        <v>168.01</v>
      </c>
      <c r="L14" s="99">
        <f t="shared" si="1"/>
        <v>689.91</v>
      </c>
      <c r="M14" s="258">
        <f t="shared" si="2"/>
        <v>10909.619999999999</v>
      </c>
    </row>
    <row r="15" spans="1:21">
      <c r="A15" s="1" t="s">
        <v>19</v>
      </c>
      <c r="B15" s="26"/>
      <c r="C15" s="26"/>
      <c r="D15" s="27" t="s">
        <v>15</v>
      </c>
      <c r="E15" s="115">
        <v>1256.8900000000001</v>
      </c>
      <c r="F15" s="116">
        <v>901.93</v>
      </c>
      <c r="G15" s="116">
        <v>518</v>
      </c>
      <c r="H15" s="116">
        <v>190.41</v>
      </c>
      <c r="I15" s="116">
        <v>7</v>
      </c>
      <c r="J15" s="98">
        <f t="shared" si="0"/>
        <v>2874.23</v>
      </c>
      <c r="K15" s="119">
        <v>775.61074878300008</v>
      </c>
      <c r="L15" s="99">
        <f t="shared" si="1"/>
        <v>2392.9507487829997</v>
      </c>
      <c r="M15" s="258">
        <f t="shared" si="2"/>
        <v>39276.661497566005</v>
      </c>
    </row>
    <row r="16" spans="1:21">
      <c r="A16" s="1" t="s">
        <v>20</v>
      </c>
      <c r="B16" s="26"/>
      <c r="C16" s="26"/>
      <c r="D16" s="27" t="s">
        <v>15</v>
      </c>
      <c r="E16" s="115">
        <v>1256.8900000000001</v>
      </c>
      <c r="F16" s="116">
        <v>901.93</v>
      </c>
      <c r="G16" s="116">
        <v>518</v>
      </c>
      <c r="H16" s="116">
        <v>190.41</v>
      </c>
      <c r="I16" s="116">
        <v>7</v>
      </c>
      <c r="J16" s="98">
        <f t="shared" si="0"/>
        <v>2874.23</v>
      </c>
      <c r="K16" s="119">
        <v>775.61</v>
      </c>
      <c r="L16" s="99">
        <f t="shared" si="1"/>
        <v>2392.9499999999998</v>
      </c>
      <c r="M16" s="258">
        <f t="shared" si="2"/>
        <v>39276.660000000003</v>
      </c>
    </row>
    <row r="17" spans="1:21">
      <c r="A17" s="1" t="s">
        <v>20</v>
      </c>
      <c r="B17" s="26"/>
      <c r="C17" s="26"/>
      <c r="D17" s="27" t="s">
        <v>16</v>
      </c>
      <c r="E17" s="115">
        <v>544.5</v>
      </c>
      <c r="F17" s="116">
        <v>615.12</v>
      </c>
      <c r="G17" s="116">
        <v>0</v>
      </c>
      <c r="H17" s="116">
        <v>101.73</v>
      </c>
      <c r="I17" s="116">
        <v>0</v>
      </c>
      <c r="J17" s="98">
        <f t="shared" si="0"/>
        <v>1261.3499999999999</v>
      </c>
      <c r="K17" s="119">
        <v>336</v>
      </c>
      <c r="L17" s="99">
        <f t="shared" si="1"/>
        <v>1052.8499999999999</v>
      </c>
      <c r="M17" s="258">
        <f t="shared" si="2"/>
        <v>17241.899999999998</v>
      </c>
    </row>
    <row r="18" spans="1:21">
      <c r="A18" s="1" t="s">
        <v>20</v>
      </c>
      <c r="B18" s="26"/>
      <c r="C18" s="26"/>
      <c r="D18" s="27" t="s">
        <v>18</v>
      </c>
      <c r="E18" s="115">
        <v>272.25</v>
      </c>
      <c r="F18" s="116">
        <v>307.56</v>
      </c>
      <c r="G18" s="116">
        <v>0</v>
      </c>
      <c r="H18" s="116">
        <v>57.6</v>
      </c>
      <c r="I18" s="116">
        <v>0</v>
      </c>
      <c r="J18" s="98">
        <f t="shared" si="0"/>
        <v>637.41</v>
      </c>
      <c r="K18" s="119">
        <v>168.01</v>
      </c>
      <c r="L18" s="99">
        <f t="shared" si="1"/>
        <v>533.16999999999996</v>
      </c>
      <c r="M18" s="258">
        <f t="shared" si="2"/>
        <v>8715.26</v>
      </c>
    </row>
    <row r="19" spans="1:21" ht="15.75" thickBot="1">
      <c r="A19" s="1" t="s">
        <v>21</v>
      </c>
      <c r="B19" s="26"/>
      <c r="C19" s="26"/>
      <c r="D19" s="27" t="s">
        <v>15</v>
      </c>
      <c r="E19" s="117">
        <v>1256.8900000000001</v>
      </c>
      <c r="F19" s="118">
        <v>791.3</v>
      </c>
      <c r="G19" s="118">
        <v>319.85000000000002</v>
      </c>
      <c r="H19" s="118">
        <v>172.7</v>
      </c>
      <c r="I19" s="118">
        <v>3.46</v>
      </c>
      <c r="J19" s="259">
        <f t="shared" si="0"/>
        <v>2544.1999999999998</v>
      </c>
      <c r="K19" s="260">
        <v>775.61074878300008</v>
      </c>
      <c r="L19" s="261">
        <f t="shared" si="1"/>
        <v>2062.9207487829999</v>
      </c>
      <c r="M19" s="262">
        <f t="shared" si="2"/>
        <v>34656.241497565999</v>
      </c>
    </row>
    <row r="20" spans="1:21"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1">
      <c r="E21" s="2"/>
      <c r="F21" s="2"/>
      <c r="G21" s="2"/>
      <c r="H21" s="2"/>
      <c r="I21" s="2"/>
      <c r="J21" s="2"/>
      <c r="K21" s="2"/>
      <c r="L21" s="2"/>
      <c r="M21" s="2"/>
      <c r="N21" s="2"/>
      <c r="P21" s="2"/>
      <c r="S21" s="2"/>
    </row>
    <row r="22" spans="1:21" ht="18.75" customHeight="1">
      <c r="A22" s="301"/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67"/>
      <c r="M22" s="67"/>
      <c r="N22" s="67"/>
      <c r="O22" s="67"/>
      <c r="P22" s="67"/>
      <c r="Q22" s="67"/>
      <c r="R22" s="67"/>
      <c r="S22" s="67"/>
      <c r="T22" s="67"/>
      <c r="U22" s="67"/>
    </row>
    <row r="23" spans="1:21" ht="16.5" thickBot="1">
      <c r="A23" s="29"/>
      <c r="B23" s="29"/>
      <c r="C23" s="29"/>
      <c r="D23" s="29"/>
      <c r="E23" s="29"/>
      <c r="F23" s="29"/>
      <c r="G23" s="29"/>
      <c r="L23" s="67"/>
      <c r="M23" s="67"/>
      <c r="N23" s="67"/>
      <c r="O23" s="67"/>
      <c r="P23" s="67"/>
      <c r="Q23" s="67"/>
      <c r="R23" s="67"/>
      <c r="S23" s="67"/>
      <c r="T23" s="67"/>
      <c r="U23" s="67"/>
    </row>
    <row r="24" spans="1:21">
      <c r="A24" s="346" t="s">
        <v>22</v>
      </c>
      <c r="B24" s="347"/>
      <c r="C24" s="347"/>
      <c r="D24" s="347"/>
      <c r="E24" s="347"/>
      <c r="F24" s="302" t="s">
        <v>15</v>
      </c>
      <c r="G24" s="310"/>
      <c r="L24" s="67"/>
      <c r="M24" s="67"/>
      <c r="N24" s="67"/>
      <c r="O24" s="67"/>
      <c r="P24" s="67"/>
      <c r="Q24" s="67"/>
      <c r="R24" s="67"/>
      <c r="S24" s="67"/>
      <c r="T24" s="67"/>
      <c r="U24" s="67"/>
    </row>
    <row r="25" spans="1:21">
      <c r="A25" s="264" t="s">
        <v>23</v>
      </c>
      <c r="B25" s="265"/>
      <c r="C25" s="265"/>
      <c r="D25" s="265"/>
      <c r="E25" s="280"/>
      <c r="F25" s="283">
        <v>48.38</v>
      </c>
      <c r="G25" s="284"/>
      <c r="H25" s="2"/>
      <c r="I25" s="2"/>
      <c r="L25" s="67"/>
      <c r="M25" s="67"/>
      <c r="N25" s="67"/>
      <c r="O25" s="67"/>
      <c r="P25" s="67"/>
      <c r="Q25" s="67"/>
      <c r="R25" s="67"/>
      <c r="S25" s="67"/>
      <c r="T25" s="67"/>
      <c r="U25" s="67"/>
    </row>
    <row r="26" spans="1:21">
      <c r="A26" s="264" t="s">
        <v>24</v>
      </c>
      <c r="B26" s="265"/>
      <c r="C26" s="265"/>
      <c r="D26" s="265"/>
      <c r="E26" s="280"/>
      <c r="F26" s="283">
        <v>20.92</v>
      </c>
      <c r="G26" s="284"/>
      <c r="I26" s="2"/>
      <c r="L26" s="67"/>
      <c r="M26" s="67"/>
      <c r="N26" s="67"/>
      <c r="O26" s="67"/>
      <c r="P26" s="67"/>
      <c r="Q26" s="67"/>
      <c r="R26" s="67"/>
      <c r="S26" s="67"/>
      <c r="T26" s="67"/>
      <c r="U26" s="67"/>
    </row>
    <row r="27" spans="1:21">
      <c r="A27" s="264" t="s">
        <v>25</v>
      </c>
      <c r="B27" s="265"/>
      <c r="C27" s="265"/>
      <c r="D27" s="265"/>
      <c r="E27" s="280"/>
      <c r="F27" s="283">
        <v>13.95</v>
      </c>
      <c r="G27" s="284"/>
      <c r="H27" s="2"/>
      <c r="I27" s="2"/>
      <c r="L27" s="67"/>
      <c r="M27" s="67"/>
      <c r="N27" s="67"/>
      <c r="O27" s="67"/>
      <c r="P27" s="67"/>
      <c r="Q27" s="67"/>
      <c r="R27" s="67"/>
      <c r="S27" s="67"/>
      <c r="T27" s="67"/>
      <c r="U27" s="67"/>
    </row>
    <row r="28" spans="1:21" ht="15.75" thickBot="1">
      <c r="A28" s="266" t="s">
        <v>26</v>
      </c>
      <c r="B28" s="267"/>
      <c r="C28" s="267"/>
      <c r="D28" s="267"/>
      <c r="E28" s="297"/>
      <c r="F28" s="288">
        <v>10.47</v>
      </c>
      <c r="G28" s="289"/>
      <c r="H28" s="2"/>
      <c r="I28" s="2"/>
      <c r="L28" s="67"/>
      <c r="M28" s="67"/>
      <c r="N28" s="67"/>
      <c r="O28" s="67"/>
      <c r="P28" s="67"/>
      <c r="Q28" s="67"/>
      <c r="R28" s="67"/>
      <c r="S28" s="67"/>
      <c r="T28" s="67"/>
      <c r="U28" s="67"/>
    </row>
    <row r="29" spans="1:21" s="10" customFormat="1">
      <c r="A29" s="65"/>
      <c r="B29" s="65"/>
      <c r="C29" s="65"/>
      <c r="D29" s="65"/>
      <c r="E29" s="65"/>
      <c r="F29" s="66"/>
      <c r="G29" s="66"/>
      <c r="H29" s="2"/>
      <c r="I29" s="2"/>
      <c r="L29" s="67"/>
      <c r="M29" s="67"/>
      <c r="N29" s="67"/>
      <c r="O29" s="67"/>
      <c r="P29" s="67"/>
      <c r="Q29" s="67"/>
      <c r="R29" s="67"/>
      <c r="S29" s="67"/>
      <c r="T29" s="67"/>
      <c r="U29" s="67"/>
    </row>
    <row r="30" spans="1:21" ht="15.75" thickBot="1">
      <c r="F30" s="28"/>
      <c r="G30" s="28"/>
      <c r="H30" s="2"/>
      <c r="I30" s="2"/>
      <c r="L30" s="67"/>
      <c r="M30" s="67"/>
      <c r="N30" s="67"/>
      <c r="O30" s="67"/>
      <c r="P30" s="67"/>
      <c r="Q30" s="67"/>
      <c r="R30" s="67"/>
      <c r="S30" s="67"/>
      <c r="T30" s="67"/>
      <c r="U30" s="67"/>
    </row>
    <row r="31" spans="1:21">
      <c r="A31" s="338" t="s">
        <v>27</v>
      </c>
      <c r="B31" s="339"/>
      <c r="C31" s="339"/>
      <c r="D31" s="339"/>
      <c r="E31" s="340"/>
      <c r="F31" s="341" t="s">
        <v>15</v>
      </c>
      <c r="G31" s="342"/>
      <c r="H31" s="2"/>
      <c r="I31" s="2"/>
      <c r="L31" s="67"/>
      <c r="M31" s="67"/>
      <c r="N31" s="67"/>
      <c r="O31" s="67"/>
      <c r="P31" s="67"/>
      <c r="Q31" s="67"/>
      <c r="R31" s="67"/>
      <c r="S31" s="67"/>
      <c r="T31" s="67"/>
      <c r="U31" s="67"/>
    </row>
    <row r="32" spans="1:21">
      <c r="A32" s="264" t="s">
        <v>23</v>
      </c>
      <c r="B32" s="265"/>
      <c r="C32" s="265"/>
      <c r="D32" s="265"/>
      <c r="E32" s="280"/>
      <c r="F32" s="283">
        <v>29.86</v>
      </c>
      <c r="G32" s="284"/>
      <c r="H32" s="2"/>
      <c r="I32" s="2"/>
      <c r="L32" s="67"/>
      <c r="M32" s="67"/>
      <c r="N32" s="67"/>
      <c r="O32" s="67"/>
      <c r="P32" s="67"/>
      <c r="Q32" s="67"/>
      <c r="R32" s="67"/>
      <c r="S32" s="67"/>
      <c r="T32" s="67"/>
      <c r="U32" s="67"/>
    </row>
    <row r="33" spans="1:21">
      <c r="A33" s="264" t="s">
        <v>24</v>
      </c>
      <c r="B33" s="265"/>
      <c r="C33" s="265"/>
      <c r="D33" s="265"/>
      <c r="E33" s="280"/>
      <c r="F33" s="283">
        <v>12.93</v>
      </c>
      <c r="G33" s="284"/>
      <c r="H33" s="2"/>
      <c r="I33" s="2"/>
    </row>
    <row r="34" spans="1:21">
      <c r="A34" s="264" t="s">
        <v>25</v>
      </c>
      <c r="B34" s="265"/>
      <c r="C34" s="265"/>
      <c r="D34" s="265"/>
      <c r="E34" s="280"/>
      <c r="F34" s="283">
        <v>8.64</v>
      </c>
      <c r="G34" s="284"/>
      <c r="H34" s="2"/>
      <c r="I34" s="2"/>
    </row>
    <row r="35" spans="1:21" ht="15.75" thickBot="1">
      <c r="A35" s="266" t="s">
        <v>26</v>
      </c>
      <c r="B35" s="267"/>
      <c r="C35" s="267"/>
      <c r="D35" s="267"/>
      <c r="E35" s="297"/>
      <c r="F35" s="288">
        <v>6.47</v>
      </c>
      <c r="G35" s="289"/>
      <c r="H35" s="2"/>
      <c r="I35" s="2"/>
    </row>
    <row r="38" spans="1:21" ht="21">
      <c r="A38" s="332" t="s">
        <v>28</v>
      </c>
      <c r="B38" s="332"/>
      <c r="C38" s="332"/>
      <c r="D38" s="332"/>
      <c r="E38" s="332"/>
      <c r="F38" s="332"/>
      <c r="G38" s="332"/>
      <c r="H38" s="332"/>
      <c r="I38" s="332"/>
      <c r="J38" s="332"/>
      <c r="K38" s="332"/>
      <c r="L38" s="332"/>
      <c r="M38" s="332"/>
      <c r="N38" s="332"/>
      <c r="O38" s="332"/>
      <c r="P38" s="332"/>
      <c r="Q38" s="332"/>
      <c r="R38" s="332"/>
      <c r="S38" s="332"/>
      <c r="T38" s="332"/>
      <c r="U38" s="332"/>
    </row>
    <row r="39" spans="1:21" ht="21">
      <c r="A39" s="42"/>
      <c r="B39" s="42"/>
      <c r="C39" s="42"/>
      <c r="D39" s="42"/>
      <c r="E39" s="42"/>
      <c r="F39" s="42"/>
      <c r="G39" s="42"/>
      <c r="H39" s="42"/>
      <c r="I39" s="42"/>
    </row>
    <row r="40" spans="1:21">
      <c r="A40" s="19" t="s">
        <v>29</v>
      </c>
    </row>
    <row r="41" spans="1:21" ht="15.75" thickBot="1">
      <c r="A41" s="333"/>
      <c r="B41" s="333"/>
      <c r="C41" s="333"/>
      <c r="D41" s="333"/>
      <c r="E41" s="333"/>
      <c r="F41" s="333"/>
      <c r="G41" s="333"/>
      <c r="H41" s="333"/>
      <c r="I41" s="333"/>
    </row>
    <row r="42" spans="1:21" ht="15" customHeight="1">
      <c r="A42" s="334" t="s">
        <v>3</v>
      </c>
      <c r="B42" s="335"/>
      <c r="C42" s="335"/>
      <c r="D42" s="337" t="s">
        <v>30</v>
      </c>
      <c r="E42" s="323" t="s">
        <v>5</v>
      </c>
      <c r="F42" s="272" t="s">
        <v>31</v>
      </c>
      <c r="G42" s="272" t="s">
        <v>32</v>
      </c>
      <c r="H42" s="272" t="s">
        <v>33</v>
      </c>
      <c r="I42" s="329" t="s">
        <v>34</v>
      </c>
      <c r="J42" s="272" t="s">
        <v>10</v>
      </c>
      <c r="K42" s="272" t="s">
        <v>12</v>
      </c>
      <c r="L42" s="310" t="s">
        <v>13</v>
      </c>
    </row>
    <row r="43" spans="1:21">
      <c r="A43" s="336"/>
      <c r="B43" s="313"/>
      <c r="C43" s="313"/>
      <c r="D43" s="327"/>
      <c r="E43" s="306"/>
      <c r="F43" s="273"/>
      <c r="G43" s="273"/>
      <c r="H43" s="273"/>
      <c r="I43" s="330"/>
      <c r="J43" s="273"/>
      <c r="K43" s="273"/>
      <c r="L43" s="311"/>
    </row>
    <row r="44" spans="1:21">
      <c r="A44" s="336"/>
      <c r="B44" s="313"/>
      <c r="C44" s="313"/>
      <c r="D44" s="327"/>
      <c r="E44" s="306"/>
      <c r="F44" s="273"/>
      <c r="G44" s="273"/>
      <c r="H44" s="273"/>
      <c r="I44" s="331"/>
      <c r="J44" s="273"/>
      <c r="K44" s="273"/>
      <c r="L44" s="311"/>
    </row>
    <row r="45" spans="1:21">
      <c r="A45" s="322" t="s">
        <v>35</v>
      </c>
      <c r="B45" s="265"/>
      <c r="C45" s="265"/>
      <c r="D45" s="27" t="s">
        <v>15</v>
      </c>
      <c r="E45" s="115">
        <v>1335.66</v>
      </c>
      <c r="F45" s="116">
        <v>178.46</v>
      </c>
      <c r="G45" s="116">
        <v>1072.5899999999999</v>
      </c>
      <c r="H45" s="116">
        <v>5.89</v>
      </c>
      <c r="I45" s="116" t="s">
        <v>36</v>
      </c>
      <c r="J45" s="100">
        <f>SUM(E45:I45)</f>
        <v>2592.6</v>
      </c>
      <c r="K45" s="120">
        <f>J45</f>
        <v>2592.6</v>
      </c>
      <c r="L45" s="254">
        <f>(J45*12)+(K45*2)</f>
        <v>36296.399999999994</v>
      </c>
      <c r="M45" s="2"/>
      <c r="N45" s="2"/>
      <c r="O45" s="2"/>
    </row>
    <row r="46" spans="1:21">
      <c r="A46" s="322" t="s">
        <v>37</v>
      </c>
      <c r="B46" s="265"/>
      <c r="C46" s="265"/>
      <c r="D46" s="27" t="s">
        <v>15</v>
      </c>
      <c r="E46" s="115">
        <v>1335.66</v>
      </c>
      <c r="F46" s="116">
        <v>178.46</v>
      </c>
      <c r="G46" s="116">
        <v>1340.18</v>
      </c>
      <c r="H46" s="116">
        <v>5.89</v>
      </c>
      <c r="I46" s="116" t="s">
        <v>36</v>
      </c>
      <c r="J46" s="100">
        <f t="shared" ref="J46:J56" si="3">SUM(E46:I46)</f>
        <v>2860.19</v>
      </c>
      <c r="K46" s="120">
        <f t="shared" ref="K46:K56" si="4">J46</f>
        <v>2860.19</v>
      </c>
      <c r="L46" s="254">
        <f t="shared" ref="L46:L56" si="5">(J46*12)+(K46*2)</f>
        <v>40042.659999999996</v>
      </c>
      <c r="M46" s="2"/>
      <c r="N46" s="2"/>
      <c r="O46" s="2"/>
    </row>
    <row r="47" spans="1:21">
      <c r="A47" s="322" t="s">
        <v>37</v>
      </c>
      <c r="B47" s="265"/>
      <c r="C47" s="265"/>
      <c r="D47" s="27" t="s">
        <v>18</v>
      </c>
      <c r="E47" s="115">
        <v>289.32</v>
      </c>
      <c r="F47" s="116">
        <v>38.660294790000002</v>
      </c>
      <c r="G47" s="116">
        <v>290.29000000000002</v>
      </c>
      <c r="H47" s="116">
        <v>2.2400000000000002</v>
      </c>
      <c r="I47" s="116" t="s">
        <v>36</v>
      </c>
      <c r="J47" s="100">
        <f t="shared" si="3"/>
        <v>620.51029478999999</v>
      </c>
      <c r="K47" s="120">
        <f t="shared" si="4"/>
        <v>620.51029478999999</v>
      </c>
      <c r="L47" s="254">
        <f t="shared" si="5"/>
        <v>8687.1441270600008</v>
      </c>
      <c r="M47" s="2"/>
      <c r="N47" s="2"/>
      <c r="O47" s="2"/>
    </row>
    <row r="48" spans="1:21">
      <c r="A48" s="322" t="s">
        <v>37</v>
      </c>
      <c r="B48" s="265"/>
      <c r="C48" s="265"/>
      <c r="D48" s="27" t="s">
        <v>16</v>
      </c>
      <c r="E48" s="115">
        <v>578.61574535700004</v>
      </c>
      <c r="F48" s="116">
        <v>77.310442520999999</v>
      </c>
      <c r="G48" s="116">
        <v>580.57000000000005</v>
      </c>
      <c r="H48" s="116">
        <v>4.43</v>
      </c>
      <c r="I48" s="116" t="s">
        <v>36</v>
      </c>
      <c r="J48" s="100">
        <f t="shared" si="3"/>
        <v>1240.9261878780001</v>
      </c>
      <c r="K48" s="120">
        <f t="shared" si="4"/>
        <v>1240.9261878780001</v>
      </c>
      <c r="L48" s="254">
        <f t="shared" si="5"/>
        <v>17372.966630292001</v>
      </c>
      <c r="M48" s="2"/>
      <c r="N48" s="2"/>
      <c r="O48" s="2"/>
    </row>
    <row r="49" spans="1:21">
      <c r="A49" s="322" t="s">
        <v>38</v>
      </c>
      <c r="B49" s="265"/>
      <c r="C49" s="265"/>
      <c r="D49" s="27" t="s">
        <v>15</v>
      </c>
      <c r="E49" s="115">
        <v>1335.66</v>
      </c>
      <c r="F49" s="116">
        <v>178.46</v>
      </c>
      <c r="G49" s="116">
        <v>1340.18</v>
      </c>
      <c r="H49" s="116">
        <v>5.89</v>
      </c>
      <c r="I49" s="116" t="s">
        <v>36</v>
      </c>
      <c r="J49" s="100">
        <f t="shared" si="3"/>
        <v>2860.19</v>
      </c>
      <c r="K49" s="120">
        <f t="shared" si="4"/>
        <v>2860.19</v>
      </c>
      <c r="L49" s="254">
        <f t="shared" si="5"/>
        <v>40042.659999999996</v>
      </c>
      <c r="M49" s="2"/>
      <c r="N49" s="2"/>
      <c r="O49" s="2"/>
    </row>
    <row r="50" spans="1:21">
      <c r="A50" s="322" t="s">
        <v>38</v>
      </c>
      <c r="B50" s="265"/>
      <c r="C50" s="265"/>
      <c r="D50" s="27" t="s">
        <v>18</v>
      </c>
      <c r="E50" s="115">
        <v>289.32</v>
      </c>
      <c r="F50" s="116">
        <v>38.660294790000002</v>
      </c>
      <c r="G50" s="116">
        <v>290.29000000000002</v>
      </c>
      <c r="H50" s="116">
        <v>2.2400000000000002</v>
      </c>
      <c r="I50" s="116" t="s">
        <v>36</v>
      </c>
      <c r="J50" s="100">
        <f t="shared" si="3"/>
        <v>620.51029478999999</v>
      </c>
      <c r="K50" s="120">
        <f t="shared" si="4"/>
        <v>620.51029478999999</v>
      </c>
      <c r="L50" s="254">
        <f t="shared" si="5"/>
        <v>8687.1441270600008</v>
      </c>
      <c r="M50" s="2"/>
      <c r="N50" s="2"/>
      <c r="O50" s="2"/>
    </row>
    <row r="51" spans="1:21">
      <c r="A51" s="322" t="s">
        <v>38</v>
      </c>
      <c r="B51" s="265"/>
      <c r="C51" s="265"/>
      <c r="D51" s="27" t="s">
        <v>16</v>
      </c>
      <c r="E51" s="115">
        <v>578.61574535700004</v>
      </c>
      <c r="F51" s="116">
        <v>77.310442520999999</v>
      </c>
      <c r="G51" s="116">
        <v>580.57000000000005</v>
      </c>
      <c r="H51" s="116">
        <v>4.43</v>
      </c>
      <c r="I51" s="116" t="s">
        <v>36</v>
      </c>
      <c r="J51" s="100">
        <f t="shared" si="3"/>
        <v>1240.9261878780001</v>
      </c>
      <c r="K51" s="120">
        <f t="shared" si="4"/>
        <v>1240.9261878780001</v>
      </c>
      <c r="L51" s="254">
        <f t="shared" si="5"/>
        <v>17372.966630292001</v>
      </c>
      <c r="M51" s="2"/>
      <c r="N51" s="2"/>
      <c r="O51" s="2"/>
    </row>
    <row r="52" spans="1:21">
      <c r="A52" s="322" t="s">
        <v>39</v>
      </c>
      <c r="B52" s="265"/>
      <c r="C52" s="265"/>
      <c r="D52" s="27" t="s">
        <v>15</v>
      </c>
      <c r="E52" s="115">
        <v>1335.66</v>
      </c>
      <c r="F52" s="116">
        <v>178.46</v>
      </c>
      <c r="G52" s="116">
        <v>1964.54</v>
      </c>
      <c r="H52" s="116">
        <v>5.89</v>
      </c>
      <c r="I52" s="116" t="s">
        <v>36</v>
      </c>
      <c r="J52" s="100">
        <f t="shared" si="3"/>
        <v>3484.5499999999997</v>
      </c>
      <c r="K52" s="120">
        <f t="shared" si="4"/>
        <v>3484.5499999999997</v>
      </c>
      <c r="L52" s="254">
        <f t="shared" si="5"/>
        <v>48783.7</v>
      </c>
      <c r="M52" s="2"/>
      <c r="N52" s="2"/>
      <c r="O52" s="2"/>
    </row>
    <row r="53" spans="1:21">
      <c r="A53" s="322" t="s">
        <v>39</v>
      </c>
      <c r="B53" s="265"/>
      <c r="C53" s="265"/>
      <c r="D53" s="27" t="s">
        <v>16</v>
      </c>
      <c r="E53" s="115">
        <v>578.61574535700004</v>
      </c>
      <c r="F53" s="116">
        <v>77.310442520999999</v>
      </c>
      <c r="G53" s="116">
        <v>851.05</v>
      </c>
      <c r="H53" s="116">
        <v>4.43</v>
      </c>
      <c r="I53" s="116" t="s">
        <v>36</v>
      </c>
      <c r="J53" s="100">
        <f t="shared" si="3"/>
        <v>1511.4061878780001</v>
      </c>
      <c r="K53" s="120">
        <f t="shared" si="4"/>
        <v>1511.4061878780001</v>
      </c>
      <c r="L53" s="254">
        <f t="shared" si="5"/>
        <v>21159.686630291999</v>
      </c>
      <c r="M53" s="2"/>
      <c r="N53" s="2"/>
      <c r="O53" s="2"/>
    </row>
    <row r="54" spans="1:21">
      <c r="A54" s="322" t="s">
        <v>40</v>
      </c>
      <c r="B54" s="265"/>
      <c r="C54" s="265"/>
      <c r="D54" s="27" t="s">
        <v>15</v>
      </c>
      <c r="E54" s="115">
        <v>1335.66</v>
      </c>
      <c r="F54" s="116">
        <v>178.46</v>
      </c>
      <c r="G54" s="116">
        <v>91.516325121000023</v>
      </c>
      <c r="H54" s="116">
        <v>5.89</v>
      </c>
      <c r="I54" s="116">
        <v>118.31</v>
      </c>
      <c r="J54" s="100">
        <f t="shared" si="3"/>
        <v>1729.8363251210001</v>
      </c>
      <c r="K54" s="120">
        <f t="shared" si="4"/>
        <v>1729.8363251210001</v>
      </c>
      <c r="L54" s="254">
        <f t="shared" si="5"/>
        <v>24217.708551693999</v>
      </c>
      <c r="M54" s="2"/>
      <c r="N54" s="2"/>
      <c r="O54" s="2"/>
    </row>
    <row r="55" spans="1:21">
      <c r="A55" s="322" t="s">
        <v>41</v>
      </c>
      <c r="B55" s="265"/>
      <c r="C55" s="265"/>
      <c r="D55" s="27" t="s">
        <v>15</v>
      </c>
      <c r="E55" s="115">
        <v>1335.66</v>
      </c>
      <c r="F55" s="116">
        <v>0</v>
      </c>
      <c r="G55" s="116">
        <v>849.63</v>
      </c>
      <c r="H55" s="116">
        <v>5.89</v>
      </c>
      <c r="I55" s="116" t="s">
        <v>36</v>
      </c>
      <c r="J55" s="100">
        <f t="shared" si="3"/>
        <v>2191.1799999999998</v>
      </c>
      <c r="K55" s="120">
        <f t="shared" si="4"/>
        <v>2191.1799999999998</v>
      </c>
      <c r="L55" s="254">
        <f t="shared" si="5"/>
        <v>30676.519999999997</v>
      </c>
      <c r="M55" s="2"/>
      <c r="N55" s="2"/>
      <c r="O55" s="2"/>
    </row>
    <row r="56" spans="1:21" ht="15.75" thickBot="1">
      <c r="A56" s="322" t="s">
        <v>42</v>
      </c>
      <c r="B56" s="265"/>
      <c r="C56" s="265"/>
      <c r="D56" s="27" t="s">
        <v>15</v>
      </c>
      <c r="E56" s="117">
        <v>1335.66</v>
      </c>
      <c r="F56" s="118">
        <v>178.46</v>
      </c>
      <c r="G56" s="118">
        <v>849.63</v>
      </c>
      <c r="H56" s="118">
        <v>5.89</v>
      </c>
      <c r="I56" s="118" t="s">
        <v>36</v>
      </c>
      <c r="J56" s="255">
        <f t="shared" si="3"/>
        <v>2369.64</v>
      </c>
      <c r="K56" s="256">
        <f t="shared" si="4"/>
        <v>2369.64</v>
      </c>
      <c r="L56" s="257">
        <f t="shared" si="5"/>
        <v>33174.959999999999</v>
      </c>
      <c r="M56" s="2"/>
      <c r="N56" s="2"/>
      <c r="O56" s="2"/>
    </row>
    <row r="57" spans="1:21">
      <c r="D57" s="15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U57" s="2"/>
    </row>
    <row r="58" spans="1:21">
      <c r="E58" s="2"/>
      <c r="F58" s="2"/>
      <c r="G58" s="2"/>
      <c r="H58" s="2"/>
      <c r="I58" s="2"/>
      <c r="J58" s="2"/>
      <c r="K58" s="2"/>
      <c r="L58" s="2"/>
    </row>
    <row r="59" spans="1:21" ht="18.75">
      <c r="A59" s="7" t="s">
        <v>43</v>
      </c>
      <c r="B59" s="7"/>
      <c r="C59" s="7"/>
      <c r="D59" s="7"/>
      <c r="E59" s="148"/>
      <c r="F59" s="148"/>
      <c r="G59" s="148"/>
      <c r="H59" s="148"/>
      <c r="I59" s="148"/>
    </row>
    <row r="60" spans="1:21" ht="18.75">
      <c r="A60" s="7"/>
      <c r="B60" s="7"/>
      <c r="C60" s="7"/>
      <c r="D60" s="7"/>
      <c r="E60" s="148"/>
      <c r="F60" s="148"/>
      <c r="G60" s="148"/>
      <c r="H60" s="148"/>
      <c r="I60" s="148"/>
      <c r="J60" s="148"/>
      <c r="L60" s="2"/>
      <c r="M60" s="2"/>
      <c r="N60" s="2"/>
      <c r="O60" s="2"/>
      <c r="P60" s="2"/>
      <c r="Q60" s="2"/>
    </row>
    <row r="61" spans="1:21">
      <c r="A61" s="19" t="s">
        <v>44</v>
      </c>
      <c r="J61" s="2"/>
      <c r="K61" s="176"/>
      <c r="L61" s="2"/>
      <c r="M61" s="2"/>
      <c r="N61" s="2"/>
      <c r="O61" s="2"/>
      <c r="P61" s="2"/>
      <c r="Q61" s="2"/>
    </row>
    <row r="62" spans="1:21" ht="15.75" thickBot="1">
      <c r="A62" s="19"/>
      <c r="D62" s="19"/>
      <c r="E62" s="19"/>
      <c r="F62" s="19"/>
      <c r="J62" s="2"/>
    </row>
    <row r="63" spans="1:21">
      <c r="A63" s="323" t="s">
        <v>3</v>
      </c>
      <c r="B63" s="312"/>
      <c r="C63" s="326" t="s">
        <v>4</v>
      </c>
      <c r="D63" s="323" t="s">
        <v>5</v>
      </c>
      <c r="E63" s="272" t="s">
        <v>32</v>
      </c>
      <c r="F63" s="272" t="s">
        <v>33</v>
      </c>
      <c r="G63" s="272" t="s">
        <v>10</v>
      </c>
      <c r="H63" s="272" t="s">
        <v>12</v>
      </c>
      <c r="I63" s="275" t="s">
        <v>13</v>
      </c>
      <c r="J63" s="307"/>
      <c r="K63" s="263"/>
      <c r="L63" s="263"/>
      <c r="M63" s="263"/>
    </row>
    <row r="64" spans="1:21">
      <c r="A64" s="306"/>
      <c r="B64" s="313"/>
      <c r="C64" s="327"/>
      <c r="D64" s="306"/>
      <c r="E64" s="273"/>
      <c r="F64" s="273"/>
      <c r="G64" s="273"/>
      <c r="H64" s="273"/>
      <c r="I64" s="276"/>
      <c r="J64" s="307"/>
      <c r="K64" s="263"/>
      <c r="L64" s="263"/>
      <c r="M64" s="263"/>
    </row>
    <row r="65" spans="1:13" ht="15.75" thickBot="1">
      <c r="A65" s="324"/>
      <c r="B65" s="325"/>
      <c r="C65" s="328"/>
      <c r="D65" s="324"/>
      <c r="E65" s="274"/>
      <c r="F65" s="274"/>
      <c r="G65" s="274"/>
      <c r="H65" s="274"/>
      <c r="I65" s="277"/>
      <c r="J65" s="307"/>
      <c r="K65" s="263"/>
      <c r="L65" s="263"/>
      <c r="M65" s="263"/>
    </row>
    <row r="66" spans="1:13" ht="15.75" customHeight="1">
      <c r="A66" s="270" t="s">
        <v>45</v>
      </c>
      <c r="B66" s="271"/>
      <c r="C66" s="177" t="s">
        <v>46</v>
      </c>
      <c r="D66" s="249">
        <v>525.08000000000004</v>
      </c>
      <c r="E66" s="249">
        <v>93.12</v>
      </c>
      <c r="F66" s="249">
        <v>5.17</v>
      </c>
      <c r="G66" s="142">
        <f>D66+E66+F66</f>
        <v>623.37</v>
      </c>
      <c r="H66" s="143">
        <f>D66</f>
        <v>525.08000000000004</v>
      </c>
      <c r="I66" s="144">
        <f>(G66*12)+(H66*2)</f>
        <v>8530.6</v>
      </c>
      <c r="J66" s="2"/>
      <c r="K66" s="2"/>
      <c r="L66" s="2"/>
      <c r="M66" s="2"/>
    </row>
    <row r="67" spans="1:13" ht="15.75" customHeight="1">
      <c r="A67" s="264" t="s">
        <v>45</v>
      </c>
      <c r="B67" s="265"/>
      <c r="C67" s="97" t="s">
        <v>47</v>
      </c>
      <c r="D67" s="250">
        <v>437.56</v>
      </c>
      <c r="E67" s="250">
        <v>77.59</v>
      </c>
      <c r="F67" s="250">
        <v>4.312500075</v>
      </c>
      <c r="G67" s="101">
        <f t="shared" ref="G67:G90" si="6">D67+E67+F67</f>
        <v>519.46250007499998</v>
      </c>
      <c r="H67" s="102">
        <f t="shared" ref="H67:H89" si="7">D67</f>
        <v>437.56</v>
      </c>
      <c r="I67" s="103">
        <f t="shared" ref="I67:I89" si="8">(G67*12)+(H67*2)</f>
        <v>7108.6700008999996</v>
      </c>
      <c r="J67" s="2"/>
    </row>
    <row r="68" spans="1:13" ht="15.75" customHeight="1">
      <c r="A68" s="264" t="s">
        <v>45</v>
      </c>
      <c r="B68" s="265"/>
      <c r="C68" s="97" t="s">
        <v>48</v>
      </c>
      <c r="D68" s="250">
        <v>350.05</v>
      </c>
      <c r="E68" s="250">
        <v>62.08</v>
      </c>
      <c r="F68" s="250">
        <v>3.45</v>
      </c>
      <c r="G68" s="101">
        <f t="shared" si="6"/>
        <v>415.58</v>
      </c>
      <c r="H68" s="102">
        <f t="shared" si="7"/>
        <v>350.05</v>
      </c>
      <c r="I68" s="103">
        <f t="shared" si="8"/>
        <v>5687.06</v>
      </c>
      <c r="J68" s="2"/>
    </row>
    <row r="69" spans="1:13" ht="15.75" customHeight="1">
      <c r="A69" s="264" t="s">
        <v>45</v>
      </c>
      <c r="B69" s="265"/>
      <c r="C69" s="97" t="s">
        <v>49</v>
      </c>
      <c r="D69" s="250">
        <v>262.54000000000002</v>
      </c>
      <c r="E69" s="250">
        <v>46.56</v>
      </c>
      <c r="F69" s="250">
        <v>2.59</v>
      </c>
      <c r="G69" s="101">
        <f t="shared" si="6"/>
        <v>311.69</v>
      </c>
      <c r="H69" s="102">
        <f t="shared" si="7"/>
        <v>262.54000000000002</v>
      </c>
      <c r="I69" s="103">
        <f t="shared" si="8"/>
        <v>4265.3599999999997</v>
      </c>
      <c r="J69" s="2"/>
    </row>
    <row r="70" spans="1:13" ht="15.75" customHeight="1">
      <c r="A70" s="264" t="s">
        <v>45</v>
      </c>
      <c r="B70" s="265"/>
      <c r="C70" s="97" t="s">
        <v>50</v>
      </c>
      <c r="D70" s="250">
        <v>175.03</v>
      </c>
      <c r="E70" s="250">
        <v>31.04</v>
      </c>
      <c r="F70" s="250">
        <v>1.72</v>
      </c>
      <c r="G70" s="101">
        <f t="shared" si="6"/>
        <v>207.79</v>
      </c>
      <c r="H70" s="102">
        <f t="shared" si="7"/>
        <v>175.03</v>
      </c>
      <c r="I70" s="103">
        <f t="shared" si="8"/>
        <v>2843.54</v>
      </c>
      <c r="J70" s="2"/>
    </row>
    <row r="71" spans="1:13" ht="15.75" customHeight="1" thickBot="1">
      <c r="A71" s="268" t="s">
        <v>45</v>
      </c>
      <c r="B71" s="269"/>
      <c r="C71" s="233" t="s">
        <v>51</v>
      </c>
      <c r="D71" s="251">
        <v>87.52</v>
      </c>
      <c r="E71" s="251">
        <v>15.52</v>
      </c>
      <c r="F71" s="251">
        <v>0.86</v>
      </c>
      <c r="G71" s="234">
        <f t="shared" si="6"/>
        <v>103.89999999999999</v>
      </c>
      <c r="H71" s="235">
        <f t="shared" si="7"/>
        <v>87.52</v>
      </c>
      <c r="I71" s="230">
        <f t="shared" si="8"/>
        <v>1421.84</v>
      </c>
      <c r="J71" s="2"/>
    </row>
    <row r="72" spans="1:13" ht="15.75" customHeight="1">
      <c r="A72" s="270" t="s">
        <v>52</v>
      </c>
      <c r="B72" s="271"/>
      <c r="C72" s="177" t="s">
        <v>46</v>
      </c>
      <c r="D72" s="249">
        <v>656.32</v>
      </c>
      <c r="E72" s="249">
        <v>116.38</v>
      </c>
      <c r="F72" s="249">
        <v>5.17</v>
      </c>
      <c r="G72" s="142">
        <f t="shared" si="6"/>
        <v>777.87</v>
      </c>
      <c r="H72" s="143">
        <f t="shared" si="7"/>
        <v>656.32</v>
      </c>
      <c r="I72" s="144">
        <f t="shared" si="8"/>
        <v>10647.08</v>
      </c>
      <c r="J72" s="2"/>
    </row>
    <row r="73" spans="1:13" ht="15.75" customHeight="1">
      <c r="A73" s="264" t="s">
        <v>52</v>
      </c>
      <c r="B73" s="265"/>
      <c r="C73" s="97" t="s">
        <v>47</v>
      </c>
      <c r="D73" s="250">
        <v>546.92999999999995</v>
      </c>
      <c r="E73" s="250">
        <v>96.98</v>
      </c>
      <c r="F73" s="250">
        <v>4.3099999999999996</v>
      </c>
      <c r="G73" s="101">
        <f t="shared" si="6"/>
        <v>648.21999999999991</v>
      </c>
      <c r="H73" s="102">
        <f t="shared" si="7"/>
        <v>546.92999999999995</v>
      </c>
      <c r="I73" s="103">
        <f t="shared" si="8"/>
        <v>8872.5</v>
      </c>
      <c r="J73" s="2"/>
    </row>
    <row r="74" spans="1:13" ht="15.75" customHeight="1">
      <c r="A74" s="264" t="s">
        <v>52</v>
      </c>
      <c r="B74" s="265"/>
      <c r="C74" s="97" t="s">
        <v>48</v>
      </c>
      <c r="D74" s="250">
        <v>437.54</v>
      </c>
      <c r="E74" s="250">
        <v>77.58</v>
      </c>
      <c r="F74" s="250">
        <v>3.45</v>
      </c>
      <c r="G74" s="101">
        <f t="shared" si="6"/>
        <v>518.57000000000005</v>
      </c>
      <c r="H74" s="102">
        <f t="shared" si="7"/>
        <v>437.54</v>
      </c>
      <c r="I74" s="103">
        <f t="shared" si="8"/>
        <v>7097.92</v>
      </c>
      <c r="J74" s="2"/>
    </row>
    <row r="75" spans="1:13" ht="15.75" customHeight="1">
      <c r="A75" s="264" t="s">
        <v>52</v>
      </c>
      <c r="B75" s="265"/>
      <c r="C75" s="97" t="s">
        <v>49</v>
      </c>
      <c r="D75" s="250">
        <v>328.16</v>
      </c>
      <c r="E75" s="250">
        <v>58.19</v>
      </c>
      <c r="F75" s="250">
        <v>2.59</v>
      </c>
      <c r="G75" s="101">
        <f t="shared" si="6"/>
        <v>388.94</v>
      </c>
      <c r="H75" s="102">
        <f t="shared" si="7"/>
        <v>328.16</v>
      </c>
      <c r="I75" s="103">
        <f t="shared" si="8"/>
        <v>5323.5999999999995</v>
      </c>
      <c r="J75" s="2"/>
    </row>
    <row r="76" spans="1:13" ht="15.75" customHeight="1">
      <c r="A76" s="264" t="s">
        <v>52</v>
      </c>
      <c r="B76" s="265"/>
      <c r="C76" s="97" t="s">
        <v>50</v>
      </c>
      <c r="D76" s="250">
        <v>218.77</v>
      </c>
      <c r="E76" s="250">
        <v>38.79</v>
      </c>
      <c r="F76" s="250">
        <v>1.72</v>
      </c>
      <c r="G76" s="101">
        <f t="shared" si="6"/>
        <v>259.28000000000003</v>
      </c>
      <c r="H76" s="102">
        <f t="shared" si="7"/>
        <v>218.77</v>
      </c>
      <c r="I76" s="103">
        <f t="shared" si="8"/>
        <v>3548.9000000000005</v>
      </c>
      <c r="J76" s="2"/>
    </row>
    <row r="77" spans="1:13" ht="15.75" customHeight="1" thickBot="1">
      <c r="A77" s="268" t="s">
        <v>52</v>
      </c>
      <c r="B77" s="269"/>
      <c r="C77" s="233" t="s">
        <v>51</v>
      </c>
      <c r="D77" s="251">
        <v>109.39</v>
      </c>
      <c r="E77" s="251">
        <v>19.399999999999999</v>
      </c>
      <c r="F77" s="251">
        <v>0.86</v>
      </c>
      <c r="G77" s="234">
        <f t="shared" si="6"/>
        <v>129.65</v>
      </c>
      <c r="H77" s="235">
        <f t="shared" si="7"/>
        <v>109.39</v>
      </c>
      <c r="I77" s="230">
        <f t="shared" si="8"/>
        <v>1774.5800000000002</v>
      </c>
      <c r="J77" s="2"/>
    </row>
    <row r="78" spans="1:13" ht="15.75" customHeight="1">
      <c r="A78" s="270" t="s">
        <v>53</v>
      </c>
      <c r="B78" s="271"/>
      <c r="C78" s="177" t="s">
        <v>46</v>
      </c>
      <c r="D78" s="249">
        <v>765.72</v>
      </c>
      <c r="E78" s="249">
        <v>190.11</v>
      </c>
      <c r="F78" s="249">
        <v>5.17</v>
      </c>
      <c r="G78" s="142">
        <f t="shared" si="6"/>
        <v>961</v>
      </c>
      <c r="H78" s="143">
        <f t="shared" si="7"/>
        <v>765.72</v>
      </c>
      <c r="I78" s="144">
        <f>(G78*12)+(H78*2)</f>
        <v>13063.44</v>
      </c>
      <c r="J78" s="2"/>
    </row>
    <row r="79" spans="1:13" ht="15.75" customHeight="1">
      <c r="A79" s="264" t="s">
        <v>53</v>
      </c>
      <c r="B79" s="265"/>
      <c r="C79" s="97" t="s">
        <v>47</v>
      </c>
      <c r="D79" s="250">
        <v>638.1</v>
      </c>
      <c r="E79" s="250">
        <v>158.41999999999999</v>
      </c>
      <c r="F79" s="250">
        <v>4.3099999999999996</v>
      </c>
      <c r="G79" s="101">
        <f t="shared" si="6"/>
        <v>800.82999999999993</v>
      </c>
      <c r="H79" s="102">
        <f>D79</f>
        <v>638.1</v>
      </c>
      <c r="I79" s="103">
        <f t="shared" si="8"/>
        <v>10886.16</v>
      </c>
      <c r="J79" s="2"/>
    </row>
    <row r="80" spans="1:13" ht="15.75" customHeight="1">
      <c r="A80" s="264" t="s">
        <v>53</v>
      </c>
      <c r="B80" s="265"/>
      <c r="C80" s="97" t="s">
        <v>48</v>
      </c>
      <c r="D80" s="250">
        <v>510.48</v>
      </c>
      <c r="E80" s="250">
        <v>126.74</v>
      </c>
      <c r="F80" s="250">
        <v>3.45</v>
      </c>
      <c r="G80" s="101">
        <f t="shared" si="6"/>
        <v>640.67000000000007</v>
      </c>
      <c r="H80" s="102">
        <f t="shared" si="7"/>
        <v>510.48</v>
      </c>
      <c r="I80" s="103">
        <f t="shared" si="8"/>
        <v>8709</v>
      </c>
      <c r="J80" s="2"/>
    </row>
    <row r="81" spans="1:10" ht="15.75" customHeight="1">
      <c r="A81" s="264" t="s">
        <v>53</v>
      </c>
      <c r="B81" s="265"/>
      <c r="C81" s="97" t="s">
        <v>49</v>
      </c>
      <c r="D81" s="250">
        <v>382.86</v>
      </c>
      <c r="E81" s="250">
        <v>95.06</v>
      </c>
      <c r="F81" s="250">
        <v>2.59</v>
      </c>
      <c r="G81" s="101">
        <f t="shared" si="6"/>
        <v>480.51</v>
      </c>
      <c r="H81" s="102">
        <f t="shared" si="7"/>
        <v>382.86</v>
      </c>
      <c r="I81" s="103">
        <f t="shared" si="8"/>
        <v>6531.84</v>
      </c>
      <c r="J81" s="2"/>
    </row>
    <row r="82" spans="1:10" ht="15.75" customHeight="1">
      <c r="A82" s="264" t="s">
        <v>53</v>
      </c>
      <c r="B82" s="265"/>
      <c r="C82" s="97" t="s">
        <v>50</v>
      </c>
      <c r="D82" s="250">
        <v>255.24</v>
      </c>
      <c r="E82" s="250">
        <v>63.37</v>
      </c>
      <c r="F82" s="250">
        <v>1.72</v>
      </c>
      <c r="G82" s="101">
        <f t="shared" si="6"/>
        <v>320.33000000000004</v>
      </c>
      <c r="H82" s="102">
        <f t="shared" si="7"/>
        <v>255.24</v>
      </c>
      <c r="I82" s="103">
        <f t="shared" si="8"/>
        <v>4354.4400000000005</v>
      </c>
      <c r="J82" s="2"/>
    </row>
    <row r="83" spans="1:10" ht="15.75" customHeight="1" thickBot="1">
      <c r="A83" s="268" t="s">
        <v>53</v>
      </c>
      <c r="B83" s="269"/>
      <c r="C83" s="233" t="s">
        <v>51</v>
      </c>
      <c r="D83" s="251">
        <v>127.62</v>
      </c>
      <c r="E83" s="251">
        <v>31.69</v>
      </c>
      <c r="F83" s="251">
        <v>0.86</v>
      </c>
      <c r="G83" s="234">
        <f t="shared" si="6"/>
        <v>160.17000000000002</v>
      </c>
      <c r="H83" s="235">
        <f>D83</f>
        <v>127.62</v>
      </c>
      <c r="I83" s="230">
        <f t="shared" si="8"/>
        <v>2177.2800000000002</v>
      </c>
      <c r="J83" s="2"/>
    </row>
    <row r="84" spans="1:10" ht="15.75" customHeight="1">
      <c r="A84" s="270" t="s">
        <v>54</v>
      </c>
      <c r="B84" s="271"/>
      <c r="C84" s="177" t="s">
        <v>46</v>
      </c>
      <c r="D84" s="249">
        <v>1150.8800000000001</v>
      </c>
      <c r="E84" s="249">
        <v>368.28</v>
      </c>
      <c r="F84" s="249">
        <v>5.17</v>
      </c>
      <c r="G84" s="142">
        <f t="shared" si="6"/>
        <v>1524.3300000000002</v>
      </c>
      <c r="H84" s="143">
        <f t="shared" si="7"/>
        <v>1150.8800000000001</v>
      </c>
      <c r="I84" s="144">
        <f t="shared" si="8"/>
        <v>20593.72</v>
      </c>
      <c r="J84" s="2"/>
    </row>
    <row r="85" spans="1:10" ht="15.75" customHeight="1">
      <c r="A85" s="264" t="s">
        <v>54</v>
      </c>
      <c r="B85" s="265"/>
      <c r="C85" s="97" t="s">
        <v>47</v>
      </c>
      <c r="D85" s="250">
        <v>959.06</v>
      </c>
      <c r="E85" s="250">
        <v>306.89999999999998</v>
      </c>
      <c r="F85" s="250">
        <v>4.3099999999999996</v>
      </c>
      <c r="G85" s="101">
        <f t="shared" si="6"/>
        <v>1270.27</v>
      </c>
      <c r="H85" s="139">
        <f t="shared" si="7"/>
        <v>959.06</v>
      </c>
      <c r="I85" s="103">
        <f t="shared" si="8"/>
        <v>17161.36</v>
      </c>
      <c r="J85" s="2"/>
    </row>
    <row r="86" spans="1:10" ht="15.75" customHeight="1">
      <c r="A86" s="264" t="s">
        <v>54</v>
      </c>
      <c r="B86" s="265"/>
      <c r="C86" s="97" t="s">
        <v>48</v>
      </c>
      <c r="D86" s="250">
        <v>767.26</v>
      </c>
      <c r="E86" s="250">
        <v>245.52</v>
      </c>
      <c r="F86" s="250">
        <v>3.45</v>
      </c>
      <c r="G86" s="101">
        <f t="shared" si="6"/>
        <v>1016.23</v>
      </c>
      <c r="H86" s="102">
        <f t="shared" si="7"/>
        <v>767.26</v>
      </c>
      <c r="I86" s="103">
        <f t="shared" si="8"/>
        <v>13729.28</v>
      </c>
      <c r="J86" s="2"/>
    </row>
    <row r="87" spans="1:10" ht="15.75" customHeight="1">
      <c r="A87" s="264" t="s">
        <v>54</v>
      </c>
      <c r="B87" s="265"/>
      <c r="C87" s="97" t="s">
        <v>49</v>
      </c>
      <c r="D87" s="250">
        <v>575.44000000000005</v>
      </c>
      <c r="E87" s="250">
        <v>184.14</v>
      </c>
      <c r="F87" s="250">
        <v>2.59</v>
      </c>
      <c r="G87" s="101">
        <f t="shared" si="6"/>
        <v>762.17000000000007</v>
      </c>
      <c r="H87" s="102">
        <f t="shared" si="7"/>
        <v>575.44000000000005</v>
      </c>
      <c r="I87" s="103">
        <f t="shared" si="8"/>
        <v>10296.920000000002</v>
      </c>
      <c r="J87" s="2"/>
    </row>
    <row r="88" spans="1:10" ht="15.75" customHeight="1">
      <c r="A88" s="264" t="s">
        <v>54</v>
      </c>
      <c r="B88" s="265"/>
      <c r="C88" s="97" t="s">
        <v>50</v>
      </c>
      <c r="D88" s="250">
        <v>383.62</v>
      </c>
      <c r="E88" s="250">
        <v>122.76</v>
      </c>
      <c r="F88" s="250">
        <v>1.72</v>
      </c>
      <c r="G88" s="101">
        <f t="shared" si="6"/>
        <v>508.1</v>
      </c>
      <c r="H88" s="102">
        <f t="shared" si="7"/>
        <v>383.62</v>
      </c>
      <c r="I88" s="103">
        <f t="shared" si="8"/>
        <v>6864.4400000000005</v>
      </c>
      <c r="J88" s="2"/>
    </row>
    <row r="89" spans="1:10" ht="15.75" customHeight="1" thickBot="1">
      <c r="A89" s="266" t="s">
        <v>54</v>
      </c>
      <c r="B89" s="267"/>
      <c r="C89" s="107" t="s">
        <v>51</v>
      </c>
      <c r="D89" s="252">
        <v>191.82</v>
      </c>
      <c r="E89" s="252">
        <v>61.38</v>
      </c>
      <c r="F89" s="252">
        <v>0.86</v>
      </c>
      <c r="G89" s="104">
        <f t="shared" si="6"/>
        <v>254.06</v>
      </c>
      <c r="H89" s="105">
        <f t="shared" si="7"/>
        <v>191.82</v>
      </c>
      <c r="I89" s="106">
        <f t="shared" si="8"/>
        <v>3432.36</v>
      </c>
      <c r="J89" s="2"/>
    </row>
    <row r="90" spans="1:10" ht="15.75" customHeight="1">
      <c r="A90" s="295" t="s">
        <v>55</v>
      </c>
      <c r="B90" s="296"/>
      <c r="C90" s="231" t="s">
        <v>49</v>
      </c>
      <c r="D90" s="253">
        <v>262.56</v>
      </c>
      <c r="E90" s="253">
        <v>46.58</v>
      </c>
      <c r="F90" s="253">
        <v>2.59</v>
      </c>
      <c r="G90" s="232">
        <f t="shared" si="6"/>
        <v>311.72999999999996</v>
      </c>
      <c r="H90" s="139">
        <v>0</v>
      </c>
      <c r="I90" s="140">
        <f>(G90*12)+(H90*2)</f>
        <v>3740.7599999999993</v>
      </c>
      <c r="J90" s="2"/>
    </row>
    <row r="91" spans="1:10" ht="15.75" customHeight="1">
      <c r="A91" s="264" t="s">
        <v>56</v>
      </c>
      <c r="B91" s="265"/>
      <c r="C91" s="97" t="s">
        <v>49</v>
      </c>
      <c r="D91" s="250">
        <v>262.56</v>
      </c>
      <c r="E91" s="250">
        <v>46.58</v>
      </c>
      <c r="F91" s="250">
        <v>2.59</v>
      </c>
      <c r="G91" s="101">
        <f t="shared" ref="G91:G94" si="9">D91+E91+F91</f>
        <v>311.72999999999996</v>
      </c>
      <c r="H91" s="102">
        <v>0</v>
      </c>
      <c r="I91" s="103">
        <f t="shared" ref="I91:I94" si="10">(G91*12)+(H91*2)</f>
        <v>3740.7599999999993</v>
      </c>
      <c r="J91" s="2"/>
    </row>
    <row r="92" spans="1:10" ht="15.75" customHeight="1">
      <c r="A92" s="264" t="s">
        <v>57</v>
      </c>
      <c r="B92" s="265"/>
      <c r="C92" s="97" t="s">
        <v>49</v>
      </c>
      <c r="D92" s="250">
        <v>262.56</v>
      </c>
      <c r="E92" s="250">
        <v>46.58</v>
      </c>
      <c r="F92" s="250">
        <v>2.59</v>
      </c>
      <c r="G92" s="101">
        <f t="shared" si="9"/>
        <v>311.72999999999996</v>
      </c>
      <c r="H92" s="102">
        <v>0</v>
      </c>
      <c r="I92" s="103">
        <f t="shared" si="10"/>
        <v>3740.7599999999993</v>
      </c>
      <c r="J92" s="2"/>
    </row>
    <row r="93" spans="1:10" ht="15.75" customHeight="1">
      <c r="A93" s="264" t="s">
        <v>58</v>
      </c>
      <c r="B93" s="265"/>
      <c r="C93" s="97" t="s">
        <v>49</v>
      </c>
      <c r="D93" s="250">
        <v>262.56</v>
      </c>
      <c r="E93" s="250">
        <v>46.58</v>
      </c>
      <c r="F93" s="250">
        <v>2.59</v>
      </c>
      <c r="G93" s="101">
        <f t="shared" si="9"/>
        <v>311.72999999999996</v>
      </c>
      <c r="H93" s="102">
        <v>0</v>
      </c>
      <c r="I93" s="103">
        <f t="shared" si="10"/>
        <v>3740.7599999999993</v>
      </c>
      <c r="J93" s="2"/>
    </row>
    <row r="94" spans="1:10" ht="15.75" customHeight="1" thickBot="1">
      <c r="A94" s="266" t="s">
        <v>59</v>
      </c>
      <c r="B94" s="267"/>
      <c r="C94" s="107" t="s">
        <v>49</v>
      </c>
      <c r="D94" s="252">
        <v>262.56</v>
      </c>
      <c r="E94" s="252">
        <v>46.58</v>
      </c>
      <c r="F94" s="252">
        <v>2.59</v>
      </c>
      <c r="G94" s="104">
        <f t="shared" si="9"/>
        <v>311.72999999999996</v>
      </c>
      <c r="H94" s="105">
        <v>0</v>
      </c>
      <c r="I94" s="106">
        <f t="shared" si="10"/>
        <v>3740.7599999999993</v>
      </c>
      <c r="J94" s="2"/>
    </row>
    <row r="95" spans="1:10">
      <c r="A95" s="19"/>
      <c r="C95" s="15"/>
      <c r="D95" s="2"/>
      <c r="E95" s="2"/>
      <c r="F95" s="2"/>
      <c r="G95" s="2"/>
      <c r="H95" s="2"/>
      <c r="I95" s="2"/>
      <c r="J95" s="2"/>
    </row>
    <row r="96" spans="1:10">
      <c r="A96" s="19"/>
      <c r="D96" s="2"/>
      <c r="E96" s="2"/>
      <c r="F96" s="2"/>
      <c r="G96" s="2"/>
      <c r="H96" s="2"/>
      <c r="I96" s="2"/>
    </row>
    <row r="97" spans="1:13">
      <c r="A97" s="19"/>
      <c r="D97" s="2"/>
      <c r="E97" s="2"/>
      <c r="F97" s="2"/>
      <c r="G97" s="2"/>
      <c r="H97" s="2"/>
    </row>
    <row r="98" spans="1:13" ht="18.75">
      <c r="A98" s="7" t="s">
        <v>60</v>
      </c>
      <c r="B98" s="7"/>
      <c r="C98" s="7"/>
      <c r="D98" s="7"/>
      <c r="E98" s="7"/>
      <c r="F98" s="7"/>
      <c r="G98" s="2"/>
      <c r="H98" s="2"/>
      <c r="I98" s="2"/>
    </row>
    <row r="99" spans="1:13" ht="18.75">
      <c r="A99" s="7"/>
      <c r="B99" s="7"/>
      <c r="C99" s="7"/>
      <c r="D99" s="148"/>
      <c r="E99" s="148"/>
      <c r="F99" s="148"/>
      <c r="G99" s="148"/>
      <c r="H99" s="2"/>
    </row>
    <row r="100" spans="1:13">
      <c r="A100" s="19" t="s">
        <v>61</v>
      </c>
    </row>
    <row r="101" spans="1:13" ht="19.5" thickBot="1">
      <c r="A101" s="7"/>
      <c r="B101" s="7"/>
      <c r="C101" s="7"/>
      <c r="D101" s="148"/>
      <c r="E101" s="148"/>
      <c r="F101" s="148"/>
      <c r="G101" s="148"/>
    </row>
    <row r="102" spans="1:13" ht="15" customHeight="1">
      <c r="A102" s="302" t="s">
        <v>62</v>
      </c>
      <c r="B102" s="312"/>
      <c r="C102" s="312" t="s">
        <v>63</v>
      </c>
      <c r="D102" s="312" t="s">
        <v>5</v>
      </c>
      <c r="E102" s="272" t="s">
        <v>32</v>
      </c>
      <c r="F102" s="272" t="s">
        <v>33</v>
      </c>
      <c r="G102" s="272" t="s">
        <v>10</v>
      </c>
      <c r="H102" s="272" t="s">
        <v>12</v>
      </c>
      <c r="I102" s="275" t="s">
        <v>13</v>
      </c>
    </row>
    <row r="103" spans="1:13">
      <c r="A103" s="306"/>
      <c r="B103" s="313"/>
      <c r="C103" s="313"/>
      <c r="D103" s="313"/>
      <c r="E103" s="273"/>
      <c r="F103" s="273"/>
      <c r="G103" s="273"/>
      <c r="H103" s="273"/>
      <c r="I103" s="276"/>
    </row>
    <row r="104" spans="1:13" ht="15.75" thickBot="1">
      <c r="A104" s="321"/>
      <c r="B104" s="319"/>
      <c r="C104" s="319"/>
      <c r="D104" s="319"/>
      <c r="E104" s="320"/>
      <c r="F104" s="320"/>
      <c r="G104" s="320"/>
      <c r="H104" s="320"/>
      <c r="I104" s="318"/>
    </row>
    <row r="105" spans="1:13">
      <c r="A105" s="316" t="s">
        <v>64</v>
      </c>
      <c r="B105" s="317"/>
      <c r="C105" s="243" t="s">
        <v>65</v>
      </c>
      <c r="D105" s="239">
        <v>262.56</v>
      </c>
      <c r="E105" s="239">
        <v>46.58</v>
      </c>
      <c r="F105" s="239">
        <v>2.59</v>
      </c>
      <c r="G105" s="142">
        <f t="shared" ref="G105:G119" si="11">D105+E105+F105</f>
        <v>311.72999999999996</v>
      </c>
      <c r="H105" s="143">
        <f t="shared" ref="H105:H119" si="12">D105</f>
        <v>262.56</v>
      </c>
      <c r="I105" s="144">
        <f t="shared" ref="I105:I119" si="13">G105*12+H105*2</f>
        <v>4265.8799999999992</v>
      </c>
      <c r="J105" s="2"/>
    </row>
    <row r="106" spans="1:13" ht="15.75" customHeight="1" thickBot="1">
      <c r="A106" s="293" t="s">
        <v>64</v>
      </c>
      <c r="B106" s="294"/>
      <c r="C106" s="244" t="s">
        <v>66</v>
      </c>
      <c r="D106" s="118">
        <v>1289.75</v>
      </c>
      <c r="E106" s="118">
        <v>4621.34</v>
      </c>
      <c r="F106" s="118">
        <v>6.87</v>
      </c>
      <c r="G106" s="104">
        <f t="shared" si="11"/>
        <v>5917.96</v>
      </c>
      <c r="H106" s="105">
        <f t="shared" si="12"/>
        <v>1289.75</v>
      </c>
      <c r="I106" s="106">
        <f t="shared" si="13"/>
        <v>73595.02</v>
      </c>
      <c r="J106" s="2"/>
      <c r="K106" s="263"/>
      <c r="L106" s="263"/>
    </row>
    <row r="107" spans="1:13">
      <c r="A107" s="316" t="s">
        <v>67</v>
      </c>
      <c r="B107" s="317"/>
      <c r="C107" s="243" t="s">
        <v>68</v>
      </c>
      <c r="D107" s="141">
        <v>767.22</v>
      </c>
      <c r="E107" s="141">
        <v>245.48</v>
      </c>
      <c r="F107" s="141">
        <v>3.44</v>
      </c>
      <c r="G107" s="142">
        <f t="shared" si="11"/>
        <v>1016.1400000000001</v>
      </c>
      <c r="H107" s="143">
        <f t="shared" si="12"/>
        <v>767.22</v>
      </c>
      <c r="I107" s="144">
        <f t="shared" si="13"/>
        <v>13728.12</v>
      </c>
      <c r="J107" s="2"/>
      <c r="K107" s="263"/>
      <c r="L107" s="263"/>
    </row>
    <row r="108" spans="1:13" ht="15" customHeight="1">
      <c r="A108" s="291" t="s">
        <v>67</v>
      </c>
      <c r="B108" s="292"/>
      <c r="C108" s="242" t="s">
        <v>69</v>
      </c>
      <c r="D108" s="116">
        <v>959.05</v>
      </c>
      <c r="E108" s="116">
        <v>306.86</v>
      </c>
      <c r="F108" s="116">
        <v>4.3099999999999996</v>
      </c>
      <c r="G108" s="101">
        <f t="shared" si="11"/>
        <v>1270.2199999999998</v>
      </c>
      <c r="H108" s="102">
        <f t="shared" si="12"/>
        <v>959.05</v>
      </c>
      <c r="I108" s="103">
        <f t="shared" si="13"/>
        <v>17160.739999999998</v>
      </c>
      <c r="J108" s="2"/>
      <c r="K108" s="263"/>
      <c r="L108" s="263"/>
    </row>
    <row r="109" spans="1:13">
      <c r="A109" s="291" t="s">
        <v>67</v>
      </c>
      <c r="B109" s="292"/>
      <c r="C109" s="242" t="s">
        <v>70</v>
      </c>
      <c r="D109" s="116">
        <v>1150.8699999999999</v>
      </c>
      <c r="E109" s="116">
        <v>368.24</v>
      </c>
      <c r="F109" s="116">
        <v>5.17</v>
      </c>
      <c r="G109" s="101">
        <f t="shared" si="11"/>
        <v>1524.28</v>
      </c>
      <c r="H109" s="102">
        <f t="shared" si="12"/>
        <v>1150.8699999999999</v>
      </c>
      <c r="I109" s="103">
        <f t="shared" si="13"/>
        <v>20593.099999999999</v>
      </c>
      <c r="J109" s="2"/>
      <c r="K109" s="2"/>
    </row>
    <row r="110" spans="1:13" ht="15.75" thickBot="1">
      <c r="A110" s="293" t="s">
        <v>67</v>
      </c>
      <c r="B110" s="294"/>
      <c r="C110" s="244" t="s">
        <v>66</v>
      </c>
      <c r="D110" s="118">
        <v>1289.75</v>
      </c>
      <c r="E110" s="118">
        <v>2579.3200000000002</v>
      </c>
      <c r="F110" s="118">
        <v>6.87</v>
      </c>
      <c r="G110" s="104">
        <f t="shared" si="11"/>
        <v>3875.94</v>
      </c>
      <c r="H110" s="105">
        <f t="shared" si="12"/>
        <v>1289.75</v>
      </c>
      <c r="I110" s="106">
        <f t="shared" si="13"/>
        <v>49090.78</v>
      </c>
      <c r="J110" s="2"/>
      <c r="K110" s="2"/>
      <c r="L110" s="2"/>
      <c r="M110" s="2"/>
    </row>
    <row r="111" spans="1:13">
      <c r="A111" s="316" t="s">
        <v>71</v>
      </c>
      <c r="B111" s="317"/>
      <c r="C111" s="243" t="s">
        <v>72</v>
      </c>
      <c r="D111" s="239">
        <v>127.62</v>
      </c>
      <c r="E111" s="239">
        <v>31.69</v>
      </c>
      <c r="F111" s="239">
        <v>0.87</v>
      </c>
      <c r="G111" s="142">
        <f t="shared" si="11"/>
        <v>160.18</v>
      </c>
      <c r="H111" s="143">
        <f t="shared" si="12"/>
        <v>127.62</v>
      </c>
      <c r="I111" s="144">
        <f t="shared" si="13"/>
        <v>2177.4</v>
      </c>
      <c r="J111" s="2"/>
      <c r="K111" s="2"/>
      <c r="L111" s="2"/>
      <c r="M111" s="2"/>
    </row>
    <row r="112" spans="1:13">
      <c r="A112" s="291" t="s">
        <v>71</v>
      </c>
      <c r="B112" s="292"/>
      <c r="C112" s="242" t="s">
        <v>65</v>
      </c>
      <c r="D112" s="240">
        <v>382.84</v>
      </c>
      <c r="E112" s="240">
        <v>95.05</v>
      </c>
      <c r="F112" s="240">
        <v>2.59</v>
      </c>
      <c r="G112" s="101">
        <f t="shared" si="11"/>
        <v>480.47999999999996</v>
      </c>
      <c r="H112" s="102">
        <f t="shared" si="12"/>
        <v>382.84</v>
      </c>
      <c r="I112" s="103">
        <f t="shared" si="13"/>
        <v>6531.44</v>
      </c>
      <c r="J112" s="2"/>
      <c r="K112" s="52"/>
      <c r="L112" s="52"/>
      <c r="M112" s="52"/>
    </row>
    <row r="113" spans="1:18">
      <c r="A113" s="291" t="s">
        <v>71</v>
      </c>
      <c r="B113" s="292"/>
      <c r="C113" s="242" t="s">
        <v>68</v>
      </c>
      <c r="D113" s="240">
        <v>510.45</v>
      </c>
      <c r="E113" s="240">
        <v>126.73</v>
      </c>
      <c r="F113" s="240">
        <v>3.44</v>
      </c>
      <c r="G113" s="101">
        <f t="shared" si="11"/>
        <v>640.62</v>
      </c>
      <c r="H113" s="102">
        <f t="shared" si="12"/>
        <v>510.45</v>
      </c>
      <c r="I113" s="103">
        <f t="shared" si="13"/>
        <v>8708.34</v>
      </c>
      <c r="J113" s="2"/>
      <c r="K113" s="52"/>
      <c r="L113" s="52"/>
      <c r="M113" s="52"/>
    </row>
    <row r="114" spans="1:18">
      <c r="A114" s="291" t="s">
        <v>71</v>
      </c>
      <c r="B114" s="292"/>
      <c r="C114" s="242" t="s">
        <v>69</v>
      </c>
      <c r="D114" s="240">
        <v>638.04999999999995</v>
      </c>
      <c r="E114" s="240">
        <v>158.41</v>
      </c>
      <c r="F114" s="240">
        <v>4.3099999999999996</v>
      </c>
      <c r="G114" s="101">
        <f t="shared" si="11"/>
        <v>800.76999999999987</v>
      </c>
      <c r="H114" s="102">
        <f t="shared" si="12"/>
        <v>638.04999999999995</v>
      </c>
      <c r="I114" s="103">
        <f t="shared" si="13"/>
        <v>10885.339999999998</v>
      </c>
      <c r="J114" s="2"/>
      <c r="K114" s="2"/>
      <c r="L114" s="2"/>
      <c r="M114" s="2"/>
    </row>
    <row r="115" spans="1:18">
      <c r="A115" s="291" t="s">
        <v>71</v>
      </c>
      <c r="B115" s="292"/>
      <c r="C115" s="242" t="s">
        <v>70</v>
      </c>
      <c r="D115" s="240">
        <v>765.69</v>
      </c>
      <c r="E115" s="240">
        <v>190.11</v>
      </c>
      <c r="F115" s="240">
        <v>5.17</v>
      </c>
      <c r="G115" s="101">
        <f t="shared" si="11"/>
        <v>960.97</v>
      </c>
      <c r="H115" s="102">
        <f t="shared" si="12"/>
        <v>765.69</v>
      </c>
      <c r="I115" s="103">
        <f t="shared" si="13"/>
        <v>13063.02</v>
      </c>
      <c r="J115" s="2"/>
      <c r="K115" s="6"/>
    </row>
    <row r="116" spans="1:18" ht="15.75" thickBot="1">
      <c r="A116" s="314" t="s">
        <v>71</v>
      </c>
      <c r="B116" s="315"/>
      <c r="C116" s="245" t="s">
        <v>66</v>
      </c>
      <c r="D116" s="246">
        <v>1289.75</v>
      </c>
      <c r="E116" s="246">
        <v>1804.85</v>
      </c>
      <c r="F116" s="246">
        <v>6.87</v>
      </c>
      <c r="G116" s="234">
        <f t="shared" si="11"/>
        <v>3101.47</v>
      </c>
      <c r="H116" s="235">
        <f t="shared" si="12"/>
        <v>1289.75</v>
      </c>
      <c r="I116" s="230">
        <f t="shared" si="13"/>
        <v>39797.14</v>
      </c>
      <c r="J116" s="2"/>
    </row>
    <row r="117" spans="1:18">
      <c r="A117" s="316" t="s">
        <v>73</v>
      </c>
      <c r="B117" s="317"/>
      <c r="C117" s="243" t="s">
        <v>65</v>
      </c>
      <c r="D117" s="239">
        <v>328.16</v>
      </c>
      <c r="E117" s="239">
        <v>58.2</v>
      </c>
      <c r="F117" s="239">
        <v>2.59</v>
      </c>
      <c r="G117" s="142">
        <f t="shared" si="11"/>
        <v>388.95</v>
      </c>
      <c r="H117" s="143">
        <f t="shared" si="12"/>
        <v>328.16</v>
      </c>
      <c r="I117" s="144">
        <f t="shared" si="13"/>
        <v>5323.7199999999993</v>
      </c>
      <c r="J117" s="2"/>
      <c r="K117" s="86"/>
      <c r="L117" s="15"/>
      <c r="M117" s="174"/>
      <c r="N117" s="174"/>
      <c r="O117" s="174"/>
      <c r="P117" s="175"/>
      <c r="Q117" s="45"/>
      <c r="R117" s="175"/>
    </row>
    <row r="118" spans="1:18">
      <c r="A118" s="291" t="s">
        <v>73</v>
      </c>
      <c r="B118" s="292"/>
      <c r="C118" s="242" t="s">
        <v>70</v>
      </c>
      <c r="D118" s="240">
        <v>656.19</v>
      </c>
      <c r="E118" s="240">
        <v>116.37</v>
      </c>
      <c r="F118" s="240">
        <v>5.17</v>
      </c>
      <c r="G118" s="101">
        <f t="shared" si="11"/>
        <v>777.73</v>
      </c>
      <c r="H118" s="102">
        <f t="shared" si="12"/>
        <v>656.19</v>
      </c>
      <c r="I118" s="103">
        <f t="shared" si="13"/>
        <v>10645.14</v>
      </c>
      <c r="J118" s="2"/>
      <c r="K118" s="86"/>
      <c r="L118" s="15"/>
      <c r="M118" s="174"/>
      <c r="N118" s="174"/>
      <c r="O118" s="174"/>
      <c r="P118" s="175"/>
      <c r="Q118" s="45"/>
      <c r="R118" s="175"/>
    </row>
    <row r="119" spans="1:18" ht="15.75" thickBot="1">
      <c r="A119" s="293" t="s">
        <v>73</v>
      </c>
      <c r="B119" s="294"/>
      <c r="C119" s="244" t="s">
        <v>66</v>
      </c>
      <c r="D119" s="241">
        <v>1289.75</v>
      </c>
      <c r="E119" s="241">
        <v>1441.37</v>
      </c>
      <c r="F119" s="241">
        <v>6.87</v>
      </c>
      <c r="G119" s="104">
        <f t="shared" si="11"/>
        <v>2737.99</v>
      </c>
      <c r="H119" s="105">
        <f t="shared" si="12"/>
        <v>1289.75</v>
      </c>
      <c r="I119" s="106">
        <f t="shared" si="13"/>
        <v>35435.379999999997</v>
      </c>
      <c r="J119" s="2"/>
      <c r="K119" s="86"/>
      <c r="L119" s="15"/>
      <c r="M119" s="174"/>
      <c r="N119" s="174"/>
      <c r="O119" s="174"/>
      <c r="P119" s="175"/>
      <c r="Q119" s="45"/>
      <c r="R119" s="175"/>
    </row>
    <row r="120" spans="1:18">
      <c r="C120" s="15"/>
      <c r="D120" s="2"/>
      <c r="E120" s="2"/>
      <c r="F120" s="2"/>
      <c r="G120" s="2"/>
      <c r="H120" s="2"/>
      <c r="I120" s="2"/>
      <c r="J120" s="86"/>
      <c r="K120" s="86"/>
      <c r="L120" s="15"/>
      <c r="M120" s="174"/>
      <c r="N120" s="174"/>
      <c r="O120" s="174"/>
      <c r="P120" s="175"/>
      <c r="Q120" s="45"/>
      <c r="R120" s="175"/>
    </row>
    <row r="121" spans="1:18">
      <c r="D121" s="2"/>
      <c r="J121" s="86"/>
      <c r="K121" s="86"/>
      <c r="L121" s="15"/>
      <c r="M121" s="174"/>
      <c r="N121" s="174"/>
      <c r="O121" s="174"/>
      <c r="P121" s="175"/>
      <c r="Q121" s="45"/>
      <c r="R121" s="175"/>
    </row>
    <row r="122" spans="1:18" ht="18.75">
      <c r="A122" s="7" t="s">
        <v>74</v>
      </c>
      <c r="B122" s="7"/>
      <c r="C122" s="7"/>
      <c r="D122" s="7"/>
      <c r="E122" s="7"/>
      <c r="F122" s="85"/>
    </row>
    <row r="123" spans="1:18" ht="18.75">
      <c r="A123" s="7"/>
      <c r="B123" s="7"/>
      <c r="C123" s="7"/>
      <c r="D123" s="7"/>
      <c r="E123" s="7"/>
      <c r="F123" s="85"/>
    </row>
    <row r="124" spans="1:18">
      <c r="A124" s="19" t="s">
        <v>61</v>
      </c>
    </row>
    <row r="125" spans="1:18" ht="15.75" thickBot="1">
      <c r="A125" s="19"/>
    </row>
    <row r="126" spans="1:18" ht="15" customHeight="1">
      <c r="A126" s="302" t="s">
        <v>62</v>
      </c>
      <c r="B126" s="312"/>
      <c r="C126" s="312" t="s">
        <v>5</v>
      </c>
      <c r="D126" s="272" t="s">
        <v>32</v>
      </c>
      <c r="E126" s="272" t="s">
        <v>33</v>
      </c>
      <c r="F126" s="272" t="s">
        <v>10</v>
      </c>
      <c r="G126" s="272" t="s">
        <v>12</v>
      </c>
      <c r="H126" s="275" t="s">
        <v>13</v>
      </c>
    </row>
    <row r="127" spans="1:18">
      <c r="A127" s="306"/>
      <c r="B127" s="313"/>
      <c r="C127" s="313"/>
      <c r="D127" s="273"/>
      <c r="E127" s="273"/>
      <c r="F127" s="273"/>
      <c r="G127" s="273"/>
      <c r="H127" s="276"/>
    </row>
    <row r="128" spans="1:18">
      <c r="A128" s="306"/>
      <c r="B128" s="313"/>
      <c r="C128" s="313"/>
      <c r="D128" s="273"/>
      <c r="E128" s="273"/>
      <c r="F128" s="273"/>
      <c r="G128" s="273"/>
      <c r="H128" s="276"/>
    </row>
    <row r="129" spans="1:16" ht="15.75" thickBot="1">
      <c r="A129" s="308" t="s">
        <v>75</v>
      </c>
      <c r="B129" s="309"/>
      <c r="C129" s="247">
        <v>87.52</v>
      </c>
      <c r="D129" s="241">
        <v>15.55</v>
      </c>
      <c r="E129" s="241">
        <v>0.89</v>
      </c>
      <c r="F129" s="104">
        <f>C129+D129+E129</f>
        <v>103.96</v>
      </c>
      <c r="G129" s="105">
        <f>C129</f>
        <v>87.52</v>
      </c>
      <c r="H129" s="106">
        <f>(F129*12)+(G129*2)</f>
        <v>1422.56</v>
      </c>
      <c r="I129" s="2"/>
      <c r="J129" s="2"/>
      <c r="K129" s="2"/>
      <c r="L129" s="2"/>
      <c r="M129" s="2"/>
      <c r="N129" s="2"/>
    </row>
    <row r="131" spans="1:16">
      <c r="F131" s="2"/>
    </row>
    <row r="132" spans="1:16">
      <c r="A132" s="301" t="s">
        <v>76</v>
      </c>
      <c r="B132" s="301"/>
      <c r="C132" s="301"/>
      <c r="D132" s="301"/>
      <c r="E132" s="301"/>
      <c r="F132" s="301"/>
      <c r="G132" s="301"/>
      <c r="H132" s="301"/>
      <c r="I132" s="301"/>
      <c r="J132" s="301"/>
      <c r="K132" s="2"/>
      <c r="L132" s="2"/>
      <c r="M132" s="2"/>
      <c r="N132" s="2"/>
      <c r="O132" s="2"/>
      <c r="P132" s="2"/>
    </row>
    <row r="133" spans="1:16" ht="15.75" thickBot="1">
      <c r="A133" s="301"/>
      <c r="B133" s="301"/>
      <c r="C133" s="301"/>
      <c r="D133" s="301"/>
      <c r="E133" s="301"/>
      <c r="F133" s="301"/>
      <c r="G133" s="301"/>
      <c r="H133" s="301"/>
      <c r="I133" s="301"/>
      <c r="J133" s="301"/>
      <c r="K133" s="2"/>
      <c r="L133" s="2"/>
      <c r="M133" s="2"/>
      <c r="N133" s="2"/>
      <c r="O133" s="2"/>
      <c r="P133" s="2"/>
    </row>
    <row r="134" spans="1:16">
      <c r="A134" s="302" t="s">
        <v>77</v>
      </c>
      <c r="B134" s="272"/>
      <c r="C134" s="272"/>
      <c r="D134" s="272"/>
      <c r="E134" s="303"/>
      <c r="F134" s="302" t="s">
        <v>78</v>
      </c>
      <c r="G134" s="310"/>
      <c r="H134" s="2"/>
      <c r="I134" s="2"/>
      <c r="J134" s="2"/>
      <c r="K134" s="2"/>
      <c r="L134" s="2"/>
      <c r="M134" s="2"/>
    </row>
    <row r="135" spans="1:16">
      <c r="A135" s="304"/>
      <c r="B135" s="273"/>
      <c r="C135" s="273"/>
      <c r="D135" s="273"/>
      <c r="E135" s="305"/>
      <c r="F135" s="304"/>
      <c r="G135" s="311"/>
      <c r="H135" s="2"/>
      <c r="I135" s="2"/>
    </row>
    <row r="136" spans="1:16">
      <c r="A136" s="304"/>
      <c r="B136" s="273"/>
      <c r="C136" s="273"/>
      <c r="D136" s="273"/>
      <c r="E136" s="305"/>
      <c r="F136" s="304"/>
      <c r="G136" s="311"/>
      <c r="J136" s="175"/>
      <c r="L136" s="2"/>
      <c r="M136" s="2"/>
      <c r="N136" s="2"/>
    </row>
    <row r="137" spans="1:16">
      <c r="A137" s="281" t="s">
        <v>79</v>
      </c>
      <c r="B137" s="282"/>
      <c r="C137" s="282"/>
      <c r="D137" s="282"/>
      <c r="E137" s="282"/>
      <c r="F137" s="283">
        <v>2.5</v>
      </c>
      <c r="G137" s="284"/>
      <c r="H137" s="2"/>
      <c r="I137" s="2"/>
      <c r="J137" s="2"/>
      <c r="K137" s="184"/>
      <c r="L137" s="184"/>
      <c r="M137" s="184"/>
      <c r="N137" s="307"/>
    </row>
    <row r="138" spans="1:16">
      <c r="A138" s="281" t="s">
        <v>80</v>
      </c>
      <c r="B138" s="282"/>
      <c r="C138" s="282"/>
      <c r="D138" s="282"/>
      <c r="E138" s="282"/>
      <c r="F138" s="283">
        <v>5.01</v>
      </c>
      <c r="G138" s="284"/>
      <c r="H138" s="2"/>
      <c r="I138" s="2"/>
      <c r="J138" s="2"/>
      <c r="K138" s="185"/>
      <c r="L138" s="184"/>
      <c r="M138" s="184"/>
      <c r="N138" s="307"/>
    </row>
    <row r="139" spans="1:16">
      <c r="A139" s="281" t="s">
        <v>81</v>
      </c>
      <c r="B139" s="282"/>
      <c r="C139" s="282"/>
      <c r="D139" s="282"/>
      <c r="E139" s="282"/>
      <c r="F139" s="283">
        <v>7.51</v>
      </c>
      <c r="G139" s="284"/>
      <c r="H139" s="2"/>
      <c r="I139" s="2"/>
      <c r="J139" s="2"/>
      <c r="K139" s="184"/>
      <c r="L139" s="184"/>
      <c r="M139" s="184"/>
      <c r="N139" s="307"/>
    </row>
    <row r="140" spans="1:16">
      <c r="A140" s="281" t="s">
        <v>82</v>
      </c>
      <c r="B140" s="282"/>
      <c r="C140" s="282"/>
      <c r="D140" s="282"/>
      <c r="E140" s="282"/>
      <c r="F140" s="283">
        <v>10.01</v>
      </c>
      <c r="G140" s="284"/>
      <c r="H140" s="2"/>
      <c r="I140" s="2"/>
      <c r="J140" s="2"/>
      <c r="K140" s="290"/>
      <c r="L140" s="285"/>
      <c r="M140" s="285"/>
      <c r="N140" s="2"/>
    </row>
    <row r="141" spans="1:16">
      <c r="A141" s="281" t="s">
        <v>83</v>
      </c>
      <c r="B141" s="282"/>
      <c r="C141" s="282"/>
      <c r="D141" s="282"/>
      <c r="E141" s="282"/>
      <c r="F141" s="283">
        <v>12.52</v>
      </c>
      <c r="G141" s="284"/>
      <c r="H141" s="2"/>
      <c r="I141" s="2"/>
      <c r="J141" s="2"/>
      <c r="K141" s="285"/>
      <c r="L141" s="285"/>
      <c r="M141" s="285"/>
      <c r="N141" s="2"/>
      <c r="O141" s="179"/>
    </row>
    <row r="142" spans="1:16">
      <c r="A142" s="281" t="s">
        <v>84</v>
      </c>
      <c r="B142" s="282"/>
      <c r="C142" s="282"/>
      <c r="D142" s="282"/>
      <c r="E142" s="282"/>
      <c r="F142" s="283">
        <v>15.02</v>
      </c>
      <c r="G142" s="284"/>
      <c r="H142" s="2"/>
      <c r="I142" s="2"/>
      <c r="J142" s="2"/>
      <c r="K142" s="285"/>
      <c r="L142" s="285"/>
      <c r="M142" s="285"/>
      <c r="N142" s="2"/>
      <c r="O142" s="179"/>
    </row>
    <row r="143" spans="1:16" ht="15.75" thickBot="1">
      <c r="A143" s="286" t="s">
        <v>85</v>
      </c>
      <c r="B143" s="287"/>
      <c r="C143" s="287"/>
      <c r="D143" s="287"/>
      <c r="E143" s="287"/>
      <c r="F143" s="288">
        <v>51.35</v>
      </c>
      <c r="G143" s="289"/>
      <c r="H143" s="2"/>
      <c r="I143" s="2"/>
      <c r="J143" s="2"/>
      <c r="K143" s="290"/>
      <c r="L143" s="285"/>
      <c r="M143" s="285"/>
      <c r="N143" s="2"/>
      <c r="O143" s="179"/>
    </row>
    <row r="144" spans="1:16">
      <c r="G144" s="2"/>
      <c r="H144" s="2"/>
      <c r="I144" s="2"/>
      <c r="K144" s="285"/>
      <c r="L144" s="285"/>
      <c r="M144" s="285"/>
      <c r="N144" s="22"/>
      <c r="O144" s="183"/>
    </row>
    <row r="145" spans="1:21">
      <c r="H145" s="2"/>
      <c r="I145" s="2"/>
    </row>
    <row r="146" spans="1:21">
      <c r="A146" s="301" t="s">
        <v>86</v>
      </c>
      <c r="B146" s="301"/>
      <c r="C146" s="301"/>
      <c r="D146" s="301"/>
      <c r="E146" s="301"/>
      <c r="F146" s="301"/>
      <c r="G146" s="301"/>
      <c r="H146" s="301"/>
    </row>
    <row r="147" spans="1:21">
      <c r="A147" s="301"/>
      <c r="B147" s="301"/>
      <c r="C147" s="301"/>
      <c r="D147" s="301"/>
      <c r="E147" s="301"/>
      <c r="F147" s="301"/>
      <c r="G147" s="301"/>
      <c r="H147" s="301"/>
    </row>
    <row r="148" spans="1:21" ht="15.75" thickBot="1">
      <c r="A148" s="301"/>
      <c r="B148" s="301"/>
      <c r="C148" s="301"/>
      <c r="D148" s="301"/>
      <c r="E148" s="301"/>
      <c r="F148" s="301"/>
      <c r="G148" s="301"/>
      <c r="H148" s="301"/>
    </row>
    <row r="149" spans="1:21">
      <c r="A149" s="302" t="s">
        <v>87</v>
      </c>
      <c r="B149" s="272"/>
      <c r="C149" s="272"/>
      <c r="D149" s="272"/>
      <c r="E149" s="303"/>
      <c r="F149" s="302" t="s">
        <v>88</v>
      </c>
      <c r="G149" s="275"/>
    </row>
    <row r="150" spans="1:21">
      <c r="A150" s="304"/>
      <c r="B150" s="273"/>
      <c r="C150" s="273"/>
      <c r="D150" s="273"/>
      <c r="E150" s="305"/>
      <c r="F150" s="306"/>
      <c r="G150" s="276"/>
      <c r="H150" s="10"/>
      <c r="I150" s="10"/>
    </row>
    <row r="151" spans="1:21">
      <c r="A151" s="304"/>
      <c r="B151" s="273"/>
      <c r="C151" s="273"/>
      <c r="D151" s="273"/>
      <c r="E151" s="305"/>
      <c r="F151" s="306"/>
      <c r="G151" s="276"/>
      <c r="H151" s="248"/>
      <c r="I151" s="10"/>
    </row>
    <row r="152" spans="1:21">
      <c r="A152" s="264" t="s">
        <v>89</v>
      </c>
      <c r="B152" s="265"/>
      <c r="C152" s="265"/>
      <c r="D152" s="265"/>
      <c r="E152" s="280"/>
      <c r="F152" s="278">
        <v>116.74</v>
      </c>
      <c r="G152" s="279"/>
      <c r="H152" s="44"/>
      <c r="I152" s="10"/>
    </row>
    <row r="153" spans="1:21">
      <c r="A153" s="264" t="s">
        <v>90</v>
      </c>
      <c r="B153" s="265"/>
      <c r="C153" s="265"/>
      <c r="D153" s="265"/>
      <c r="E153" s="280"/>
      <c r="F153" s="278">
        <v>122.77</v>
      </c>
      <c r="G153" s="279"/>
      <c r="H153" s="44"/>
      <c r="I153" s="10"/>
    </row>
    <row r="154" spans="1:21">
      <c r="A154" s="264" t="s">
        <v>91</v>
      </c>
      <c r="B154" s="265"/>
      <c r="C154" s="265"/>
      <c r="D154" s="265"/>
      <c r="E154" s="280"/>
      <c r="F154" s="278">
        <v>139.18</v>
      </c>
      <c r="G154" s="279"/>
      <c r="H154" s="44"/>
      <c r="I154" s="10"/>
    </row>
    <row r="155" spans="1:21">
      <c r="A155" s="264" t="s">
        <v>92</v>
      </c>
      <c r="B155" s="265"/>
      <c r="C155" s="265"/>
      <c r="D155" s="265"/>
      <c r="E155" s="280"/>
      <c r="F155" s="278">
        <v>150.72</v>
      </c>
      <c r="G155" s="279"/>
      <c r="H155" s="44"/>
      <c r="I155" s="10"/>
    </row>
    <row r="156" spans="1:21" ht="15.75" thickBot="1">
      <c r="A156" s="266" t="s">
        <v>93</v>
      </c>
      <c r="B156" s="267"/>
      <c r="C156" s="267"/>
      <c r="D156" s="267"/>
      <c r="E156" s="297"/>
      <c r="F156" s="298">
        <v>131.94</v>
      </c>
      <c r="G156" s="299"/>
      <c r="H156" s="44"/>
      <c r="I156" s="10"/>
    </row>
    <row r="157" spans="1:21">
      <c r="H157" s="10"/>
      <c r="I157" s="10"/>
    </row>
    <row r="158" spans="1:21">
      <c r="G158" s="2"/>
      <c r="H158" s="2"/>
    </row>
    <row r="160" spans="1:21" ht="21">
      <c r="A160" s="300" t="s">
        <v>94</v>
      </c>
      <c r="B160" s="300"/>
      <c r="C160" s="300"/>
      <c r="D160" s="300"/>
      <c r="E160" s="300"/>
      <c r="F160" s="300"/>
      <c r="G160" s="300"/>
      <c r="H160" s="300"/>
      <c r="I160" s="300"/>
      <c r="J160" s="300"/>
      <c r="K160" s="300"/>
      <c r="L160" s="300"/>
      <c r="M160" s="300"/>
      <c r="N160" s="300"/>
      <c r="O160" s="300"/>
      <c r="P160" s="300"/>
      <c r="Q160" s="300"/>
      <c r="R160" s="300"/>
      <c r="S160" s="300"/>
      <c r="T160" s="300"/>
      <c r="U160" s="300"/>
    </row>
  </sheetData>
  <mergeCells count="170">
    <mergeCell ref="A24:E24"/>
    <mergeCell ref="F24:G24"/>
    <mergeCell ref="A25:E25"/>
    <mergeCell ref="F25:G25"/>
    <mergeCell ref="A26:E26"/>
    <mergeCell ref="F26:G26"/>
    <mergeCell ref="J8:J10"/>
    <mergeCell ref="K8:K10"/>
    <mergeCell ref="L8:L10"/>
    <mergeCell ref="M8:M10"/>
    <mergeCell ref="A22:K22"/>
    <mergeCell ref="A2:U2"/>
    <mergeCell ref="A4:G4"/>
    <mergeCell ref="A7:I7"/>
    <mergeCell ref="A8:C10"/>
    <mergeCell ref="D8:D10"/>
    <mergeCell ref="E8:E10"/>
    <mergeCell ref="F8:F10"/>
    <mergeCell ref="G8:G10"/>
    <mergeCell ref="H8:H10"/>
    <mergeCell ref="I8:I10"/>
    <mergeCell ref="A33:E33"/>
    <mergeCell ref="F33:G33"/>
    <mergeCell ref="A34:E34"/>
    <mergeCell ref="F34:G34"/>
    <mergeCell ref="A27:E27"/>
    <mergeCell ref="F27:G27"/>
    <mergeCell ref="A28:E28"/>
    <mergeCell ref="F28:G28"/>
    <mergeCell ref="A31:E31"/>
    <mergeCell ref="F31:G31"/>
    <mergeCell ref="A32:E32"/>
    <mergeCell ref="F32:G32"/>
    <mergeCell ref="K42:K44"/>
    <mergeCell ref="L42:L44"/>
    <mergeCell ref="A45:C45"/>
    <mergeCell ref="A46:C46"/>
    <mergeCell ref="A35:E35"/>
    <mergeCell ref="F35:G35"/>
    <mergeCell ref="A38:U38"/>
    <mergeCell ref="A41:I41"/>
    <mergeCell ref="A42:C44"/>
    <mergeCell ref="D42:D44"/>
    <mergeCell ref="E42:E44"/>
    <mergeCell ref="F42:F44"/>
    <mergeCell ref="G42:G44"/>
    <mergeCell ref="H42:H44"/>
    <mergeCell ref="A54:C54"/>
    <mergeCell ref="A63:B65"/>
    <mergeCell ref="C63:C65"/>
    <mergeCell ref="D63:D65"/>
    <mergeCell ref="E63:E65"/>
    <mergeCell ref="I42:I44"/>
    <mergeCell ref="J42:J44"/>
    <mergeCell ref="A47:C47"/>
    <mergeCell ref="A50:C50"/>
    <mergeCell ref="A51:C51"/>
    <mergeCell ref="A52:C52"/>
    <mergeCell ref="A53:C53"/>
    <mergeCell ref="A55:C55"/>
    <mergeCell ref="A56:C56"/>
    <mergeCell ref="A48:C48"/>
    <mergeCell ref="A49:C49"/>
    <mergeCell ref="J63:J65"/>
    <mergeCell ref="A94:B94"/>
    <mergeCell ref="A102:B104"/>
    <mergeCell ref="A80:B80"/>
    <mergeCell ref="A81:B81"/>
    <mergeCell ref="A82:B82"/>
    <mergeCell ref="A83:B83"/>
    <mergeCell ref="A84:B84"/>
    <mergeCell ref="A85:B85"/>
    <mergeCell ref="A74:B74"/>
    <mergeCell ref="A75:B75"/>
    <mergeCell ref="A76:B76"/>
    <mergeCell ref="A77:B77"/>
    <mergeCell ref="A78:B78"/>
    <mergeCell ref="A79:B79"/>
    <mergeCell ref="A91:B91"/>
    <mergeCell ref="A92:B92"/>
    <mergeCell ref="A93:B93"/>
    <mergeCell ref="A112:B112"/>
    <mergeCell ref="A114:B114"/>
    <mergeCell ref="A115:B115"/>
    <mergeCell ref="A116:B116"/>
    <mergeCell ref="A117:B117"/>
    <mergeCell ref="A111:B111"/>
    <mergeCell ref="A113:B113"/>
    <mergeCell ref="I102:I104"/>
    <mergeCell ref="A105:B105"/>
    <mergeCell ref="A106:B106"/>
    <mergeCell ref="A107:B107"/>
    <mergeCell ref="A108:B108"/>
    <mergeCell ref="A109:B109"/>
    <mergeCell ref="C102:C104"/>
    <mergeCell ref="D102:D104"/>
    <mergeCell ref="E102:E104"/>
    <mergeCell ref="F102:F104"/>
    <mergeCell ref="G102:G104"/>
    <mergeCell ref="H102:H104"/>
    <mergeCell ref="N137:N139"/>
    <mergeCell ref="A138:E138"/>
    <mergeCell ref="F138:G138"/>
    <mergeCell ref="A139:E139"/>
    <mergeCell ref="F139:G139"/>
    <mergeCell ref="F126:F128"/>
    <mergeCell ref="G126:G128"/>
    <mergeCell ref="H126:H128"/>
    <mergeCell ref="A129:B129"/>
    <mergeCell ref="A132:J133"/>
    <mergeCell ref="A134:E136"/>
    <mergeCell ref="F134:G136"/>
    <mergeCell ref="A126:B128"/>
    <mergeCell ref="C126:C128"/>
    <mergeCell ref="D126:D128"/>
    <mergeCell ref="E126:E128"/>
    <mergeCell ref="A156:E156"/>
    <mergeCell ref="F156:G156"/>
    <mergeCell ref="A160:U160"/>
    <mergeCell ref="K144:M144"/>
    <mergeCell ref="A146:H148"/>
    <mergeCell ref="A149:E151"/>
    <mergeCell ref="F149:G151"/>
    <mergeCell ref="A152:E152"/>
    <mergeCell ref="F152:G152"/>
    <mergeCell ref="A153:E153"/>
    <mergeCell ref="F153:G153"/>
    <mergeCell ref="A154:E154"/>
    <mergeCell ref="M63:M65"/>
    <mergeCell ref="K106:K108"/>
    <mergeCell ref="L106:L108"/>
    <mergeCell ref="F154:G154"/>
    <mergeCell ref="A155:E155"/>
    <mergeCell ref="F155:G155"/>
    <mergeCell ref="A142:E142"/>
    <mergeCell ref="F142:G142"/>
    <mergeCell ref="K142:M142"/>
    <mergeCell ref="A143:E143"/>
    <mergeCell ref="F143:G143"/>
    <mergeCell ref="K143:M143"/>
    <mergeCell ref="A140:E140"/>
    <mergeCell ref="F140:G140"/>
    <mergeCell ref="K140:M140"/>
    <mergeCell ref="A141:E141"/>
    <mergeCell ref="F141:G141"/>
    <mergeCell ref="K141:M141"/>
    <mergeCell ref="A137:E137"/>
    <mergeCell ref="F137:G137"/>
    <mergeCell ref="A118:B118"/>
    <mergeCell ref="A119:B119"/>
    <mergeCell ref="A110:B110"/>
    <mergeCell ref="A90:B90"/>
    <mergeCell ref="K63:K65"/>
    <mergeCell ref="L63:L65"/>
    <mergeCell ref="A86:B86"/>
    <mergeCell ref="A87:B87"/>
    <mergeCell ref="A88:B88"/>
    <mergeCell ref="A89:B89"/>
    <mergeCell ref="A68:B68"/>
    <mergeCell ref="A69:B69"/>
    <mergeCell ref="A70:B70"/>
    <mergeCell ref="A71:B71"/>
    <mergeCell ref="A72:B72"/>
    <mergeCell ref="A73:B73"/>
    <mergeCell ref="F63:F65"/>
    <mergeCell ref="G63:G65"/>
    <mergeCell ref="H63:H65"/>
    <mergeCell ref="I63:I65"/>
    <mergeCell ref="A66:B66"/>
    <mergeCell ref="A67:B67"/>
  </mergeCells>
  <pageMargins left="0.25" right="0.25" top="0.75" bottom="0.75" header="0.3" footer="0.3"/>
  <pageSetup paperSize="9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43606-2D5E-4DD7-BD02-9380090505FA}">
  <sheetPr>
    <tabColor rgb="FF0070C0"/>
  </sheetPr>
  <dimension ref="A2:J152"/>
  <sheetViews>
    <sheetView showGridLines="0" zoomScaleNormal="100" workbookViewId="0">
      <selection activeCell="C27" sqref="C27"/>
    </sheetView>
  </sheetViews>
  <sheetFormatPr defaultColWidth="9.140625" defaultRowHeight="15"/>
  <cols>
    <col min="3" max="3" width="69.7109375" customWidth="1"/>
    <col min="4" max="4" width="1.85546875" customWidth="1"/>
    <col min="5" max="5" width="9.140625" hidden="1" customWidth="1"/>
    <col min="6" max="6" width="23" customWidth="1"/>
    <col min="7" max="7" width="24.5703125" style="179" customWidth="1"/>
  </cols>
  <sheetData>
    <row r="2" spans="1:10" ht="21">
      <c r="A2" s="332" t="s">
        <v>95</v>
      </c>
      <c r="B2" s="332"/>
      <c r="C2" s="332"/>
      <c r="D2" s="332"/>
      <c r="E2" s="332"/>
      <c r="F2" s="332"/>
      <c r="G2" s="332"/>
      <c r="H2" s="20"/>
      <c r="I2" s="20"/>
    </row>
    <row r="4" spans="1:10">
      <c r="A4" t="s">
        <v>96</v>
      </c>
    </row>
    <row r="5" spans="1:10" ht="15.75" thickBot="1">
      <c r="A5" s="23"/>
      <c r="B5" s="23"/>
      <c r="C5" s="23"/>
      <c r="D5" s="23"/>
      <c r="E5" s="23"/>
      <c r="F5" s="22"/>
      <c r="J5" s="178"/>
    </row>
    <row r="6" spans="1:10">
      <c r="A6" s="368" t="s">
        <v>97</v>
      </c>
      <c r="B6" s="369"/>
      <c r="C6" s="369"/>
      <c r="D6" s="369"/>
      <c r="E6" s="369"/>
      <c r="F6" s="82" t="s">
        <v>88</v>
      </c>
    </row>
    <row r="7" spans="1:10">
      <c r="A7" s="354" t="s">
        <v>98</v>
      </c>
      <c r="B7" s="355"/>
      <c r="C7" s="355"/>
      <c r="D7" s="355"/>
      <c r="E7" s="370"/>
      <c r="F7" s="121">
        <v>1614.69</v>
      </c>
    </row>
    <row r="8" spans="1:10">
      <c r="A8" s="354" t="s">
        <v>99</v>
      </c>
      <c r="B8" s="355"/>
      <c r="C8" s="355"/>
      <c r="D8" s="355"/>
      <c r="E8" s="370"/>
      <c r="F8" s="121">
        <v>729.97</v>
      </c>
    </row>
    <row r="9" spans="1:10">
      <c r="A9" s="354" t="s">
        <v>100</v>
      </c>
      <c r="B9" s="355"/>
      <c r="C9" s="355"/>
      <c r="D9" s="355"/>
      <c r="E9" s="370"/>
      <c r="F9" s="121">
        <v>729.97</v>
      </c>
    </row>
    <row r="10" spans="1:10">
      <c r="A10" s="354" t="s">
        <v>101</v>
      </c>
      <c r="B10" s="355"/>
      <c r="C10" s="355"/>
      <c r="D10" s="355"/>
      <c r="E10" s="370"/>
      <c r="F10" s="121">
        <v>569.16</v>
      </c>
    </row>
    <row r="11" spans="1:10" ht="15.75" thickBot="1">
      <c r="A11" s="357" t="s">
        <v>102</v>
      </c>
      <c r="B11" s="358"/>
      <c r="C11" s="358"/>
      <c r="D11" s="358"/>
      <c r="E11" s="367"/>
      <c r="F11" s="122">
        <v>411.85</v>
      </c>
    </row>
    <row r="12" spans="1:10" ht="15.75" thickBot="1">
      <c r="A12" s="40"/>
      <c r="B12" s="64"/>
      <c r="C12" s="64"/>
      <c r="D12" s="64"/>
      <c r="E12" s="64"/>
      <c r="F12" s="63"/>
    </row>
    <row r="13" spans="1:10">
      <c r="A13" s="351" t="s">
        <v>103</v>
      </c>
      <c r="B13" s="352"/>
      <c r="C13" s="352"/>
      <c r="D13" s="352"/>
      <c r="E13" s="371"/>
      <c r="F13" s="39" t="s">
        <v>88</v>
      </c>
    </row>
    <row r="14" spans="1:10">
      <c r="A14" s="354" t="s">
        <v>104</v>
      </c>
      <c r="B14" s="355"/>
      <c r="C14" s="355"/>
      <c r="D14" s="355"/>
      <c r="E14" s="370"/>
      <c r="F14" s="121">
        <v>569.16</v>
      </c>
    </row>
    <row r="15" spans="1:10">
      <c r="A15" s="354" t="s">
        <v>105</v>
      </c>
      <c r="B15" s="355"/>
      <c r="C15" s="355"/>
      <c r="D15" s="355"/>
      <c r="E15" s="370"/>
      <c r="F15" s="121">
        <v>307.16000000000003</v>
      </c>
    </row>
    <row r="16" spans="1:10">
      <c r="A16" s="354" t="s">
        <v>106</v>
      </c>
      <c r="B16" s="355"/>
      <c r="C16" s="355"/>
      <c r="D16" s="355"/>
      <c r="E16" s="370"/>
      <c r="F16" s="121">
        <v>411.85</v>
      </c>
    </row>
    <row r="17" spans="1:6" ht="15.75" thickBot="1">
      <c r="A17" s="357" t="s">
        <v>107</v>
      </c>
      <c r="B17" s="358"/>
      <c r="C17" s="358"/>
      <c r="D17" s="358"/>
      <c r="E17" s="367"/>
      <c r="F17" s="122">
        <v>307.16000000000003</v>
      </c>
    </row>
    <row r="18" spans="1:6" ht="15.75" thickBot="1">
      <c r="A18" s="64"/>
      <c r="B18" s="64"/>
      <c r="C18" s="64"/>
      <c r="D18" s="64"/>
      <c r="E18" s="64"/>
      <c r="F18" s="63"/>
    </row>
    <row r="19" spans="1:6">
      <c r="A19" s="351" t="s">
        <v>108</v>
      </c>
      <c r="B19" s="352"/>
      <c r="C19" s="352"/>
      <c r="D19" s="352"/>
      <c r="E19" s="353"/>
      <c r="F19" s="145" t="s">
        <v>88</v>
      </c>
    </row>
    <row r="20" spans="1:6">
      <c r="A20" s="354" t="s">
        <v>109</v>
      </c>
      <c r="B20" s="355"/>
      <c r="C20" s="355"/>
      <c r="D20" s="355"/>
      <c r="E20" s="356"/>
      <c r="F20" s="121">
        <v>411.85</v>
      </c>
    </row>
    <row r="21" spans="1:6" ht="15.75" thickBot="1">
      <c r="A21" s="357" t="s">
        <v>110</v>
      </c>
      <c r="B21" s="358"/>
      <c r="C21" s="358"/>
      <c r="D21" s="358"/>
      <c r="E21" s="359"/>
      <c r="F21" s="122">
        <v>221.4</v>
      </c>
    </row>
    <row r="22" spans="1:6" ht="15.75" thickBot="1">
      <c r="A22" s="64"/>
      <c r="B22" s="64"/>
      <c r="C22" s="64"/>
      <c r="D22" s="64"/>
      <c r="E22" s="64"/>
      <c r="F22" s="63"/>
    </row>
    <row r="23" spans="1:6">
      <c r="A23" s="360" t="s">
        <v>111</v>
      </c>
      <c r="B23" s="361"/>
      <c r="C23" s="361"/>
      <c r="D23" s="361"/>
      <c r="E23" s="362"/>
      <c r="F23" s="146" t="s">
        <v>88</v>
      </c>
    </row>
    <row r="24" spans="1:6">
      <c r="A24" s="264" t="s">
        <v>112</v>
      </c>
      <c r="B24" s="265"/>
      <c r="C24" s="265"/>
      <c r="D24" s="265"/>
      <c r="E24" s="363"/>
      <c r="F24" s="121">
        <v>245.61</v>
      </c>
    </row>
    <row r="25" spans="1:6">
      <c r="A25" s="364" t="s">
        <v>113</v>
      </c>
      <c r="B25" s="365"/>
      <c r="C25" s="365"/>
      <c r="D25" s="365"/>
      <c r="E25" s="366"/>
      <c r="F25" s="121">
        <v>221.4</v>
      </c>
    </row>
    <row r="26" spans="1:6" ht="15.75" thickBot="1">
      <c r="A26" s="348" t="s">
        <v>114</v>
      </c>
      <c r="B26" s="349"/>
      <c r="C26" s="349"/>
      <c r="D26" s="349"/>
      <c r="E26" s="350"/>
      <c r="F26" s="123">
        <v>160.16999999999999</v>
      </c>
    </row>
    <row r="27" spans="1:6">
      <c r="F27" s="2"/>
    </row>
    <row r="152" spans="1:1">
      <c r="A152" t="e">
        <f ca="1">'CÀRRECS ACADÈMICS'!#REF!- Les dues pagues extres inclouen: sou _xludf.base i triennis</f>
        <v>#REF!</v>
      </c>
    </row>
  </sheetData>
  <mergeCells count="19">
    <mergeCell ref="A17:E17"/>
    <mergeCell ref="A2:G2"/>
    <mergeCell ref="A6:E6"/>
    <mergeCell ref="A7:E7"/>
    <mergeCell ref="A8:E8"/>
    <mergeCell ref="A9:E9"/>
    <mergeCell ref="A10:E10"/>
    <mergeCell ref="A11:E11"/>
    <mergeCell ref="A13:E13"/>
    <mergeCell ref="A14:E14"/>
    <mergeCell ref="A15:E15"/>
    <mergeCell ref="A16:E16"/>
    <mergeCell ref="A26:E26"/>
    <mergeCell ref="A19:E19"/>
    <mergeCell ref="A20:E20"/>
    <mergeCell ref="A21:E21"/>
    <mergeCell ref="A23:E23"/>
    <mergeCell ref="A24:E24"/>
    <mergeCell ref="A25:E25"/>
  </mergeCells>
  <pageMargins left="0.7" right="0.7" top="0.75" bottom="0.75" header="0.3" footer="0.3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85EAE-AB97-4AB2-98B8-746E5A4BD129}">
  <sheetPr>
    <tabColor rgb="FF0070C0"/>
    <pageSetUpPr fitToPage="1"/>
  </sheetPr>
  <dimension ref="A1:L116"/>
  <sheetViews>
    <sheetView showGridLines="0" zoomScaleNormal="100" workbookViewId="0">
      <selection activeCell="G32" sqref="G32"/>
    </sheetView>
  </sheetViews>
  <sheetFormatPr defaultColWidth="9.140625" defaultRowHeight="15"/>
  <cols>
    <col min="3" max="3" width="14.7109375" customWidth="1"/>
    <col min="4" max="4" width="9.140625" customWidth="1"/>
    <col min="5" max="5" width="21.7109375" customWidth="1"/>
    <col min="6" max="6" width="15.28515625" customWidth="1"/>
    <col min="7" max="7" width="25.7109375" bestFit="1" customWidth="1"/>
    <col min="8" max="8" width="14.7109375" customWidth="1"/>
    <col min="9" max="9" width="36" bestFit="1" customWidth="1"/>
    <col min="10" max="10" width="36.5703125" bestFit="1" customWidth="1"/>
    <col min="11" max="11" width="38.85546875" bestFit="1" customWidth="1"/>
    <col min="12" max="12" width="39.28515625" bestFit="1" customWidth="1"/>
  </cols>
  <sheetData>
    <row r="1" spans="1:12">
      <c r="A1" s="17"/>
    </row>
    <row r="2" spans="1:12" ht="21">
      <c r="A2" s="332" t="s">
        <v>115</v>
      </c>
      <c r="B2" s="332"/>
      <c r="C2" s="332"/>
      <c r="D2" s="332"/>
      <c r="E2" s="332"/>
      <c r="F2" s="332"/>
      <c r="G2" s="332"/>
      <c r="H2" s="332"/>
      <c r="I2" s="332"/>
      <c r="J2" s="20"/>
    </row>
    <row r="4" spans="1:12" ht="21" customHeight="1">
      <c r="A4" s="301" t="s">
        <v>116</v>
      </c>
      <c r="B4" s="301"/>
      <c r="C4" s="301"/>
      <c r="D4" s="301"/>
      <c r="E4" s="301"/>
      <c r="F4" s="301"/>
      <c r="G4" s="301"/>
      <c r="H4" s="301"/>
      <c r="I4" s="301"/>
      <c r="J4" s="301"/>
    </row>
    <row r="5" spans="1:12" ht="15.75" customHeight="1" thickBot="1">
      <c r="A5" s="301"/>
      <c r="B5" s="301"/>
      <c r="C5" s="301"/>
      <c r="D5" s="301"/>
      <c r="E5" s="301"/>
      <c r="F5" s="301"/>
      <c r="G5" s="301"/>
      <c r="H5" s="301"/>
      <c r="I5" s="301"/>
      <c r="J5" s="301"/>
    </row>
    <row r="6" spans="1:12" ht="15" customHeight="1">
      <c r="A6" s="302" t="s">
        <v>62</v>
      </c>
      <c r="B6" s="272"/>
      <c r="C6" s="272"/>
      <c r="D6" s="312" t="s">
        <v>117</v>
      </c>
      <c r="E6" s="275"/>
      <c r="F6" s="323" t="s">
        <v>118</v>
      </c>
      <c r="G6" s="310" t="s">
        <v>119</v>
      </c>
      <c r="I6" s="67"/>
      <c r="J6" s="67"/>
      <c r="K6" s="67"/>
      <c r="L6" s="67"/>
    </row>
    <row r="7" spans="1:12">
      <c r="A7" s="304"/>
      <c r="B7" s="273"/>
      <c r="C7" s="273"/>
      <c r="D7" s="313"/>
      <c r="E7" s="276"/>
      <c r="F7" s="306"/>
      <c r="G7" s="311"/>
      <c r="I7" s="67"/>
      <c r="J7" s="67"/>
      <c r="K7" s="67"/>
      <c r="L7" s="67"/>
    </row>
    <row r="8" spans="1:12">
      <c r="A8" s="304"/>
      <c r="B8" s="273"/>
      <c r="C8" s="273"/>
      <c r="D8" s="313"/>
      <c r="E8" s="276"/>
      <c r="F8" s="306"/>
      <c r="G8" s="311"/>
      <c r="H8" s="179"/>
      <c r="I8" s="67"/>
      <c r="J8" s="67"/>
      <c r="K8" s="67"/>
      <c r="L8" s="67"/>
    </row>
    <row r="9" spans="1:12">
      <c r="A9" s="373">
        <v>29</v>
      </c>
      <c r="B9" s="374"/>
      <c r="C9" s="374"/>
      <c r="D9" s="375" t="s">
        <v>120</v>
      </c>
      <c r="E9" s="376"/>
      <c r="F9" s="124">
        <v>168.41073822300001</v>
      </c>
      <c r="G9" s="125">
        <v>10.61</v>
      </c>
      <c r="H9" s="2"/>
      <c r="I9" s="196"/>
      <c r="J9" s="90"/>
      <c r="K9" s="91"/>
      <c r="L9" s="67"/>
    </row>
    <row r="10" spans="1:12">
      <c r="A10" s="373">
        <v>27</v>
      </c>
      <c r="B10" s="374"/>
      <c r="C10" s="374"/>
      <c r="D10" s="375" t="s">
        <v>121</v>
      </c>
      <c r="E10" s="376"/>
      <c r="F10" s="124">
        <v>136.39676707799998</v>
      </c>
      <c r="G10" s="125">
        <v>8.6351472089999994</v>
      </c>
      <c r="H10" s="2"/>
      <c r="I10" s="90"/>
      <c r="J10" s="90"/>
      <c r="K10" s="90"/>
      <c r="L10" s="67"/>
    </row>
    <row r="11" spans="1:12" ht="15.75" thickBot="1">
      <c r="A11" s="377">
        <v>26</v>
      </c>
      <c r="B11" s="378"/>
      <c r="C11" s="378"/>
      <c r="D11" s="379" t="s">
        <v>122</v>
      </c>
      <c r="E11" s="380"/>
      <c r="F11" s="126">
        <v>115.44</v>
      </c>
      <c r="G11" s="127">
        <v>7.26</v>
      </c>
      <c r="H11" s="197"/>
      <c r="I11" s="197"/>
      <c r="J11" s="90"/>
      <c r="K11" s="90"/>
      <c r="L11" s="67"/>
    </row>
    <row r="12" spans="1:12">
      <c r="A12" s="285"/>
      <c r="B12" s="285"/>
      <c r="C12" s="285"/>
      <c r="D12" s="290"/>
      <c r="E12" s="290"/>
      <c r="F12" s="372"/>
      <c r="G12" s="372"/>
      <c r="H12" s="2"/>
      <c r="I12" s="372"/>
      <c r="J12" s="372"/>
    </row>
    <row r="13" spans="1:12">
      <c r="A13" s="285"/>
      <c r="B13" s="285"/>
      <c r="C13" s="285"/>
      <c r="D13" s="290"/>
      <c r="E13" s="290"/>
      <c r="F13" s="372"/>
      <c r="G13" s="372"/>
      <c r="H13" s="13"/>
      <c r="I13" s="372"/>
      <c r="J13" s="372"/>
    </row>
    <row r="14" spans="1:12" ht="15" customHeight="1">
      <c r="A14" s="301" t="s">
        <v>123</v>
      </c>
      <c r="B14" s="301"/>
      <c r="C14" s="301"/>
      <c r="D14" s="301"/>
      <c r="E14" s="301"/>
      <c r="F14" s="301"/>
      <c r="G14" s="301"/>
      <c r="H14" s="301"/>
      <c r="I14" s="301"/>
      <c r="J14" s="18"/>
    </row>
    <row r="15" spans="1:12" ht="15.75" customHeight="1" thickBot="1">
      <c r="A15" s="301"/>
      <c r="B15" s="301"/>
      <c r="C15" s="301"/>
      <c r="D15" s="301"/>
      <c r="E15" s="301"/>
      <c r="F15" s="301"/>
      <c r="G15" s="301"/>
      <c r="H15" s="301"/>
      <c r="I15" s="301"/>
      <c r="J15" s="18"/>
    </row>
    <row r="16" spans="1:12" ht="15" customHeight="1">
      <c r="D16" s="302" t="s">
        <v>3</v>
      </c>
      <c r="E16" s="272"/>
      <c r="F16" s="310"/>
      <c r="G16" s="384" t="s">
        <v>88</v>
      </c>
      <c r="I16" s="67"/>
      <c r="J16" s="67"/>
    </row>
    <row r="17" spans="1:10">
      <c r="D17" s="304"/>
      <c r="E17" s="273"/>
      <c r="F17" s="311"/>
      <c r="G17" s="385"/>
      <c r="I17" s="67"/>
      <c r="J17" s="67"/>
    </row>
    <row r="18" spans="1:10">
      <c r="D18" s="304"/>
      <c r="E18" s="273"/>
      <c r="F18" s="311"/>
      <c r="G18" s="385"/>
      <c r="H18" s="179"/>
      <c r="I18" s="67"/>
      <c r="J18" s="67"/>
    </row>
    <row r="19" spans="1:10">
      <c r="D19" s="264" t="s">
        <v>124</v>
      </c>
      <c r="E19" s="265"/>
      <c r="F19" s="363"/>
      <c r="G19" s="128">
        <v>179.88706195200001</v>
      </c>
      <c r="H19" s="2"/>
      <c r="I19" s="67"/>
      <c r="J19" s="67"/>
    </row>
    <row r="20" spans="1:10">
      <c r="D20" s="264" t="s">
        <v>125</v>
      </c>
      <c r="E20" s="265"/>
      <c r="F20" s="363"/>
      <c r="G20" s="128">
        <v>145.71</v>
      </c>
      <c r="H20" s="197"/>
      <c r="I20" s="67"/>
      <c r="J20" s="67"/>
    </row>
    <row r="21" spans="1:10">
      <c r="D21" s="264" t="s">
        <v>126</v>
      </c>
      <c r="E21" s="265"/>
      <c r="F21" s="363"/>
      <c r="G21" s="128">
        <v>135.32</v>
      </c>
      <c r="H21" s="197"/>
      <c r="I21" s="90"/>
      <c r="J21" s="67"/>
    </row>
    <row r="22" spans="1:10">
      <c r="D22" s="264" t="s">
        <v>127</v>
      </c>
      <c r="E22" s="265"/>
      <c r="F22" s="363"/>
      <c r="G22" s="128">
        <v>124.90014923100001</v>
      </c>
      <c r="H22" s="2"/>
      <c r="I22" s="90"/>
      <c r="J22" s="67"/>
    </row>
    <row r="23" spans="1:10" ht="15.75" thickBot="1">
      <c r="D23" s="266" t="s">
        <v>128</v>
      </c>
      <c r="E23" s="267"/>
      <c r="F23" s="381"/>
      <c r="G23" s="129">
        <v>114.509560815</v>
      </c>
      <c r="H23" s="2"/>
      <c r="I23" s="90"/>
      <c r="J23" s="67"/>
    </row>
    <row r="24" spans="1:10">
      <c r="G24" s="2"/>
    </row>
    <row r="26" spans="1:10" ht="21">
      <c r="A26" s="332" t="s">
        <v>129</v>
      </c>
      <c r="B26" s="332"/>
      <c r="C26" s="332"/>
      <c r="D26" s="332"/>
      <c r="E26" s="332"/>
      <c r="F26" s="332"/>
      <c r="G26" s="332"/>
      <c r="H26" s="332"/>
      <c r="I26" s="332"/>
      <c r="J26" s="20"/>
    </row>
    <row r="27" spans="1:10" ht="17.25" customHeight="1">
      <c r="A27" s="21"/>
      <c r="B27" s="21"/>
      <c r="C27" s="21"/>
      <c r="D27" s="21"/>
      <c r="E27" s="21"/>
      <c r="F27" s="21"/>
      <c r="G27" s="21"/>
      <c r="H27" s="20"/>
      <c r="I27" s="20"/>
    </row>
    <row r="28" spans="1:10" ht="10.5" customHeight="1"/>
    <row r="29" spans="1:10" ht="18.75">
      <c r="A29" s="18" t="s">
        <v>130</v>
      </c>
      <c r="B29" s="18"/>
      <c r="C29" s="18"/>
      <c r="D29" s="18"/>
      <c r="E29" s="18"/>
      <c r="F29" s="18"/>
      <c r="G29" s="18"/>
      <c r="H29" s="18"/>
      <c r="I29" s="18"/>
    </row>
    <row r="30" spans="1:10" ht="19.5" thickBot="1">
      <c r="A30" s="18"/>
      <c r="B30" s="18"/>
      <c r="C30" s="18"/>
      <c r="D30" s="18"/>
      <c r="E30" s="18"/>
      <c r="F30" s="18"/>
      <c r="G30" s="18"/>
      <c r="H30" s="18"/>
      <c r="I30" s="18"/>
    </row>
    <row r="31" spans="1:10" ht="15" customHeight="1">
      <c r="A31" s="302" t="s">
        <v>131</v>
      </c>
      <c r="B31" s="272"/>
      <c r="C31" s="310"/>
      <c r="D31" s="323" t="s">
        <v>3</v>
      </c>
      <c r="E31" s="326"/>
      <c r="F31" s="382" t="s">
        <v>132</v>
      </c>
    </row>
    <row r="32" spans="1:10">
      <c r="A32" s="304"/>
      <c r="B32" s="273"/>
      <c r="C32" s="311"/>
      <c r="D32" s="306"/>
      <c r="E32" s="327"/>
      <c r="F32" s="383"/>
    </row>
    <row r="33" spans="1:10">
      <c r="A33" s="304"/>
      <c r="B33" s="273"/>
      <c r="C33" s="311"/>
      <c r="D33" s="306"/>
      <c r="E33" s="327"/>
      <c r="F33" s="383"/>
      <c r="G33" s="179"/>
      <c r="H33" s="198"/>
    </row>
    <row r="34" spans="1:10">
      <c r="A34" s="386" t="s">
        <v>133</v>
      </c>
      <c r="B34" s="387"/>
      <c r="C34" s="388"/>
      <c r="D34" s="394" t="s">
        <v>134</v>
      </c>
      <c r="E34" s="395"/>
      <c r="F34" s="130">
        <v>33.667941761999998</v>
      </c>
      <c r="G34" s="2"/>
      <c r="H34" s="52"/>
    </row>
    <row r="35" spans="1:10">
      <c r="A35" s="389"/>
      <c r="B35" s="307"/>
      <c r="C35" s="390"/>
      <c r="D35" s="394" t="s">
        <v>135</v>
      </c>
      <c r="E35" s="395"/>
      <c r="F35" s="130">
        <v>27.26</v>
      </c>
      <c r="G35" s="197"/>
      <c r="H35" s="52"/>
    </row>
    <row r="36" spans="1:10">
      <c r="A36" s="389"/>
      <c r="B36" s="307"/>
      <c r="C36" s="390"/>
      <c r="D36" s="394" t="s">
        <v>136</v>
      </c>
      <c r="E36" s="395"/>
      <c r="F36" s="131">
        <v>23.074412166000002</v>
      </c>
      <c r="G36" s="2"/>
      <c r="H36" s="52"/>
    </row>
    <row r="37" spans="1:10">
      <c r="A37" s="389"/>
      <c r="B37" s="307"/>
      <c r="C37" s="390"/>
      <c r="D37" s="396" t="s">
        <v>137</v>
      </c>
      <c r="E37" s="397"/>
      <c r="F37" s="131">
        <v>35.606030030999996</v>
      </c>
      <c r="G37" s="2"/>
      <c r="H37" s="52"/>
    </row>
    <row r="38" spans="1:10">
      <c r="A38" s="389"/>
      <c r="B38" s="307"/>
      <c r="C38" s="390"/>
      <c r="D38" s="398" t="s">
        <v>138</v>
      </c>
      <c r="E38" s="399"/>
      <c r="F38" s="131">
        <v>28.797353442000006</v>
      </c>
      <c r="G38" s="2"/>
      <c r="H38" s="52"/>
    </row>
    <row r="39" spans="1:10">
      <c r="A39" s="389"/>
      <c r="B39" s="307"/>
      <c r="C39" s="390"/>
      <c r="D39" s="398" t="s">
        <v>139</v>
      </c>
      <c r="E39" s="399"/>
      <c r="F39" s="131">
        <v>27.082500471000003</v>
      </c>
      <c r="G39" s="2"/>
      <c r="H39" s="52"/>
    </row>
    <row r="40" spans="1:10">
      <c r="A40" s="389"/>
      <c r="B40" s="307"/>
      <c r="C40" s="390"/>
      <c r="D40" s="398" t="s">
        <v>140</v>
      </c>
      <c r="E40" s="399"/>
      <c r="F40" s="131">
        <v>24.829853373000002</v>
      </c>
      <c r="G40" s="2"/>
      <c r="I40" s="52"/>
      <c r="J40" s="199"/>
    </row>
    <row r="41" spans="1:10" ht="15.75" thickBot="1">
      <c r="A41" s="391"/>
      <c r="B41" s="392"/>
      <c r="C41" s="393"/>
      <c r="D41" s="400" t="s">
        <v>141</v>
      </c>
      <c r="E41" s="401"/>
      <c r="F41" s="132">
        <v>22.932353340000002</v>
      </c>
      <c r="G41" s="2"/>
      <c r="H41" s="52"/>
    </row>
    <row r="42" spans="1:10">
      <c r="A42" s="408"/>
      <c r="B42" s="409"/>
      <c r="C42" s="410"/>
      <c r="D42" s="405" t="s">
        <v>134</v>
      </c>
      <c r="E42" s="406"/>
      <c r="F42" s="133">
        <v>84.180001464000014</v>
      </c>
      <c r="G42" s="2"/>
      <c r="H42" s="52"/>
    </row>
    <row r="43" spans="1:10">
      <c r="A43" s="402"/>
      <c r="B43" s="403"/>
      <c r="C43" s="404"/>
      <c r="D43" s="399" t="s">
        <v>135</v>
      </c>
      <c r="E43" s="407"/>
      <c r="F43" s="131">
        <v>68.17808942100001</v>
      </c>
      <c r="G43" s="2"/>
      <c r="H43" s="52"/>
    </row>
    <row r="44" spans="1:10" ht="15.75" thickBot="1">
      <c r="A44" s="402"/>
      <c r="B44" s="403"/>
      <c r="C44" s="404"/>
      <c r="D44" s="401" t="s">
        <v>136</v>
      </c>
      <c r="E44" s="411"/>
      <c r="F44" s="132">
        <v>57.686030415000005</v>
      </c>
      <c r="G44" s="2"/>
      <c r="H44" s="52"/>
    </row>
    <row r="45" spans="1:10">
      <c r="A45" s="402"/>
      <c r="B45" s="403"/>
      <c r="C45" s="404"/>
      <c r="D45" s="405" t="s">
        <v>137</v>
      </c>
      <c r="E45" s="406"/>
      <c r="F45" s="133">
        <v>88.705589778000004</v>
      </c>
      <c r="G45" s="2"/>
      <c r="H45" s="52"/>
    </row>
    <row r="46" spans="1:10">
      <c r="A46" s="402" t="s">
        <v>142</v>
      </c>
      <c r="B46" s="403"/>
      <c r="C46" s="404"/>
      <c r="D46" s="399" t="s">
        <v>138</v>
      </c>
      <c r="E46" s="407"/>
      <c r="F46" s="131">
        <v>71.891913015000014</v>
      </c>
      <c r="G46" s="2"/>
      <c r="H46" s="52"/>
    </row>
    <row r="47" spans="1:10">
      <c r="A47" s="402"/>
      <c r="B47" s="403"/>
      <c r="C47" s="404"/>
      <c r="D47" s="399" t="s">
        <v>139</v>
      </c>
      <c r="E47" s="407"/>
      <c r="F47" s="131">
        <v>69.223236498000006</v>
      </c>
      <c r="G47" s="2"/>
      <c r="H47" s="52"/>
    </row>
    <row r="48" spans="1:10">
      <c r="A48" s="402"/>
      <c r="B48" s="403"/>
      <c r="C48" s="404"/>
      <c r="D48" s="399" t="s">
        <v>140</v>
      </c>
      <c r="E48" s="407"/>
      <c r="F48" s="131">
        <v>63.449559927000003</v>
      </c>
      <c r="G48" s="2"/>
      <c r="H48" s="52"/>
    </row>
    <row r="49" spans="1:11" ht="15.75" thickBot="1">
      <c r="A49" s="412"/>
      <c r="B49" s="413"/>
      <c r="C49" s="414"/>
      <c r="D49" s="401" t="s">
        <v>141</v>
      </c>
      <c r="E49" s="411"/>
      <c r="F49" s="132">
        <v>58.629706902000002</v>
      </c>
      <c r="G49" s="2"/>
      <c r="H49" s="52"/>
    </row>
    <row r="50" spans="1:11">
      <c r="A50" s="408"/>
      <c r="B50" s="409"/>
      <c r="C50" s="410"/>
      <c r="D50" s="405" t="s">
        <v>134</v>
      </c>
      <c r="E50" s="406"/>
      <c r="F50" s="133">
        <v>127.12235515200001</v>
      </c>
      <c r="G50" s="2"/>
      <c r="H50" s="52"/>
    </row>
    <row r="51" spans="1:11">
      <c r="A51" s="402"/>
      <c r="B51" s="403"/>
      <c r="C51" s="404"/>
      <c r="D51" s="399" t="s">
        <v>135</v>
      </c>
      <c r="E51" s="407"/>
      <c r="F51" s="131">
        <v>102.99264885000001</v>
      </c>
      <c r="G51" s="2"/>
      <c r="H51" s="52"/>
    </row>
    <row r="52" spans="1:11" ht="15.75" thickBot="1">
      <c r="A52" s="402"/>
      <c r="B52" s="403"/>
      <c r="C52" s="404"/>
      <c r="D52" s="401" t="s">
        <v>136</v>
      </c>
      <c r="E52" s="411"/>
      <c r="F52" s="132">
        <v>91.983089835000015</v>
      </c>
      <c r="G52" s="2"/>
      <c r="H52" s="52"/>
    </row>
    <row r="53" spans="1:11">
      <c r="A53" s="402"/>
      <c r="B53" s="403"/>
      <c r="C53" s="404"/>
      <c r="D53" s="405" t="s">
        <v>137</v>
      </c>
      <c r="E53" s="406"/>
      <c r="F53" s="133">
        <v>133.10911996200002</v>
      </c>
      <c r="G53" s="2"/>
      <c r="H53" s="52"/>
    </row>
    <row r="54" spans="1:11">
      <c r="A54" s="402" t="s">
        <v>143</v>
      </c>
      <c r="B54" s="403"/>
      <c r="C54" s="404"/>
      <c r="D54" s="399" t="s">
        <v>138</v>
      </c>
      <c r="E54" s="407"/>
      <c r="F54" s="131">
        <v>107.802354816</v>
      </c>
      <c r="G54" s="2"/>
      <c r="H54" s="52"/>
    </row>
    <row r="55" spans="1:11">
      <c r="A55" s="402"/>
      <c r="B55" s="403"/>
      <c r="C55" s="404"/>
      <c r="D55" s="399" t="s">
        <v>139</v>
      </c>
      <c r="E55" s="407"/>
      <c r="F55" s="131">
        <v>103.81456062900001</v>
      </c>
      <c r="G55" s="2"/>
      <c r="H55" s="52"/>
    </row>
    <row r="56" spans="1:11">
      <c r="A56" s="402"/>
      <c r="B56" s="403"/>
      <c r="C56" s="404"/>
      <c r="D56" s="399" t="s">
        <v>140</v>
      </c>
      <c r="E56" s="407"/>
      <c r="F56" s="131">
        <v>95.148972243000017</v>
      </c>
      <c r="G56" s="199"/>
      <c r="I56" s="2"/>
      <c r="J56" s="200"/>
    </row>
    <row r="57" spans="1:11" ht="15.75" thickBot="1">
      <c r="A57" s="412"/>
      <c r="B57" s="413"/>
      <c r="C57" s="414"/>
      <c r="D57" s="401" t="s">
        <v>141</v>
      </c>
      <c r="E57" s="411"/>
      <c r="F57" s="132">
        <v>87.954707412000005</v>
      </c>
      <c r="G57" s="2"/>
      <c r="H57" s="52"/>
      <c r="I57" s="2"/>
    </row>
    <row r="58" spans="1:11" ht="15.75" thickBot="1">
      <c r="A58" s="408"/>
      <c r="B58" s="409"/>
      <c r="C58" s="410"/>
      <c r="D58" s="405" t="s">
        <v>134</v>
      </c>
      <c r="E58" s="406"/>
      <c r="F58" s="133">
        <v>169.42</v>
      </c>
      <c r="G58" s="197"/>
      <c r="H58" s="2"/>
      <c r="I58" s="52"/>
    </row>
    <row r="59" spans="1:11">
      <c r="A59" s="402"/>
      <c r="B59" s="403"/>
      <c r="C59" s="404"/>
      <c r="D59" s="405" t="s">
        <v>135</v>
      </c>
      <c r="E59" s="406"/>
      <c r="F59" s="133">
        <v>137.25926709300001</v>
      </c>
      <c r="G59" s="199"/>
      <c r="H59" s="52"/>
    </row>
    <row r="60" spans="1:11" ht="15.75" thickBot="1">
      <c r="A60" s="402"/>
      <c r="B60" s="403"/>
      <c r="C60" s="404"/>
      <c r="D60" s="401" t="s">
        <v>136</v>
      </c>
      <c r="E60" s="411"/>
      <c r="F60" s="132">
        <v>122.617060956</v>
      </c>
      <c r="G60" s="2"/>
      <c r="H60" s="52"/>
    </row>
    <row r="61" spans="1:11">
      <c r="A61" s="402"/>
      <c r="B61" s="403"/>
      <c r="C61" s="404"/>
      <c r="D61" s="405" t="s">
        <v>137</v>
      </c>
      <c r="E61" s="406"/>
      <c r="F61" s="133">
        <v>179.87691489299999</v>
      </c>
      <c r="G61" s="2"/>
      <c r="H61" s="52"/>
    </row>
    <row r="62" spans="1:11">
      <c r="A62" s="402" t="s">
        <v>144</v>
      </c>
      <c r="B62" s="403"/>
      <c r="C62" s="404"/>
      <c r="D62" s="399" t="s">
        <v>138</v>
      </c>
      <c r="E62" s="407"/>
      <c r="F62" s="131">
        <v>145.69147312199999</v>
      </c>
      <c r="G62" s="2"/>
      <c r="H62" s="52"/>
    </row>
    <row r="63" spans="1:11">
      <c r="A63" s="402"/>
      <c r="B63" s="403"/>
      <c r="C63" s="404"/>
      <c r="D63" s="399" t="s">
        <v>139</v>
      </c>
      <c r="E63" s="407"/>
      <c r="F63" s="131">
        <v>135.30088470600001</v>
      </c>
      <c r="G63" s="201"/>
      <c r="H63" s="52"/>
    </row>
    <row r="64" spans="1:11">
      <c r="A64" s="402"/>
      <c r="B64" s="403"/>
      <c r="C64" s="404"/>
      <c r="D64" s="399" t="s">
        <v>140</v>
      </c>
      <c r="E64" s="407"/>
      <c r="F64" s="131">
        <v>124.879855113</v>
      </c>
      <c r="G64" s="199"/>
      <c r="H64" s="52"/>
      <c r="I64" s="2"/>
      <c r="K64" s="200"/>
    </row>
    <row r="65" spans="1:11" ht="15.75" thickBot="1">
      <c r="A65" s="412"/>
      <c r="B65" s="413"/>
      <c r="C65" s="414"/>
      <c r="D65" s="401" t="s">
        <v>141</v>
      </c>
      <c r="E65" s="411"/>
      <c r="F65" s="132">
        <v>114.48926669700001</v>
      </c>
      <c r="G65" s="2"/>
      <c r="H65" s="52"/>
      <c r="I65" s="2"/>
    </row>
    <row r="66" spans="1:11">
      <c r="A66" s="63"/>
      <c r="B66" s="63"/>
      <c r="C66" s="63"/>
      <c r="D66" s="45"/>
      <c r="E66" s="45"/>
      <c r="F66" s="45"/>
      <c r="G66" s="45"/>
      <c r="H66" s="2"/>
    </row>
    <row r="67" spans="1:11">
      <c r="A67" s="63"/>
      <c r="B67" s="63"/>
      <c r="C67" s="63"/>
      <c r="D67" s="45"/>
      <c r="E67" s="45"/>
      <c r="F67" s="45"/>
      <c r="G67" s="45"/>
      <c r="H67" s="2"/>
      <c r="J67" s="2"/>
      <c r="K67" s="2"/>
    </row>
    <row r="68" spans="1:11" ht="18.75">
      <c r="A68" s="18" t="s">
        <v>145</v>
      </c>
      <c r="B68" s="41"/>
      <c r="C68" s="41"/>
      <c r="D68" s="41"/>
      <c r="E68" s="41"/>
      <c r="F68" s="41"/>
      <c r="G68" s="41"/>
      <c r="H68" s="2"/>
    </row>
    <row r="69" spans="1:11" ht="19.5" thickBot="1">
      <c r="A69" s="41"/>
      <c r="B69" s="41"/>
      <c r="C69" s="41"/>
      <c r="D69" s="41"/>
      <c r="E69" s="41"/>
      <c r="F69" s="41"/>
      <c r="G69" s="41"/>
      <c r="H69" s="2"/>
    </row>
    <row r="70" spans="1:11" ht="15" customHeight="1">
      <c r="A70" s="302" t="s">
        <v>131</v>
      </c>
      <c r="B70" s="272"/>
      <c r="C70" s="310"/>
      <c r="D70" s="323" t="s">
        <v>3</v>
      </c>
      <c r="E70" s="326"/>
      <c r="F70" s="382" t="s">
        <v>132</v>
      </c>
      <c r="G70" s="2"/>
    </row>
    <row r="71" spans="1:11">
      <c r="A71" s="304"/>
      <c r="B71" s="273"/>
      <c r="C71" s="311"/>
      <c r="D71" s="306"/>
      <c r="E71" s="327"/>
      <c r="F71" s="383"/>
      <c r="G71" s="2"/>
    </row>
    <row r="72" spans="1:11" ht="15.75" thickBot="1">
      <c r="A72" s="304"/>
      <c r="B72" s="273"/>
      <c r="C72" s="311"/>
      <c r="D72" s="324"/>
      <c r="E72" s="328"/>
      <c r="F72" s="383"/>
      <c r="G72" s="179"/>
    </row>
    <row r="73" spans="1:11">
      <c r="A73" s="386" t="s">
        <v>133</v>
      </c>
      <c r="B73" s="387"/>
      <c r="C73" s="388"/>
      <c r="D73" s="418" t="s">
        <v>134</v>
      </c>
      <c r="E73" s="419"/>
      <c r="F73" s="134">
        <v>84.180001464000014</v>
      </c>
      <c r="G73" s="2"/>
      <c r="H73" s="2"/>
    </row>
    <row r="74" spans="1:11">
      <c r="A74" s="389"/>
      <c r="B74" s="307"/>
      <c r="C74" s="390"/>
      <c r="D74" s="394" t="s">
        <v>135</v>
      </c>
      <c r="E74" s="376"/>
      <c r="F74" s="135">
        <v>68.17808942100001</v>
      </c>
      <c r="G74" s="2"/>
      <c r="H74" s="2"/>
    </row>
    <row r="75" spans="1:11" ht="15.75" thickBot="1">
      <c r="A75" s="389"/>
      <c r="B75" s="307"/>
      <c r="C75" s="390"/>
      <c r="D75" s="415" t="s">
        <v>136</v>
      </c>
      <c r="E75" s="380"/>
      <c r="F75" s="135">
        <v>57.686030415000005</v>
      </c>
      <c r="G75" s="2"/>
      <c r="H75" s="2"/>
    </row>
    <row r="76" spans="1:11">
      <c r="A76" s="389"/>
      <c r="B76" s="307"/>
      <c r="C76" s="390"/>
      <c r="D76" s="420" t="s">
        <v>137</v>
      </c>
      <c r="E76" s="421"/>
      <c r="F76" s="135">
        <v>88.715736837000009</v>
      </c>
      <c r="G76" s="2"/>
      <c r="H76" s="2"/>
    </row>
    <row r="77" spans="1:11">
      <c r="A77" s="389"/>
      <c r="B77" s="307"/>
      <c r="C77" s="390"/>
      <c r="D77" s="394" t="s">
        <v>138</v>
      </c>
      <c r="E77" s="395"/>
      <c r="F77" s="135">
        <v>71.891913015000014</v>
      </c>
      <c r="G77" s="2"/>
      <c r="H77" s="2"/>
    </row>
    <row r="78" spans="1:11">
      <c r="A78" s="389"/>
      <c r="B78" s="307"/>
      <c r="C78" s="390"/>
      <c r="D78" s="394" t="s">
        <v>139</v>
      </c>
      <c r="E78" s="395"/>
      <c r="F78" s="135">
        <v>69.223236498000006</v>
      </c>
      <c r="G78" s="2"/>
      <c r="H78" s="2"/>
    </row>
    <row r="79" spans="1:11">
      <c r="A79" s="389"/>
      <c r="B79" s="307"/>
      <c r="C79" s="390"/>
      <c r="D79" s="394" t="s">
        <v>140</v>
      </c>
      <c r="E79" s="395"/>
      <c r="F79" s="135">
        <v>63.449559927000003</v>
      </c>
      <c r="G79" s="2"/>
      <c r="H79" s="2"/>
    </row>
    <row r="80" spans="1:11" ht="15.75" thickBot="1">
      <c r="A80" s="391"/>
      <c r="B80" s="392"/>
      <c r="C80" s="393"/>
      <c r="D80" s="415" t="s">
        <v>141</v>
      </c>
      <c r="E80" s="416"/>
      <c r="F80" s="123">
        <v>58.629706902000002</v>
      </c>
      <c r="G80" s="2"/>
      <c r="H80" s="2"/>
    </row>
    <row r="81" spans="1:8">
      <c r="A81" s="402"/>
      <c r="B81" s="403"/>
      <c r="C81" s="404"/>
      <c r="D81" s="397" t="s">
        <v>134</v>
      </c>
      <c r="E81" s="417"/>
      <c r="F81" s="136">
        <v>84.180001464000014</v>
      </c>
      <c r="G81" s="2"/>
      <c r="H81" s="2"/>
    </row>
    <row r="82" spans="1:8">
      <c r="A82" s="402"/>
      <c r="B82" s="403"/>
      <c r="C82" s="404"/>
      <c r="D82" s="399" t="s">
        <v>135</v>
      </c>
      <c r="E82" s="407"/>
      <c r="F82" s="135">
        <v>68.17808942100001</v>
      </c>
      <c r="G82" s="2"/>
      <c r="H82" s="2"/>
    </row>
    <row r="83" spans="1:8" ht="15.75" thickBot="1">
      <c r="A83" s="402"/>
      <c r="B83" s="403"/>
      <c r="C83" s="404"/>
      <c r="D83" s="401" t="s">
        <v>136</v>
      </c>
      <c r="E83" s="411"/>
      <c r="F83" s="123">
        <v>57.686030415000005</v>
      </c>
      <c r="G83" s="2"/>
      <c r="H83" s="2"/>
    </row>
    <row r="84" spans="1:8">
      <c r="A84" s="402"/>
      <c r="B84" s="403"/>
      <c r="C84" s="404"/>
      <c r="D84" s="405" t="s">
        <v>137</v>
      </c>
      <c r="E84" s="405"/>
      <c r="F84" s="136">
        <v>88.705589778000004</v>
      </c>
      <c r="G84" s="2"/>
      <c r="H84" s="2"/>
    </row>
    <row r="85" spans="1:8">
      <c r="A85" s="402" t="s">
        <v>142</v>
      </c>
      <c r="B85" s="403"/>
      <c r="C85" s="404"/>
      <c r="D85" s="399" t="s">
        <v>138</v>
      </c>
      <c r="E85" s="399"/>
      <c r="F85" s="135">
        <v>71.891913015000014</v>
      </c>
      <c r="G85" s="2"/>
      <c r="H85" s="2"/>
    </row>
    <row r="86" spans="1:8">
      <c r="A86" s="402"/>
      <c r="B86" s="403"/>
      <c r="C86" s="404"/>
      <c r="D86" s="399" t="s">
        <v>139</v>
      </c>
      <c r="E86" s="399"/>
      <c r="F86" s="135">
        <v>69.223236498000006</v>
      </c>
      <c r="G86" s="2"/>
      <c r="H86" s="2"/>
    </row>
    <row r="87" spans="1:8">
      <c r="A87" s="402"/>
      <c r="B87" s="403"/>
      <c r="C87" s="404"/>
      <c r="D87" s="399" t="s">
        <v>140</v>
      </c>
      <c r="E87" s="399"/>
      <c r="F87" s="135">
        <v>63.449559927000003</v>
      </c>
      <c r="G87" s="2"/>
      <c r="H87" s="2"/>
    </row>
    <row r="88" spans="1:8" ht="15.75" thickBot="1">
      <c r="A88" s="412"/>
      <c r="B88" s="413"/>
      <c r="C88" s="414"/>
      <c r="D88" s="401" t="s">
        <v>141</v>
      </c>
      <c r="E88" s="401"/>
      <c r="F88" s="123">
        <v>58.629706902000002</v>
      </c>
      <c r="G88" s="2"/>
      <c r="H88" s="2"/>
    </row>
    <row r="89" spans="1:8">
      <c r="A89" s="408"/>
      <c r="B89" s="409"/>
      <c r="C89" s="410"/>
      <c r="D89" s="405" t="s">
        <v>134</v>
      </c>
      <c r="E89" s="406"/>
      <c r="F89" s="136">
        <v>127.12235515200001</v>
      </c>
      <c r="G89" s="2"/>
      <c r="H89" s="2"/>
    </row>
    <row r="90" spans="1:8">
      <c r="A90" s="402"/>
      <c r="B90" s="403"/>
      <c r="C90" s="404"/>
      <c r="D90" s="399" t="s">
        <v>135</v>
      </c>
      <c r="E90" s="407"/>
      <c r="F90" s="135">
        <v>102.99264885000001</v>
      </c>
      <c r="G90" s="2"/>
      <c r="H90" s="2"/>
    </row>
    <row r="91" spans="1:8" ht="15.75" thickBot="1">
      <c r="A91" s="402"/>
      <c r="B91" s="403"/>
      <c r="C91" s="404"/>
      <c r="D91" s="401" t="s">
        <v>136</v>
      </c>
      <c r="E91" s="411"/>
      <c r="F91" s="123">
        <v>91.983089835000015</v>
      </c>
      <c r="G91" s="2"/>
      <c r="H91" s="2"/>
    </row>
    <row r="92" spans="1:8" ht="15.75" thickBot="1">
      <c r="A92" s="402"/>
      <c r="B92" s="403"/>
      <c r="C92" s="404"/>
      <c r="D92" s="405" t="s">
        <v>137</v>
      </c>
      <c r="E92" s="405"/>
      <c r="F92" s="137">
        <v>133.10911996199999</v>
      </c>
      <c r="G92" s="2"/>
      <c r="H92" s="2"/>
    </row>
    <row r="93" spans="1:8">
      <c r="A93" s="402" t="s">
        <v>143</v>
      </c>
      <c r="B93" s="403"/>
      <c r="C93" s="404"/>
      <c r="D93" s="399" t="s">
        <v>138</v>
      </c>
      <c r="E93" s="399"/>
      <c r="F93" s="136">
        <v>107.802354816</v>
      </c>
      <c r="G93" s="2"/>
      <c r="H93" s="2"/>
    </row>
    <row r="94" spans="1:8">
      <c r="A94" s="402"/>
      <c r="B94" s="403"/>
      <c r="C94" s="404"/>
      <c r="D94" s="399" t="s">
        <v>139</v>
      </c>
      <c r="E94" s="399"/>
      <c r="F94" s="135">
        <v>103.81456062900001</v>
      </c>
      <c r="G94" s="2"/>
      <c r="H94" s="2"/>
    </row>
    <row r="95" spans="1:8">
      <c r="A95" s="402"/>
      <c r="B95" s="403"/>
      <c r="C95" s="404"/>
      <c r="D95" s="399" t="s">
        <v>140</v>
      </c>
      <c r="E95" s="399"/>
      <c r="F95" s="135">
        <v>95.148972243000017</v>
      </c>
      <c r="G95" s="2"/>
      <c r="H95" s="2"/>
    </row>
    <row r="96" spans="1:8" ht="15.75" thickBot="1">
      <c r="A96" s="412"/>
      <c r="B96" s="413"/>
      <c r="C96" s="414"/>
      <c r="D96" s="401" t="s">
        <v>141</v>
      </c>
      <c r="E96" s="401"/>
      <c r="F96" s="123">
        <v>87.954707412000005</v>
      </c>
      <c r="G96" s="2"/>
      <c r="H96" s="2"/>
    </row>
    <row r="97" spans="1:10">
      <c r="A97" s="402"/>
      <c r="B97" s="403"/>
      <c r="C97" s="403"/>
      <c r="D97" s="423" t="s">
        <v>134</v>
      </c>
      <c r="E97" s="406"/>
      <c r="F97" s="136">
        <v>169.42</v>
      </c>
      <c r="G97" s="197"/>
      <c r="H97" s="2"/>
    </row>
    <row r="98" spans="1:10">
      <c r="A98" s="402"/>
      <c r="B98" s="403"/>
      <c r="C98" s="403"/>
      <c r="D98" s="398" t="s">
        <v>135</v>
      </c>
      <c r="E98" s="407"/>
      <c r="F98" s="135">
        <v>137.25926709300001</v>
      </c>
      <c r="G98" s="2"/>
      <c r="H98" s="2"/>
    </row>
    <row r="99" spans="1:10" ht="15.75" thickBot="1">
      <c r="A99" s="402"/>
      <c r="B99" s="403"/>
      <c r="C99" s="403"/>
      <c r="D99" s="400" t="s">
        <v>136</v>
      </c>
      <c r="E99" s="411"/>
      <c r="F99" s="123">
        <v>122.617060956</v>
      </c>
      <c r="G99" s="2"/>
      <c r="H99" s="2"/>
      <c r="I99" s="2"/>
    </row>
    <row r="100" spans="1:10">
      <c r="A100" s="402"/>
      <c r="B100" s="403"/>
      <c r="C100" s="403"/>
      <c r="D100" s="418" t="s">
        <v>137</v>
      </c>
      <c r="E100" s="422"/>
      <c r="F100" s="136">
        <v>179.87691489299999</v>
      </c>
      <c r="G100" s="2"/>
      <c r="H100" s="2"/>
      <c r="I100" s="2"/>
    </row>
    <row r="101" spans="1:10">
      <c r="A101" s="402" t="s">
        <v>144</v>
      </c>
      <c r="B101" s="403"/>
      <c r="C101" s="403"/>
      <c r="D101" s="394" t="s">
        <v>138</v>
      </c>
      <c r="E101" s="395"/>
      <c r="F101" s="135">
        <v>145.69147312199999</v>
      </c>
      <c r="G101" s="2"/>
      <c r="H101" s="2"/>
    </row>
    <row r="102" spans="1:10">
      <c r="A102" s="402"/>
      <c r="B102" s="403"/>
      <c r="C102" s="403"/>
      <c r="D102" s="394" t="s">
        <v>139</v>
      </c>
      <c r="E102" s="395"/>
      <c r="F102" s="135">
        <v>135.30088470600001</v>
      </c>
      <c r="G102" s="2"/>
      <c r="H102" s="2"/>
    </row>
    <row r="103" spans="1:10">
      <c r="A103" s="402"/>
      <c r="B103" s="403"/>
      <c r="C103" s="403"/>
      <c r="D103" s="394" t="s">
        <v>140</v>
      </c>
      <c r="E103" s="395"/>
      <c r="F103" s="135">
        <v>124.879855113</v>
      </c>
      <c r="G103" s="2"/>
      <c r="H103" s="2"/>
    </row>
    <row r="104" spans="1:10" ht="15.75" thickBot="1">
      <c r="A104" s="412"/>
      <c r="B104" s="413"/>
      <c r="C104" s="413"/>
      <c r="D104" s="415" t="s">
        <v>141</v>
      </c>
      <c r="E104" s="416"/>
      <c r="F104" s="123">
        <v>114.48926669700001</v>
      </c>
      <c r="G104" s="2"/>
      <c r="H104" s="2"/>
    </row>
    <row r="105" spans="1:10">
      <c r="D105" s="13"/>
      <c r="E105" s="13"/>
      <c r="F105" s="2"/>
      <c r="G105" s="2"/>
      <c r="J105" s="2"/>
    </row>
    <row r="106" spans="1:10">
      <c r="D106" s="13"/>
      <c r="E106" s="13"/>
      <c r="J106" s="2"/>
    </row>
    <row r="107" spans="1:10" ht="18.75">
      <c r="A107" s="18" t="s">
        <v>146</v>
      </c>
      <c r="B107" s="41"/>
      <c r="C107" s="41"/>
      <c r="D107" s="41"/>
      <c r="E107" s="41"/>
      <c r="F107" s="41"/>
      <c r="G107" s="41"/>
      <c r="H107" s="41"/>
      <c r="I107" s="2"/>
    </row>
    <row r="108" spans="1:10" ht="15.75" thickBot="1">
      <c r="D108" s="13"/>
      <c r="E108" s="13"/>
      <c r="I108" s="2"/>
    </row>
    <row r="109" spans="1:10" ht="15" customHeight="1">
      <c r="A109" s="302" t="s">
        <v>147</v>
      </c>
      <c r="B109" s="272"/>
      <c r="C109" s="272"/>
      <c r="D109" s="272"/>
      <c r="E109" s="272"/>
      <c r="F109" s="312" t="s">
        <v>148</v>
      </c>
      <c r="G109" s="275"/>
      <c r="H109" s="382" t="s">
        <v>132</v>
      </c>
      <c r="I109" s="2"/>
    </row>
    <row r="110" spans="1:10">
      <c r="A110" s="304"/>
      <c r="B110" s="273"/>
      <c r="C110" s="273"/>
      <c r="D110" s="273"/>
      <c r="E110" s="273"/>
      <c r="F110" s="313"/>
      <c r="G110" s="276"/>
      <c r="H110" s="383"/>
      <c r="I110" s="2"/>
    </row>
    <row r="111" spans="1:10">
      <c r="A111" s="304"/>
      <c r="B111" s="273"/>
      <c r="C111" s="273"/>
      <c r="D111" s="273"/>
      <c r="E111" s="273"/>
      <c r="F111" s="313"/>
      <c r="G111" s="276"/>
      <c r="H111" s="383"/>
      <c r="I111" s="179"/>
    </row>
    <row r="112" spans="1:10">
      <c r="A112" s="373" t="s">
        <v>149</v>
      </c>
      <c r="B112" s="374"/>
      <c r="C112" s="374"/>
      <c r="D112" s="374"/>
      <c r="E112" s="374"/>
      <c r="F112" s="424">
        <v>30</v>
      </c>
      <c r="G112" s="425"/>
      <c r="H112" s="131">
        <v>95.493972249000009</v>
      </c>
      <c r="I112" s="2"/>
    </row>
    <row r="113" spans="1:12">
      <c r="A113" s="373" t="s">
        <v>150</v>
      </c>
      <c r="B113" s="374"/>
      <c r="C113" s="374"/>
      <c r="D113" s="374"/>
      <c r="E113" s="374"/>
      <c r="F113" s="424" t="s">
        <v>151</v>
      </c>
      <c r="G113" s="425"/>
      <c r="H113" s="131">
        <v>143.24603190299999</v>
      </c>
      <c r="I113" s="2"/>
    </row>
    <row r="114" spans="1:12">
      <c r="A114" s="373" t="s">
        <v>152</v>
      </c>
      <c r="B114" s="374"/>
      <c r="C114" s="374"/>
      <c r="D114" s="374"/>
      <c r="E114" s="374"/>
      <c r="F114" s="424" t="s">
        <v>153</v>
      </c>
      <c r="G114" s="425"/>
      <c r="H114" s="131">
        <v>191.01838567500002</v>
      </c>
      <c r="I114" s="2"/>
      <c r="J114" s="2"/>
      <c r="K114" s="2"/>
      <c r="L114" s="19"/>
    </row>
    <row r="115" spans="1:12" ht="15.75" thickBot="1">
      <c r="A115" s="377" t="s">
        <v>154</v>
      </c>
      <c r="B115" s="378"/>
      <c r="C115" s="378"/>
      <c r="D115" s="378"/>
      <c r="E115" s="378"/>
      <c r="F115" s="426" t="s">
        <v>155</v>
      </c>
      <c r="G115" s="427"/>
      <c r="H115" s="132">
        <v>238.76029826999999</v>
      </c>
      <c r="I115" s="2"/>
      <c r="L115" s="88"/>
    </row>
    <row r="116" spans="1:12">
      <c r="H116" s="2"/>
    </row>
  </sheetData>
  <mergeCells count="160">
    <mergeCell ref="A113:E113"/>
    <mergeCell ref="F113:G113"/>
    <mergeCell ref="A114:E114"/>
    <mergeCell ref="F114:G114"/>
    <mergeCell ref="A115:E115"/>
    <mergeCell ref="F115:G115"/>
    <mergeCell ref="A104:C104"/>
    <mergeCell ref="D104:E104"/>
    <mergeCell ref="A109:E111"/>
    <mergeCell ref="F109:G111"/>
    <mergeCell ref="H109:H111"/>
    <mergeCell ref="A112:E112"/>
    <mergeCell ref="F112:G112"/>
    <mergeCell ref="A101:C101"/>
    <mergeCell ref="D101:E101"/>
    <mergeCell ref="A102:C102"/>
    <mergeCell ref="D102:E102"/>
    <mergeCell ref="A103:C103"/>
    <mergeCell ref="D103:E103"/>
    <mergeCell ref="A98:C98"/>
    <mergeCell ref="D98:E98"/>
    <mergeCell ref="A99:C99"/>
    <mergeCell ref="D99:E99"/>
    <mergeCell ref="A100:C100"/>
    <mergeCell ref="D100:E100"/>
    <mergeCell ref="A95:C95"/>
    <mergeCell ref="D95:E95"/>
    <mergeCell ref="A96:C96"/>
    <mergeCell ref="D96:E96"/>
    <mergeCell ref="A97:C97"/>
    <mergeCell ref="D97:E97"/>
    <mergeCell ref="A92:C92"/>
    <mergeCell ref="D92:E92"/>
    <mergeCell ref="A93:C93"/>
    <mergeCell ref="D93:E93"/>
    <mergeCell ref="A94:C94"/>
    <mergeCell ref="D94:E94"/>
    <mergeCell ref="A89:C89"/>
    <mergeCell ref="D89:E89"/>
    <mergeCell ref="A90:C90"/>
    <mergeCell ref="D90:E90"/>
    <mergeCell ref="A91:C91"/>
    <mergeCell ref="D91:E91"/>
    <mergeCell ref="A86:C86"/>
    <mergeCell ref="D86:E86"/>
    <mergeCell ref="A87:C87"/>
    <mergeCell ref="D87:E87"/>
    <mergeCell ref="A88:C88"/>
    <mergeCell ref="D88:E88"/>
    <mergeCell ref="A83:C83"/>
    <mergeCell ref="D83:E83"/>
    <mergeCell ref="A84:C84"/>
    <mergeCell ref="D84:E84"/>
    <mergeCell ref="A85:C85"/>
    <mergeCell ref="D85:E85"/>
    <mergeCell ref="D79:E79"/>
    <mergeCell ref="D80:E80"/>
    <mergeCell ref="A81:C81"/>
    <mergeCell ref="D81:E81"/>
    <mergeCell ref="A82:C82"/>
    <mergeCell ref="D82:E82"/>
    <mergeCell ref="A70:C72"/>
    <mergeCell ref="D70:E72"/>
    <mergeCell ref="F70:F72"/>
    <mergeCell ref="A73:C80"/>
    <mergeCell ref="D73:E73"/>
    <mergeCell ref="D74:E74"/>
    <mergeCell ref="D75:E75"/>
    <mergeCell ref="D76:E76"/>
    <mergeCell ref="D77:E77"/>
    <mergeCell ref="D78:E78"/>
    <mergeCell ref="A63:C63"/>
    <mergeCell ref="D63:E63"/>
    <mergeCell ref="A64:C64"/>
    <mergeCell ref="D64:E64"/>
    <mergeCell ref="A65:C65"/>
    <mergeCell ref="D65:E65"/>
    <mergeCell ref="A60:C60"/>
    <mergeCell ref="D60:E60"/>
    <mergeCell ref="A61:C61"/>
    <mergeCell ref="D61:E61"/>
    <mergeCell ref="A62:C62"/>
    <mergeCell ref="D62:E62"/>
    <mergeCell ref="A57:C57"/>
    <mergeCell ref="D57:E57"/>
    <mergeCell ref="A58:C58"/>
    <mergeCell ref="D58:E58"/>
    <mergeCell ref="A59:C59"/>
    <mergeCell ref="D59:E59"/>
    <mergeCell ref="A54:C54"/>
    <mergeCell ref="D54:E54"/>
    <mergeCell ref="A55:C55"/>
    <mergeCell ref="D55:E55"/>
    <mergeCell ref="A56:C56"/>
    <mergeCell ref="D56:E56"/>
    <mergeCell ref="A51:C51"/>
    <mergeCell ref="D51:E51"/>
    <mergeCell ref="A52:C52"/>
    <mergeCell ref="D52:E52"/>
    <mergeCell ref="A53:C53"/>
    <mergeCell ref="D53:E53"/>
    <mergeCell ref="A48:C48"/>
    <mergeCell ref="D48:E48"/>
    <mergeCell ref="A49:C49"/>
    <mergeCell ref="D49:E49"/>
    <mergeCell ref="A50:C50"/>
    <mergeCell ref="D50:E50"/>
    <mergeCell ref="A45:C45"/>
    <mergeCell ref="D45:E45"/>
    <mergeCell ref="A46:C46"/>
    <mergeCell ref="D46:E46"/>
    <mergeCell ref="A47:C47"/>
    <mergeCell ref="D47:E47"/>
    <mergeCell ref="A42:C42"/>
    <mergeCell ref="D42:E42"/>
    <mergeCell ref="A43:C43"/>
    <mergeCell ref="D43:E43"/>
    <mergeCell ref="A44:C44"/>
    <mergeCell ref="D44:E44"/>
    <mergeCell ref="A34:C41"/>
    <mergeCell ref="D34:E34"/>
    <mergeCell ref="D35:E35"/>
    <mergeCell ref="D36:E36"/>
    <mergeCell ref="D37:E37"/>
    <mergeCell ref="D38:E38"/>
    <mergeCell ref="D39:E39"/>
    <mergeCell ref="D40:E40"/>
    <mergeCell ref="D41:E41"/>
    <mergeCell ref="D22:F22"/>
    <mergeCell ref="D23:F23"/>
    <mergeCell ref="A26:I26"/>
    <mergeCell ref="A31:C33"/>
    <mergeCell ref="D31:E33"/>
    <mergeCell ref="F31:F33"/>
    <mergeCell ref="A14:I15"/>
    <mergeCell ref="D16:F18"/>
    <mergeCell ref="G16:G18"/>
    <mergeCell ref="D19:F19"/>
    <mergeCell ref="D20:F20"/>
    <mergeCell ref="D21:F21"/>
    <mergeCell ref="A13:C13"/>
    <mergeCell ref="D13:E13"/>
    <mergeCell ref="F13:G13"/>
    <mergeCell ref="I13:J13"/>
    <mergeCell ref="A9:C9"/>
    <mergeCell ref="D9:E9"/>
    <mergeCell ref="A10:C10"/>
    <mergeCell ref="D10:E10"/>
    <mergeCell ref="A11:C11"/>
    <mergeCell ref="D11:E11"/>
    <mergeCell ref="A2:I2"/>
    <mergeCell ref="A4:J5"/>
    <mergeCell ref="A6:C8"/>
    <mergeCell ref="D6:E8"/>
    <mergeCell ref="F6:F8"/>
    <mergeCell ref="G6:G8"/>
    <mergeCell ref="A12:C12"/>
    <mergeCell ref="D12:E12"/>
    <mergeCell ref="F12:G12"/>
    <mergeCell ref="I12:J12"/>
  </mergeCells>
  <pageMargins left="0.70866141732283472" right="0.70866141732283472" top="0.74803149606299213" bottom="0.74803149606299213" header="0.31496062992125984" footer="0.31496062992125984"/>
  <pageSetup paperSize="9" scale="3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42471-E53A-4D87-97F3-554D5FFC6CB4}">
  <sheetPr>
    <tabColor rgb="FF0070C0"/>
    <pageSetUpPr fitToPage="1"/>
  </sheetPr>
  <dimension ref="A2:T153"/>
  <sheetViews>
    <sheetView showGridLines="0" zoomScaleNormal="100" workbookViewId="0">
      <selection activeCell="E136" sqref="E136:E138"/>
    </sheetView>
  </sheetViews>
  <sheetFormatPr defaultColWidth="9.140625" defaultRowHeight="15"/>
  <cols>
    <col min="1" max="1" width="9.140625" style="153"/>
    <col min="2" max="2" width="33.7109375" style="153" customWidth="1"/>
    <col min="3" max="3" width="21.85546875" style="15" customWidth="1"/>
    <col min="4" max="4" width="17.5703125" style="15" customWidth="1"/>
    <col min="5" max="5" width="16.42578125" style="15" customWidth="1"/>
    <col min="6" max="6" width="14.7109375" style="15" customWidth="1"/>
    <col min="7" max="9" width="16.42578125" style="15" bestFit="1" customWidth="1"/>
    <col min="10" max="10" width="14.85546875" style="153" customWidth="1"/>
    <col min="11" max="11" width="17.140625" style="153" customWidth="1"/>
    <col min="12" max="12" width="21" style="153" customWidth="1"/>
    <col min="13" max="13" width="16.7109375" style="153" customWidth="1"/>
    <col min="14" max="14" width="13.7109375" style="153" bestFit="1" customWidth="1"/>
    <col min="15" max="15" width="16.42578125" style="153" bestFit="1" customWidth="1"/>
    <col min="16" max="16" width="16.42578125" style="153" customWidth="1"/>
    <col min="17" max="17" width="16.42578125" style="153" bestFit="1" customWidth="1"/>
    <col min="18" max="18" width="13.7109375" style="153" bestFit="1" customWidth="1"/>
    <col min="19" max="19" width="11.42578125" style="153" bestFit="1" customWidth="1"/>
    <col min="20" max="16384" width="9.140625" style="153"/>
  </cols>
  <sheetData>
    <row r="2" spans="1:15" ht="21">
      <c r="A2" s="442" t="s">
        <v>156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</row>
    <row r="3" spans="1:15" s="156" customFormat="1" ht="21">
      <c r="A3" s="154"/>
      <c r="B3" s="154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1:15" ht="15" customHeight="1">
      <c r="A4" s="273" t="s">
        <v>3</v>
      </c>
      <c r="B4" s="273"/>
      <c r="C4" s="273"/>
      <c r="D4" s="313" t="s">
        <v>5</v>
      </c>
      <c r="E4" s="273" t="s">
        <v>157</v>
      </c>
      <c r="F4" s="273" t="s">
        <v>158</v>
      </c>
      <c r="G4" s="273" t="s">
        <v>33</v>
      </c>
      <c r="H4" s="273" t="s">
        <v>12</v>
      </c>
      <c r="I4" s="273" t="s">
        <v>159</v>
      </c>
      <c r="J4" s="313" t="s">
        <v>13</v>
      </c>
    </row>
    <row r="5" spans="1:15">
      <c r="A5" s="273"/>
      <c r="B5" s="273"/>
      <c r="C5" s="273"/>
      <c r="D5" s="313"/>
      <c r="E5" s="273"/>
      <c r="F5" s="273"/>
      <c r="G5" s="273"/>
      <c r="H5" s="273"/>
      <c r="I5" s="273"/>
      <c r="J5" s="313"/>
    </row>
    <row r="6" spans="1:15">
      <c r="A6" s="273"/>
      <c r="B6" s="273"/>
      <c r="C6" s="273"/>
      <c r="D6" s="313"/>
      <c r="E6" s="273"/>
      <c r="F6" s="273"/>
      <c r="G6" s="273"/>
      <c r="H6" s="273"/>
      <c r="I6" s="273"/>
      <c r="J6" s="313"/>
      <c r="K6" s="157"/>
    </row>
    <row r="7" spans="1:15">
      <c r="A7" s="428" t="s">
        <v>160</v>
      </c>
      <c r="B7" s="428"/>
      <c r="C7" s="428"/>
      <c r="D7" s="237">
        <v>1873.09</v>
      </c>
      <c r="E7" s="237" t="s">
        <v>36</v>
      </c>
      <c r="F7" s="237" t="s">
        <v>36</v>
      </c>
      <c r="G7" s="237">
        <v>6.87</v>
      </c>
      <c r="H7" s="77" t="s">
        <v>36</v>
      </c>
      <c r="I7" s="96">
        <f t="shared" ref="I7:I12" si="0">SUM(D7:G7)</f>
        <v>1879.9599999999998</v>
      </c>
      <c r="J7" s="204">
        <f>I7*12</f>
        <v>22559.519999999997</v>
      </c>
      <c r="K7" s="152"/>
      <c r="L7" s="152"/>
      <c r="M7" s="152"/>
      <c r="N7" s="152"/>
      <c r="O7" s="152"/>
    </row>
    <row r="8" spans="1:15" ht="20.25">
      <c r="A8" s="428" t="s">
        <v>161</v>
      </c>
      <c r="B8" s="428"/>
      <c r="C8" s="428"/>
      <c r="D8" s="237">
        <v>2018.12</v>
      </c>
      <c r="E8" s="237" t="s">
        <v>36</v>
      </c>
      <c r="F8" s="237" t="s">
        <v>36</v>
      </c>
      <c r="G8" s="237">
        <v>6.87</v>
      </c>
      <c r="H8" s="77" t="s">
        <v>36</v>
      </c>
      <c r="I8" s="96">
        <f t="shared" si="0"/>
        <v>2024.9899999999998</v>
      </c>
      <c r="J8" s="204">
        <f>I8*12</f>
        <v>24299.879999999997</v>
      </c>
      <c r="K8" s="186"/>
      <c r="L8" s="440"/>
      <c r="M8" s="441"/>
    </row>
    <row r="9" spans="1:15" ht="20.25">
      <c r="A9" s="428" t="s">
        <v>162</v>
      </c>
      <c r="B9" s="428"/>
      <c r="C9" s="428"/>
      <c r="D9" s="237">
        <v>2018.12</v>
      </c>
      <c r="E9" s="237" t="s">
        <v>36</v>
      </c>
      <c r="F9" s="237" t="s">
        <v>36</v>
      </c>
      <c r="G9" s="237" t="s">
        <v>36</v>
      </c>
      <c r="H9" s="77" t="s">
        <v>36</v>
      </c>
      <c r="I9" s="96">
        <f t="shared" si="0"/>
        <v>2018.12</v>
      </c>
      <c r="J9" s="204">
        <f>I9*12</f>
        <v>24217.439999999999</v>
      </c>
      <c r="K9" s="186"/>
      <c r="L9" s="440"/>
      <c r="M9" s="441"/>
    </row>
    <row r="10" spans="1:15">
      <c r="A10" s="428" t="s">
        <v>163</v>
      </c>
      <c r="B10" s="428"/>
      <c r="C10" s="428"/>
      <c r="D10" s="237">
        <v>1558.27</v>
      </c>
      <c r="E10" s="237">
        <v>208.2</v>
      </c>
      <c r="F10" s="237">
        <v>1043.17</v>
      </c>
      <c r="G10" s="237">
        <v>6.87</v>
      </c>
      <c r="H10" s="77" t="s">
        <v>36</v>
      </c>
      <c r="I10" s="96">
        <f t="shared" si="0"/>
        <v>2816.51</v>
      </c>
      <c r="J10" s="204">
        <f>I10*12</f>
        <v>33798.120000000003</v>
      </c>
      <c r="K10" s="152"/>
      <c r="L10" s="438"/>
      <c r="M10" s="439"/>
      <c r="N10" s="438"/>
      <c r="O10" s="439"/>
    </row>
    <row r="11" spans="1:15">
      <c r="A11" s="428" t="s">
        <v>164</v>
      </c>
      <c r="B11" s="428"/>
      <c r="C11" s="428"/>
      <c r="D11" s="237">
        <v>1335.66</v>
      </c>
      <c r="E11" s="237">
        <v>178.46</v>
      </c>
      <c r="F11" s="237">
        <v>1340.18</v>
      </c>
      <c r="G11" s="237">
        <v>5.89</v>
      </c>
      <c r="H11" s="77">
        <f>D11+E11+F11+G11</f>
        <v>2860.19</v>
      </c>
      <c r="I11" s="96">
        <f t="shared" si="0"/>
        <v>2860.19</v>
      </c>
      <c r="J11" s="204">
        <f>I11*14</f>
        <v>40042.660000000003</v>
      </c>
      <c r="K11" s="157"/>
      <c r="L11" s="438"/>
      <c r="M11" s="439"/>
    </row>
    <row r="12" spans="1:15">
      <c r="A12" s="428" t="s">
        <v>165</v>
      </c>
      <c r="B12" s="428"/>
      <c r="C12" s="428"/>
      <c r="D12" s="237">
        <v>1335.66</v>
      </c>
      <c r="E12" s="237">
        <v>178.46</v>
      </c>
      <c r="F12" s="237">
        <v>1340.18</v>
      </c>
      <c r="G12" s="237">
        <v>5.89</v>
      </c>
      <c r="H12" s="77">
        <f>D12+E12+F12+G12</f>
        <v>2860.19</v>
      </c>
      <c r="I12" s="96">
        <f t="shared" si="0"/>
        <v>2860.19</v>
      </c>
      <c r="J12" s="204">
        <f>I12*12+H12*2</f>
        <v>40042.659999999996</v>
      </c>
      <c r="K12" s="152"/>
      <c r="L12" s="438"/>
      <c r="M12" s="439"/>
    </row>
    <row r="13" spans="1:15">
      <c r="D13" s="158"/>
      <c r="E13" s="158"/>
      <c r="F13" s="158"/>
      <c r="G13" s="158"/>
      <c r="H13" s="158"/>
      <c r="I13" s="158"/>
      <c r="J13" s="158"/>
      <c r="K13" s="151"/>
      <c r="M13" s="151"/>
    </row>
    <row r="14" spans="1:15" ht="21" customHeight="1">
      <c r="A14" s="429" t="s">
        <v>166</v>
      </c>
      <c r="B14" s="429"/>
      <c r="C14" s="429"/>
      <c r="D14" s="429"/>
      <c r="E14" s="429"/>
      <c r="F14" s="429"/>
      <c r="G14" s="429"/>
      <c r="H14" s="429"/>
      <c r="I14" s="429"/>
      <c r="J14" s="429"/>
      <c r="K14" s="429"/>
      <c r="L14" s="429"/>
      <c r="M14" s="429"/>
      <c r="N14" s="429"/>
      <c r="O14" s="429"/>
    </row>
    <row r="15" spans="1:15" s="156" customFormat="1" ht="21" customHeight="1">
      <c r="A15" s="159" t="s">
        <v>167</v>
      </c>
      <c r="B15" s="160"/>
      <c r="C15" s="161"/>
      <c r="D15" s="74"/>
      <c r="E15" s="75"/>
      <c r="F15" s="75"/>
      <c r="G15" s="75"/>
      <c r="H15" s="75"/>
      <c r="I15" s="75"/>
      <c r="J15" s="75"/>
      <c r="K15" s="75"/>
      <c r="M15" s="187"/>
    </row>
    <row r="16" spans="1:15" ht="15" customHeight="1">
      <c r="A16" s="18"/>
      <c r="B16" s="18"/>
      <c r="C16" s="150"/>
      <c r="D16" s="188"/>
      <c r="E16" s="188"/>
      <c r="F16" s="188"/>
      <c r="G16" s="188"/>
      <c r="H16" s="188"/>
      <c r="I16" s="188"/>
      <c r="J16" s="188"/>
      <c r="K16" s="18"/>
    </row>
    <row r="17" spans="1:16" s="156" customFormat="1">
      <c r="A17" s="162" t="s">
        <v>168</v>
      </c>
      <c r="C17" s="163"/>
      <c r="D17" s="109"/>
      <c r="E17" s="109"/>
      <c r="F17" s="109"/>
      <c r="G17" s="109"/>
      <c r="H17" s="109"/>
      <c r="I17" s="109"/>
      <c r="K17" s="187"/>
      <c r="L17" s="187"/>
      <c r="M17" s="187"/>
      <c r="N17" s="187"/>
      <c r="O17" s="187"/>
      <c r="P17" s="187"/>
    </row>
    <row r="18" spans="1:16" s="156" customFormat="1">
      <c r="C18" s="163"/>
      <c r="D18" s="109"/>
      <c r="E18" s="109"/>
      <c r="F18" s="109"/>
      <c r="G18" s="109"/>
      <c r="H18" s="109"/>
      <c r="I18" s="109"/>
      <c r="L18" s="187"/>
      <c r="M18" s="187"/>
    </row>
    <row r="19" spans="1:16" s="156" customFormat="1" ht="15" customHeight="1">
      <c r="A19" s="435" t="s">
        <v>3</v>
      </c>
      <c r="B19" s="435"/>
      <c r="C19" s="436" t="s">
        <v>169</v>
      </c>
      <c r="D19" s="434" t="s">
        <v>5</v>
      </c>
      <c r="E19" s="436" t="s">
        <v>33</v>
      </c>
      <c r="F19" s="436" t="s">
        <v>12</v>
      </c>
      <c r="G19" s="436" t="s">
        <v>159</v>
      </c>
      <c r="H19" s="434" t="s">
        <v>13</v>
      </c>
      <c r="I19" s="163"/>
    </row>
    <row r="20" spans="1:16" s="156" customFormat="1">
      <c r="A20" s="435"/>
      <c r="B20" s="435"/>
      <c r="C20" s="436"/>
      <c r="D20" s="434"/>
      <c r="E20" s="436"/>
      <c r="F20" s="436"/>
      <c r="G20" s="436"/>
      <c r="H20" s="434"/>
      <c r="I20" s="163"/>
    </row>
    <row r="21" spans="1:16" s="156" customFormat="1">
      <c r="A21" s="435"/>
      <c r="B21" s="435"/>
      <c r="C21" s="436"/>
      <c r="D21" s="434"/>
      <c r="E21" s="436"/>
      <c r="F21" s="436"/>
      <c r="G21" s="436"/>
      <c r="H21" s="434"/>
      <c r="I21" s="163"/>
    </row>
    <row r="22" spans="1:16" s="156" customFormat="1">
      <c r="A22" s="437" t="s">
        <v>170</v>
      </c>
      <c r="B22" s="437"/>
      <c r="C22" s="172" t="s">
        <v>36</v>
      </c>
      <c r="D22" s="138">
        <v>2633.33</v>
      </c>
      <c r="E22" s="238" t="s">
        <v>36</v>
      </c>
      <c r="F22" s="77" t="s">
        <v>36</v>
      </c>
      <c r="G22" s="96">
        <f>D22</f>
        <v>2633.33</v>
      </c>
      <c r="H22" s="204">
        <f>G22*12</f>
        <v>31599.96</v>
      </c>
      <c r="I22" s="163"/>
    </row>
    <row r="23" spans="1:16" s="156" customFormat="1">
      <c r="A23" s="437" t="s">
        <v>170</v>
      </c>
      <c r="B23" s="437"/>
      <c r="C23" s="164" t="s">
        <v>171</v>
      </c>
      <c r="D23" s="138">
        <v>2954.16</v>
      </c>
      <c r="E23" s="238" t="s">
        <v>36</v>
      </c>
      <c r="F23" s="77" t="s">
        <v>36</v>
      </c>
      <c r="G23" s="96">
        <f>D23</f>
        <v>2954.16</v>
      </c>
      <c r="H23" s="204">
        <f>G23*12</f>
        <v>35449.919999999998</v>
      </c>
      <c r="I23" s="163"/>
    </row>
    <row r="24" spans="1:16" s="156" customFormat="1">
      <c r="C24" s="163"/>
      <c r="D24" s="109" t="s">
        <v>172</v>
      </c>
      <c r="E24" s="109"/>
      <c r="F24" s="110"/>
      <c r="G24" s="111"/>
      <c r="H24" s="111"/>
      <c r="I24" s="163"/>
    </row>
    <row r="25" spans="1:16" s="156" customFormat="1">
      <c r="A25" s="162" t="s">
        <v>173</v>
      </c>
      <c r="C25" s="163"/>
      <c r="D25" s="109" t="s">
        <v>172</v>
      </c>
      <c r="E25" s="109"/>
      <c r="F25" s="110"/>
      <c r="G25" s="111"/>
      <c r="H25" s="111"/>
      <c r="I25" s="163"/>
    </row>
    <row r="26" spans="1:16" s="156" customFormat="1">
      <c r="C26" s="163"/>
      <c r="D26" s="109"/>
      <c r="E26" s="109"/>
      <c r="F26" s="110"/>
      <c r="G26" s="111"/>
      <c r="H26" s="111"/>
      <c r="I26" s="163"/>
    </row>
    <row r="27" spans="1:16" s="156" customFormat="1" ht="15" customHeight="1">
      <c r="A27" s="435" t="s">
        <v>3</v>
      </c>
      <c r="B27" s="435"/>
      <c r="C27" s="436" t="s">
        <v>169</v>
      </c>
      <c r="D27" s="436" t="s">
        <v>174</v>
      </c>
      <c r="E27" s="434" t="s">
        <v>5</v>
      </c>
      <c r="F27" s="436" t="s">
        <v>33</v>
      </c>
      <c r="G27" s="436" t="s">
        <v>12</v>
      </c>
      <c r="H27" s="436" t="s">
        <v>159</v>
      </c>
      <c r="I27" s="434" t="s">
        <v>13</v>
      </c>
    </row>
    <row r="28" spans="1:16" s="156" customFormat="1">
      <c r="A28" s="435"/>
      <c r="B28" s="435"/>
      <c r="C28" s="436"/>
      <c r="D28" s="436"/>
      <c r="E28" s="434"/>
      <c r="F28" s="436"/>
      <c r="G28" s="436"/>
      <c r="H28" s="436"/>
      <c r="I28" s="434"/>
    </row>
    <row r="29" spans="1:16" s="156" customFormat="1">
      <c r="A29" s="435"/>
      <c r="B29" s="435"/>
      <c r="C29" s="436"/>
      <c r="D29" s="436"/>
      <c r="E29" s="434"/>
      <c r="F29" s="436"/>
      <c r="G29" s="436"/>
      <c r="H29" s="436"/>
      <c r="I29" s="434"/>
    </row>
    <row r="30" spans="1:16" s="156" customFormat="1">
      <c r="A30" s="437" t="s">
        <v>175</v>
      </c>
      <c r="B30" s="437"/>
      <c r="C30" s="172" t="s">
        <v>36</v>
      </c>
      <c r="D30" s="97" t="s">
        <v>176</v>
      </c>
      <c r="E30" s="138">
        <v>1791.67</v>
      </c>
      <c r="F30" s="95" t="s">
        <v>36</v>
      </c>
      <c r="G30" s="77" t="s">
        <v>36</v>
      </c>
      <c r="H30" s="96">
        <f>E30</f>
        <v>1791.67</v>
      </c>
      <c r="I30" s="204">
        <f>H30*12</f>
        <v>21500.04</v>
      </c>
    </row>
    <row r="31" spans="1:16" s="156" customFormat="1">
      <c r="A31" s="437" t="s">
        <v>175</v>
      </c>
      <c r="B31" s="437"/>
      <c r="C31" s="172" t="s">
        <v>36</v>
      </c>
      <c r="D31" s="97" t="s">
        <v>177</v>
      </c>
      <c r="E31" s="138">
        <v>2083.33</v>
      </c>
      <c r="F31" s="95" t="s">
        <v>36</v>
      </c>
      <c r="G31" s="77" t="s">
        <v>36</v>
      </c>
      <c r="H31" s="96">
        <f>E31</f>
        <v>2083.33</v>
      </c>
      <c r="I31" s="204">
        <f>H31*12</f>
        <v>24999.96</v>
      </c>
    </row>
    <row r="32" spans="1:16" s="156" customFormat="1">
      <c r="A32" s="437" t="s">
        <v>175</v>
      </c>
      <c r="B32" s="437"/>
      <c r="C32" s="164" t="s">
        <v>178</v>
      </c>
      <c r="D32" s="97" t="s">
        <v>176</v>
      </c>
      <c r="E32" s="138">
        <v>1887.5</v>
      </c>
      <c r="F32" s="95" t="s">
        <v>36</v>
      </c>
      <c r="G32" s="77" t="s">
        <v>36</v>
      </c>
      <c r="H32" s="96">
        <f>E32</f>
        <v>1887.5</v>
      </c>
      <c r="I32" s="204">
        <f>H32*12</f>
        <v>22650</v>
      </c>
    </row>
    <row r="33" spans="1:11" s="156" customFormat="1">
      <c r="A33" s="437" t="s">
        <v>175</v>
      </c>
      <c r="B33" s="437"/>
      <c r="C33" s="164" t="s">
        <v>178</v>
      </c>
      <c r="D33" s="97" t="s">
        <v>177</v>
      </c>
      <c r="E33" s="138">
        <v>2191.67</v>
      </c>
      <c r="F33" s="95" t="s">
        <v>36</v>
      </c>
      <c r="G33" s="77" t="s">
        <v>36</v>
      </c>
      <c r="H33" s="96">
        <f>E33</f>
        <v>2191.67</v>
      </c>
      <c r="I33" s="204">
        <f>H33*12</f>
        <v>26300.04</v>
      </c>
    </row>
    <row r="34" spans="1:11">
      <c r="B34" s="157"/>
      <c r="C34" s="165"/>
      <c r="D34" s="92"/>
      <c r="E34" s="92" t="s">
        <v>172</v>
      </c>
      <c r="F34" s="92"/>
      <c r="G34" s="166"/>
      <c r="H34" s="166"/>
    </row>
    <row r="35" spans="1:11">
      <c r="A35" s="162" t="s">
        <v>179</v>
      </c>
      <c r="B35" s="157"/>
      <c r="C35" s="165"/>
      <c r="D35" s="92"/>
      <c r="E35" s="92"/>
      <c r="F35" s="92"/>
      <c r="G35" s="166"/>
      <c r="H35" s="166"/>
    </row>
    <row r="36" spans="1:11">
      <c r="B36" s="157"/>
      <c r="C36" s="165"/>
      <c r="D36" s="92"/>
      <c r="E36" s="92"/>
      <c r="F36" s="92"/>
      <c r="G36" s="166"/>
      <c r="H36" s="166"/>
    </row>
    <row r="37" spans="1:11" ht="15" customHeight="1">
      <c r="A37" s="435" t="s">
        <v>3</v>
      </c>
      <c r="B37" s="435"/>
      <c r="C37" s="436" t="s">
        <v>169</v>
      </c>
      <c r="D37" s="434" t="s">
        <v>5</v>
      </c>
      <c r="E37" s="436" t="s">
        <v>33</v>
      </c>
      <c r="F37" s="436" t="s">
        <v>12</v>
      </c>
      <c r="G37" s="436" t="s">
        <v>159</v>
      </c>
      <c r="H37" s="434" t="s">
        <v>13</v>
      </c>
    </row>
    <row r="38" spans="1:11">
      <c r="A38" s="435"/>
      <c r="B38" s="435"/>
      <c r="C38" s="436"/>
      <c r="D38" s="434"/>
      <c r="E38" s="436"/>
      <c r="F38" s="436"/>
      <c r="G38" s="436"/>
      <c r="H38" s="434"/>
    </row>
    <row r="39" spans="1:11">
      <c r="A39" s="435"/>
      <c r="B39" s="435"/>
      <c r="C39" s="436"/>
      <c r="D39" s="434"/>
      <c r="E39" s="436"/>
      <c r="F39" s="436"/>
      <c r="G39" s="436"/>
      <c r="H39" s="434"/>
    </row>
    <row r="40" spans="1:11">
      <c r="A40" s="437" t="s">
        <v>180</v>
      </c>
      <c r="B40" s="437"/>
      <c r="C40" s="164" t="s">
        <v>181</v>
      </c>
      <c r="D40" s="138">
        <v>2771.49</v>
      </c>
      <c r="E40" s="95" t="s">
        <v>36</v>
      </c>
      <c r="F40" s="77" t="s">
        <v>36</v>
      </c>
      <c r="G40" s="96">
        <f>D40</f>
        <v>2771.49</v>
      </c>
      <c r="H40" s="204">
        <f>G40*12</f>
        <v>33257.879999999997</v>
      </c>
    </row>
    <row r="41" spans="1:11">
      <c r="A41" s="437" t="s">
        <v>180</v>
      </c>
      <c r="B41" s="437"/>
      <c r="C41" s="164" t="s">
        <v>182</v>
      </c>
      <c r="D41" s="138">
        <v>2771.49</v>
      </c>
      <c r="E41" s="95" t="s">
        <v>36</v>
      </c>
      <c r="F41" s="77" t="s">
        <v>36</v>
      </c>
      <c r="G41" s="96">
        <f>D41</f>
        <v>2771.49</v>
      </c>
      <c r="H41" s="204">
        <f>G41*12</f>
        <v>33257.879999999997</v>
      </c>
    </row>
    <row r="42" spans="1:11">
      <c r="B42" s="157"/>
      <c r="C42" s="165"/>
      <c r="D42" s="92"/>
      <c r="E42" s="92"/>
      <c r="F42" s="92"/>
      <c r="G42" s="166"/>
      <c r="H42" s="166"/>
    </row>
    <row r="43" spans="1:11">
      <c r="A43" s="167" t="s">
        <v>183</v>
      </c>
      <c r="B43" s="157"/>
      <c r="C43" s="165"/>
      <c r="D43" s="92"/>
      <c r="E43" s="92"/>
      <c r="F43" s="92"/>
      <c r="G43" s="166"/>
      <c r="H43" s="166"/>
    </row>
    <row r="44" spans="1:11">
      <c r="A44" s="167"/>
      <c r="B44" s="157"/>
      <c r="C44" s="165"/>
      <c r="D44" s="92"/>
      <c r="E44" s="92"/>
      <c r="F44" s="92"/>
      <c r="G44" s="166"/>
      <c r="H44" s="166"/>
    </row>
    <row r="45" spans="1:11" ht="15" customHeight="1">
      <c r="A45" s="435" t="s">
        <v>3</v>
      </c>
      <c r="B45" s="435"/>
      <c r="C45" s="436" t="s">
        <v>169</v>
      </c>
      <c r="D45" s="436" t="s">
        <v>174</v>
      </c>
      <c r="E45" s="434" t="s">
        <v>5</v>
      </c>
      <c r="F45" s="436" t="s">
        <v>33</v>
      </c>
      <c r="G45" s="436" t="s">
        <v>12</v>
      </c>
      <c r="H45" s="434" t="s">
        <v>159</v>
      </c>
      <c r="I45" s="434" t="s">
        <v>13</v>
      </c>
    </row>
    <row r="46" spans="1:11">
      <c r="A46" s="435"/>
      <c r="B46" s="435"/>
      <c r="C46" s="436"/>
      <c r="D46" s="436"/>
      <c r="E46" s="434"/>
      <c r="F46" s="436"/>
      <c r="G46" s="436"/>
      <c r="H46" s="434"/>
      <c r="I46" s="434"/>
    </row>
    <row r="47" spans="1:11">
      <c r="A47" s="435"/>
      <c r="B47" s="435"/>
      <c r="C47" s="436"/>
      <c r="D47" s="436"/>
      <c r="E47" s="434"/>
      <c r="F47" s="436"/>
      <c r="G47" s="436"/>
      <c r="H47" s="434"/>
      <c r="I47" s="434"/>
    </row>
    <row r="48" spans="1:11">
      <c r="A48" s="437" t="s">
        <v>184</v>
      </c>
      <c r="B48" s="437"/>
      <c r="C48" s="164" t="s">
        <v>185</v>
      </c>
      <c r="D48" s="97" t="s">
        <v>186</v>
      </c>
      <c r="E48" s="138">
        <v>2828.05</v>
      </c>
      <c r="F48" s="95" t="s">
        <v>36</v>
      </c>
      <c r="G48" s="77" t="s">
        <v>36</v>
      </c>
      <c r="H48" s="96">
        <f>E48</f>
        <v>2828.05</v>
      </c>
      <c r="I48" s="204">
        <f>H48*12</f>
        <v>33936.600000000006</v>
      </c>
      <c r="J48" s="157"/>
      <c r="K48" s="153" t="s">
        <v>172</v>
      </c>
    </row>
    <row r="49" spans="1:10">
      <c r="A49" s="437" t="s">
        <v>184</v>
      </c>
      <c r="B49" s="437"/>
      <c r="C49" s="164" t="s">
        <v>185</v>
      </c>
      <c r="D49" s="97" t="s">
        <v>187</v>
      </c>
      <c r="E49" s="138">
        <v>5656.11</v>
      </c>
      <c r="F49" s="95" t="s">
        <v>36</v>
      </c>
      <c r="G49" s="77" t="s">
        <v>36</v>
      </c>
      <c r="H49" s="96">
        <f>E49</f>
        <v>5656.11</v>
      </c>
      <c r="I49" s="204">
        <f>H49*12</f>
        <v>67873.319999999992</v>
      </c>
    </row>
    <row r="50" spans="1:10">
      <c r="A50" s="437" t="s">
        <v>184</v>
      </c>
      <c r="B50" s="437"/>
      <c r="C50" s="164" t="s">
        <v>188</v>
      </c>
      <c r="D50" s="97" t="s">
        <v>186</v>
      </c>
      <c r="E50" s="138">
        <v>3142.28</v>
      </c>
      <c r="F50" s="95" t="s">
        <v>36</v>
      </c>
      <c r="G50" s="77" t="s">
        <v>36</v>
      </c>
      <c r="H50" s="96">
        <f>E50</f>
        <v>3142.28</v>
      </c>
      <c r="I50" s="204">
        <f>H50*12</f>
        <v>37707.360000000001</v>
      </c>
    </row>
    <row r="51" spans="1:10">
      <c r="A51" s="437" t="s">
        <v>184</v>
      </c>
      <c r="B51" s="437"/>
      <c r="C51" s="164" t="s">
        <v>188</v>
      </c>
      <c r="D51" s="97" t="s">
        <v>187</v>
      </c>
      <c r="E51" s="138">
        <v>5656.11</v>
      </c>
      <c r="F51" s="95" t="s">
        <v>36</v>
      </c>
      <c r="G51" s="77" t="s">
        <v>36</v>
      </c>
      <c r="H51" s="96">
        <f>E51</f>
        <v>5656.11</v>
      </c>
      <c r="I51" s="204">
        <f>H51*12</f>
        <v>67873.319999999992</v>
      </c>
    </row>
    <row r="52" spans="1:10">
      <c r="A52" s="157"/>
      <c r="B52" s="157"/>
      <c r="C52" s="165"/>
      <c r="E52" s="92"/>
      <c r="F52" s="92"/>
      <c r="G52" s="92"/>
      <c r="H52" s="166"/>
      <c r="I52" s="166"/>
    </row>
    <row r="53" spans="1:10">
      <c r="A53" s="167" t="s">
        <v>189</v>
      </c>
      <c r="B53" s="157"/>
      <c r="C53" s="165"/>
      <c r="D53" s="92"/>
      <c r="E53" s="92"/>
      <c r="F53" s="92"/>
      <c r="G53" s="92"/>
      <c r="H53" s="92"/>
      <c r="I53" s="92"/>
      <c r="J53" s="92"/>
    </row>
    <row r="54" spans="1:10">
      <c r="A54" s="157"/>
      <c r="B54" s="157"/>
      <c r="C54" s="165"/>
      <c r="D54" s="92"/>
      <c r="E54" s="92"/>
      <c r="F54" s="92"/>
      <c r="G54" s="92"/>
      <c r="H54" s="92"/>
      <c r="I54" s="92"/>
      <c r="J54" s="92"/>
    </row>
    <row r="55" spans="1:10" ht="15" customHeight="1">
      <c r="A55" s="435" t="s">
        <v>3</v>
      </c>
      <c r="B55" s="435"/>
      <c r="C55" s="436" t="s">
        <v>169</v>
      </c>
      <c r="D55" s="434" t="s">
        <v>5</v>
      </c>
      <c r="E55" s="436" t="s">
        <v>33</v>
      </c>
      <c r="F55" s="436" t="s">
        <v>12</v>
      </c>
      <c r="G55" s="436" t="s">
        <v>159</v>
      </c>
      <c r="H55" s="434" t="s">
        <v>13</v>
      </c>
      <c r="I55" s="92"/>
      <c r="J55" s="92"/>
    </row>
    <row r="56" spans="1:10">
      <c r="A56" s="435"/>
      <c r="B56" s="435"/>
      <c r="C56" s="436"/>
      <c r="D56" s="434"/>
      <c r="E56" s="436"/>
      <c r="F56" s="436"/>
      <c r="G56" s="436"/>
      <c r="H56" s="434"/>
      <c r="I56" s="92"/>
      <c r="J56" s="92"/>
    </row>
    <row r="57" spans="1:10">
      <c r="A57" s="435"/>
      <c r="B57" s="435"/>
      <c r="C57" s="436"/>
      <c r="D57" s="434"/>
      <c r="E57" s="436"/>
      <c r="F57" s="436"/>
      <c r="G57" s="436"/>
      <c r="H57" s="434"/>
      <c r="I57" s="92"/>
      <c r="J57" s="92"/>
    </row>
    <row r="58" spans="1:10">
      <c r="A58" s="437" t="s">
        <v>190</v>
      </c>
      <c r="B58" s="437"/>
      <c r="C58" s="164" t="s">
        <v>191</v>
      </c>
      <c r="D58" s="95">
        <v>2775</v>
      </c>
      <c r="E58" s="238" t="s">
        <v>36</v>
      </c>
      <c r="F58" s="77" t="s">
        <v>36</v>
      </c>
      <c r="G58" s="96">
        <f>D58</f>
        <v>2775</v>
      </c>
      <c r="H58" s="204">
        <f>G58*12</f>
        <v>33300</v>
      </c>
      <c r="I58" s="92"/>
      <c r="J58" s="92"/>
    </row>
    <row r="59" spans="1:10">
      <c r="A59" s="157" t="s">
        <v>172</v>
      </c>
      <c r="B59" s="157"/>
      <c r="C59" s="165"/>
      <c r="D59" s="92" t="s">
        <v>172</v>
      </c>
      <c r="E59" s="92"/>
      <c r="F59" s="92"/>
      <c r="G59" s="92"/>
      <c r="H59" s="92"/>
      <c r="I59" s="92"/>
      <c r="J59" s="92"/>
    </row>
    <row r="60" spans="1:10">
      <c r="A60" s="167" t="s">
        <v>192</v>
      </c>
      <c r="B60" s="157"/>
      <c r="C60" s="165"/>
      <c r="D60" s="92"/>
      <c r="E60" s="92"/>
      <c r="F60" s="92"/>
      <c r="G60" s="92"/>
      <c r="H60" s="92"/>
      <c r="I60" s="92"/>
      <c r="J60" s="92"/>
    </row>
    <row r="61" spans="1:10">
      <c r="A61" s="157"/>
      <c r="B61" s="157"/>
      <c r="C61" s="165"/>
      <c r="D61" s="92"/>
      <c r="E61" s="92"/>
      <c r="F61" s="92"/>
      <c r="G61" s="92"/>
      <c r="H61" s="92"/>
      <c r="I61" s="92"/>
      <c r="J61" s="92"/>
    </row>
    <row r="62" spans="1:10" ht="15" customHeight="1">
      <c r="A62" s="435" t="s">
        <v>3</v>
      </c>
      <c r="B62" s="435"/>
      <c r="C62" s="436" t="s">
        <v>169</v>
      </c>
      <c r="D62" s="434" t="s">
        <v>5</v>
      </c>
      <c r="E62" s="436" t="s">
        <v>33</v>
      </c>
      <c r="F62" s="436" t="s">
        <v>12</v>
      </c>
      <c r="G62" s="436" t="s">
        <v>159</v>
      </c>
      <c r="H62" s="434" t="s">
        <v>13</v>
      </c>
      <c r="I62" s="92"/>
      <c r="J62" s="92"/>
    </row>
    <row r="63" spans="1:10">
      <c r="A63" s="435"/>
      <c r="B63" s="435"/>
      <c r="C63" s="436"/>
      <c r="D63" s="434"/>
      <c r="E63" s="436"/>
      <c r="F63" s="436"/>
      <c r="G63" s="436"/>
      <c r="H63" s="434"/>
      <c r="I63" s="92"/>
      <c r="J63" s="92"/>
    </row>
    <row r="64" spans="1:10">
      <c r="A64" s="435"/>
      <c r="B64" s="435"/>
      <c r="C64" s="436"/>
      <c r="D64" s="434"/>
      <c r="E64" s="436"/>
      <c r="F64" s="436"/>
      <c r="G64" s="436"/>
      <c r="H64" s="434"/>
      <c r="I64" s="92"/>
      <c r="J64" s="92"/>
    </row>
    <row r="65" spans="1:11">
      <c r="A65" s="437" t="s">
        <v>193</v>
      </c>
      <c r="B65" s="437"/>
      <c r="C65" s="212" t="s">
        <v>194</v>
      </c>
      <c r="D65" s="95">
        <v>3676.5</v>
      </c>
      <c r="E65" s="238" t="s">
        <v>36</v>
      </c>
      <c r="F65" s="77" t="s">
        <v>36</v>
      </c>
      <c r="G65" s="96">
        <f>D65</f>
        <v>3676.5</v>
      </c>
      <c r="H65" s="204">
        <f>G65*12</f>
        <v>44118</v>
      </c>
      <c r="I65" s="92"/>
    </row>
    <row r="66" spans="1:11">
      <c r="A66" s="437" t="s">
        <v>195</v>
      </c>
      <c r="B66" s="437"/>
      <c r="C66" s="212" t="s">
        <v>196</v>
      </c>
      <c r="D66" s="95">
        <v>3677.5</v>
      </c>
      <c r="E66" s="238" t="s">
        <v>36</v>
      </c>
      <c r="F66" s="77" t="s">
        <v>36</v>
      </c>
      <c r="G66" s="96">
        <f>D66</f>
        <v>3677.5</v>
      </c>
      <c r="H66" s="204">
        <f t="shared" ref="H66" si="1">G66*12</f>
        <v>44130</v>
      </c>
      <c r="I66" s="92"/>
    </row>
    <row r="67" spans="1:11">
      <c r="A67" s="157"/>
      <c r="B67" s="157"/>
      <c r="C67" s="165"/>
      <c r="D67" s="92"/>
      <c r="E67" s="92"/>
      <c r="F67" s="92"/>
      <c r="G67" s="92"/>
      <c r="H67" s="92"/>
      <c r="I67" s="92"/>
      <c r="J67" s="92"/>
      <c r="K67" s="152"/>
    </row>
    <row r="68" spans="1:11">
      <c r="A68" s="157"/>
      <c r="B68" s="157"/>
      <c r="C68" s="165"/>
      <c r="D68" s="92"/>
      <c r="E68" s="92"/>
      <c r="F68" s="92"/>
      <c r="G68" s="92"/>
      <c r="H68" s="92"/>
      <c r="I68" s="92"/>
      <c r="J68" s="92"/>
      <c r="K68" s="152"/>
    </row>
    <row r="69" spans="1:11">
      <c r="A69" s="167" t="s">
        <v>197</v>
      </c>
      <c r="B69" s="157"/>
      <c r="C69" s="165"/>
      <c r="D69" s="92"/>
      <c r="E69" s="92"/>
      <c r="F69" s="92"/>
      <c r="G69" s="92"/>
      <c r="H69" s="92"/>
      <c r="I69" s="92"/>
      <c r="J69" s="92"/>
      <c r="K69" s="152"/>
    </row>
    <row r="70" spans="1:11">
      <c r="A70" s="157"/>
      <c r="B70" s="157"/>
      <c r="C70" s="165"/>
      <c r="D70" s="92"/>
      <c r="E70" s="92"/>
      <c r="F70" s="92"/>
      <c r="G70" s="92"/>
      <c r="H70" s="92"/>
      <c r="I70" s="92"/>
      <c r="J70" s="92"/>
      <c r="K70" s="152"/>
    </row>
    <row r="71" spans="1:11" ht="15" customHeight="1">
      <c r="A71" s="435" t="s">
        <v>3</v>
      </c>
      <c r="B71" s="435"/>
      <c r="C71" s="436" t="s">
        <v>169</v>
      </c>
      <c r="D71" s="434" t="s">
        <v>5</v>
      </c>
      <c r="E71" s="436" t="s">
        <v>33</v>
      </c>
      <c r="F71" s="436" t="s">
        <v>12</v>
      </c>
      <c r="G71" s="436" t="s">
        <v>159</v>
      </c>
      <c r="H71" s="434" t="s">
        <v>13</v>
      </c>
    </row>
    <row r="72" spans="1:11">
      <c r="A72" s="435"/>
      <c r="B72" s="435"/>
      <c r="C72" s="436"/>
      <c r="D72" s="434"/>
      <c r="E72" s="436"/>
      <c r="F72" s="436"/>
      <c r="G72" s="436"/>
      <c r="H72" s="434"/>
    </row>
    <row r="73" spans="1:11">
      <c r="A73" s="435"/>
      <c r="B73" s="435"/>
      <c r="C73" s="436"/>
      <c r="D73" s="434"/>
      <c r="E73" s="436"/>
      <c r="F73" s="436"/>
      <c r="G73" s="436"/>
      <c r="H73" s="434"/>
    </row>
    <row r="74" spans="1:11">
      <c r="A74" s="432" t="s">
        <v>198</v>
      </c>
      <c r="B74" s="432"/>
      <c r="C74" s="97" t="s">
        <v>199</v>
      </c>
      <c r="D74" s="138">
        <v>3691.67</v>
      </c>
      <c r="E74" s="95" t="s">
        <v>36</v>
      </c>
      <c r="F74" s="76" t="s">
        <v>36</v>
      </c>
      <c r="G74" s="96">
        <f>D74</f>
        <v>3691.67</v>
      </c>
      <c r="H74" s="204">
        <f>G74*12</f>
        <v>44300.04</v>
      </c>
    </row>
    <row r="75" spans="1:11">
      <c r="A75" s="157"/>
      <c r="B75" s="157"/>
      <c r="C75" s="165"/>
      <c r="D75" s="92"/>
      <c r="E75" s="92"/>
      <c r="F75" s="92"/>
      <c r="G75" s="92"/>
      <c r="H75" s="92"/>
      <c r="I75" s="92"/>
      <c r="J75" s="92"/>
      <c r="K75" s="152"/>
    </row>
    <row r="76" spans="1:11">
      <c r="A76" s="167" t="s">
        <v>200</v>
      </c>
      <c r="B76" s="157"/>
      <c r="C76" s="165"/>
      <c r="D76" s="92"/>
      <c r="E76" s="92"/>
      <c r="F76" s="92"/>
      <c r="G76" s="92"/>
      <c r="H76" s="92"/>
      <c r="I76" s="92"/>
      <c r="J76" s="92"/>
      <c r="K76" s="152"/>
    </row>
    <row r="77" spans="1:11">
      <c r="A77" s="157"/>
      <c r="B77" s="157"/>
      <c r="C77" s="165"/>
      <c r="D77" s="92"/>
      <c r="E77" s="92"/>
      <c r="F77" s="92"/>
      <c r="G77" s="92"/>
      <c r="H77" s="92"/>
      <c r="I77" s="92"/>
      <c r="J77" s="92"/>
      <c r="K77" s="152"/>
    </row>
    <row r="78" spans="1:11" ht="15" customHeight="1">
      <c r="A78" s="435" t="s">
        <v>3</v>
      </c>
      <c r="B78" s="435"/>
      <c r="C78" s="436" t="s">
        <v>169</v>
      </c>
      <c r="D78" s="436" t="s">
        <v>174</v>
      </c>
      <c r="E78" s="434" t="s">
        <v>5</v>
      </c>
      <c r="F78" s="436" t="s">
        <v>33</v>
      </c>
      <c r="G78" s="436" t="s">
        <v>12</v>
      </c>
      <c r="H78" s="436" t="s">
        <v>159</v>
      </c>
      <c r="I78" s="434" t="s">
        <v>13</v>
      </c>
    </row>
    <row r="79" spans="1:11">
      <c r="A79" s="435"/>
      <c r="B79" s="435"/>
      <c r="C79" s="436"/>
      <c r="D79" s="436"/>
      <c r="E79" s="434"/>
      <c r="F79" s="436"/>
      <c r="G79" s="436"/>
      <c r="H79" s="436"/>
      <c r="I79" s="434"/>
    </row>
    <row r="80" spans="1:11">
      <c r="A80" s="435"/>
      <c r="B80" s="435"/>
      <c r="C80" s="436"/>
      <c r="D80" s="436"/>
      <c r="E80" s="434"/>
      <c r="F80" s="436"/>
      <c r="G80" s="436"/>
      <c r="H80" s="436"/>
      <c r="I80" s="434"/>
    </row>
    <row r="81" spans="1:15">
      <c r="A81" s="432" t="s">
        <v>201</v>
      </c>
      <c r="B81" s="432"/>
      <c r="C81" s="97" t="s">
        <v>202</v>
      </c>
      <c r="D81" s="97" t="s">
        <v>203</v>
      </c>
      <c r="E81" s="138">
        <v>2130.9</v>
      </c>
      <c r="F81" s="95" t="s">
        <v>36</v>
      </c>
      <c r="G81" s="76" t="s">
        <v>36</v>
      </c>
      <c r="H81" s="96">
        <f>E81</f>
        <v>2130.9</v>
      </c>
      <c r="I81" s="204">
        <f>H81*12</f>
        <v>25570.800000000003</v>
      </c>
    </row>
    <row r="82" spans="1:15">
      <c r="A82" s="432" t="s">
        <v>204</v>
      </c>
      <c r="B82" s="432"/>
      <c r="C82" s="97" t="s">
        <v>202</v>
      </c>
      <c r="D82" s="97" t="s">
        <v>205</v>
      </c>
      <c r="E82" s="138">
        <v>2663.62</v>
      </c>
      <c r="F82" s="95" t="s">
        <v>36</v>
      </c>
      <c r="G82" s="76" t="s">
        <v>36</v>
      </c>
      <c r="H82" s="96">
        <f>E82</f>
        <v>2663.62</v>
      </c>
      <c r="I82" s="204">
        <f>H82*12</f>
        <v>31963.439999999999</v>
      </c>
    </row>
    <row r="83" spans="1:15">
      <c r="A83" s="157"/>
      <c r="B83" s="157"/>
      <c r="C83" s="165"/>
      <c r="D83" s="92"/>
      <c r="E83" s="92" t="s">
        <v>172</v>
      </c>
      <c r="F83" s="92"/>
      <c r="G83" s="92"/>
      <c r="H83" s="92"/>
      <c r="I83" s="92"/>
      <c r="J83" s="92"/>
      <c r="K83" s="152"/>
    </row>
    <row r="84" spans="1:15">
      <c r="A84" s="167" t="s">
        <v>206</v>
      </c>
      <c r="B84" s="157"/>
      <c r="C84" s="165"/>
      <c r="D84" s="92"/>
      <c r="E84" s="92"/>
      <c r="F84" s="92"/>
      <c r="G84" s="92"/>
      <c r="H84" s="92"/>
      <c r="I84" s="92"/>
      <c r="J84" s="92"/>
      <c r="K84" s="152"/>
    </row>
    <row r="85" spans="1:15">
      <c r="A85" s="157"/>
      <c r="B85" s="157"/>
      <c r="C85" s="165"/>
      <c r="D85" s="92"/>
      <c r="E85" s="92"/>
      <c r="F85" s="92"/>
      <c r="G85" s="92"/>
      <c r="H85" s="92"/>
      <c r="I85" s="92"/>
      <c r="J85" s="92"/>
      <c r="K85" s="152"/>
    </row>
    <row r="86" spans="1:15" ht="15" customHeight="1">
      <c r="A86" s="435" t="s">
        <v>3</v>
      </c>
      <c r="B86" s="435"/>
      <c r="C86" s="436" t="s">
        <v>169</v>
      </c>
      <c r="D86" s="434" t="s">
        <v>5</v>
      </c>
      <c r="E86" s="436" t="s">
        <v>33</v>
      </c>
      <c r="F86" s="436" t="s">
        <v>12</v>
      </c>
      <c r="G86" s="436" t="s">
        <v>159</v>
      </c>
      <c r="H86" s="434" t="s">
        <v>13</v>
      </c>
    </row>
    <row r="87" spans="1:15">
      <c r="A87" s="435"/>
      <c r="B87" s="435"/>
      <c r="C87" s="436"/>
      <c r="D87" s="434"/>
      <c r="E87" s="436"/>
      <c r="F87" s="436"/>
      <c r="G87" s="436"/>
      <c r="H87" s="434"/>
    </row>
    <row r="88" spans="1:15">
      <c r="A88" s="435"/>
      <c r="B88" s="435"/>
      <c r="C88" s="436"/>
      <c r="D88" s="434"/>
      <c r="E88" s="436"/>
      <c r="F88" s="436"/>
      <c r="G88" s="436"/>
      <c r="H88" s="434"/>
    </row>
    <row r="89" spans="1:15">
      <c r="A89" s="432" t="s">
        <v>207</v>
      </c>
      <c r="B89" s="432"/>
      <c r="C89" s="97" t="s">
        <v>208</v>
      </c>
      <c r="D89" s="138">
        <v>3044.14</v>
      </c>
      <c r="E89" s="95" t="s">
        <v>36</v>
      </c>
      <c r="F89" s="76" t="s">
        <v>36</v>
      </c>
      <c r="G89" s="96">
        <f>D89</f>
        <v>3044.14</v>
      </c>
      <c r="H89" s="204">
        <f>G89*12</f>
        <v>36529.68</v>
      </c>
    </row>
    <row r="90" spans="1:15">
      <c r="A90" s="157"/>
      <c r="B90" s="157"/>
      <c r="C90" s="165"/>
      <c r="D90" s="92" t="s">
        <v>172</v>
      </c>
      <c r="E90" s="92"/>
      <c r="F90" s="92"/>
      <c r="G90" s="92"/>
      <c r="H90" s="92"/>
      <c r="I90" s="92"/>
      <c r="J90" s="92"/>
      <c r="K90" s="152"/>
    </row>
    <row r="91" spans="1:15" ht="21" customHeight="1">
      <c r="A91" s="429" t="s">
        <v>209</v>
      </c>
      <c r="B91" s="429"/>
      <c r="C91" s="429"/>
      <c r="D91" s="429"/>
      <c r="E91" s="429"/>
      <c r="F91" s="429"/>
      <c r="G91" s="429"/>
      <c r="H91" s="429"/>
      <c r="I91" s="429"/>
      <c r="J91" s="429"/>
      <c r="K91" s="429"/>
      <c r="L91" s="429"/>
      <c r="M91" s="429"/>
      <c r="N91" s="429"/>
      <c r="O91" s="429"/>
    </row>
    <row r="92" spans="1:15" ht="21" customHeight="1"/>
    <row r="93" spans="1:15" ht="18.75" customHeight="1">
      <c r="A93" s="431" t="s">
        <v>210</v>
      </c>
      <c r="B93" s="431"/>
      <c r="C93" s="431"/>
      <c r="D93" s="431"/>
      <c r="E93" s="431"/>
      <c r="F93" s="431"/>
      <c r="K93" s="433"/>
      <c r="L93" s="433"/>
    </row>
    <row r="94" spans="1:15" ht="30" customHeight="1">
      <c r="A94" s="273" t="s">
        <v>3</v>
      </c>
      <c r="B94" s="273"/>
      <c r="C94" s="273"/>
      <c r="D94" s="313" t="s">
        <v>174</v>
      </c>
      <c r="E94" s="313" t="s">
        <v>5</v>
      </c>
      <c r="F94" s="273" t="s">
        <v>33</v>
      </c>
      <c r="G94" s="313" t="s">
        <v>12</v>
      </c>
      <c r="H94" s="313" t="s">
        <v>159</v>
      </c>
      <c r="I94" s="313" t="s">
        <v>13</v>
      </c>
    </row>
    <row r="95" spans="1:15">
      <c r="A95" s="273"/>
      <c r="B95" s="273"/>
      <c r="C95" s="273"/>
      <c r="D95" s="313"/>
      <c r="E95" s="313"/>
      <c r="F95" s="273"/>
      <c r="G95" s="313"/>
      <c r="H95" s="313"/>
      <c r="I95" s="313"/>
    </row>
    <row r="96" spans="1:15">
      <c r="A96" s="273"/>
      <c r="B96" s="273"/>
      <c r="C96" s="273"/>
      <c r="D96" s="313"/>
      <c r="E96" s="313"/>
      <c r="F96" s="273"/>
      <c r="G96" s="313"/>
      <c r="H96" s="313"/>
      <c r="I96" s="313"/>
    </row>
    <row r="97" spans="1:20">
      <c r="A97" s="428" t="s">
        <v>211</v>
      </c>
      <c r="B97" s="428"/>
      <c r="C97" s="428"/>
      <c r="D97" s="97" t="s">
        <v>212</v>
      </c>
      <c r="E97" s="95">
        <v>1435.11</v>
      </c>
      <c r="F97" s="95" t="s">
        <v>36</v>
      </c>
      <c r="G97" s="76" t="s">
        <v>36</v>
      </c>
      <c r="H97" s="96">
        <f>E97</f>
        <v>1435.11</v>
      </c>
      <c r="I97" s="204">
        <f>H97*12</f>
        <v>17221.32</v>
      </c>
      <c r="J97" s="151"/>
      <c r="T97" s="153" t="s">
        <v>213</v>
      </c>
    </row>
    <row r="98" spans="1:20">
      <c r="A98" s="428" t="s">
        <v>211</v>
      </c>
      <c r="B98" s="428"/>
      <c r="C98" s="428"/>
      <c r="D98" s="97" t="s">
        <v>214</v>
      </c>
      <c r="E98" s="95">
        <v>1435.11</v>
      </c>
      <c r="F98" s="95" t="s">
        <v>36</v>
      </c>
      <c r="G98" s="76" t="s">
        <v>36</v>
      </c>
      <c r="H98" s="96">
        <f>E98</f>
        <v>1435.11</v>
      </c>
      <c r="I98" s="204">
        <f>H98*12</f>
        <v>17221.32</v>
      </c>
      <c r="J98" s="151"/>
      <c r="T98" s="153" t="s">
        <v>213</v>
      </c>
    </row>
    <row r="99" spans="1:20">
      <c r="A99" s="428" t="s">
        <v>211</v>
      </c>
      <c r="B99" s="428"/>
      <c r="C99" s="428"/>
      <c r="D99" s="97" t="s">
        <v>215</v>
      </c>
      <c r="E99" s="95">
        <v>1537.62</v>
      </c>
      <c r="F99" s="95" t="s">
        <v>36</v>
      </c>
      <c r="G99" s="76" t="s">
        <v>36</v>
      </c>
      <c r="H99" s="96">
        <f>E99</f>
        <v>1537.62</v>
      </c>
      <c r="I99" s="204">
        <f>H99*12</f>
        <v>18451.439999999999</v>
      </c>
      <c r="J99" s="151"/>
      <c r="T99" s="153" t="s">
        <v>213</v>
      </c>
    </row>
    <row r="100" spans="1:20">
      <c r="A100" s="428" t="s">
        <v>211</v>
      </c>
      <c r="B100" s="428"/>
      <c r="C100" s="428"/>
      <c r="D100" s="56" t="s">
        <v>216</v>
      </c>
      <c r="E100" s="95">
        <v>1922.02</v>
      </c>
      <c r="F100" s="95" t="s">
        <v>36</v>
      </c>
      <c r="G100" s="76" t="s">
        <v>36</v>
      </c>
      <c r="H100" s="96">
        <f>E100</f>
        <v>1922.02</v>
      </c>
      <c r="I100" s="204">
        <f>H100*12</f>
        <v>23064.239999999998</v>
      </c>
      <c r="J100" s="151"/>
      <c r="T100" s="153" t="s">
        <v>213</v>
      </c>
    </row>
    <row r="101" spans="1:20" ht="15" customHeight="1">
      <c r="D101" s="93"/>
      <c r="E101" s="93"/>
      <c r="F101" s="92"/>
      <c r="G101" s="92"/>
      <c r="H101" s="94"/>
      <c r="I101" s="166"/>
      <c r="J101" s="168"/>
      <c r="M101" s="15"/>
      <c r="N101" s="93"/>
      <c r="O101" s="93"/>
      <c r="P101" s="92"/>
      <c r="Q101" s="92"/>
      <c r="R101" s="94"/>
      <c r="S101" s="166"/>
    </row>
    <row r="102" spans="1:20" ht="15" customHeight="1">
      <c r="A102" s="169" t="s">
        <v>217</v>
      </c>
      <c r="D102" s="93"/>
      <c r="E102" s="93"/>
      <c r="F102" s="92"/>
      <c r="G102" s="92"/>
      <c r="H102" s="94"/>
      <c r="I102" s="166"/>
      <c r="J102" s="168"/>
      <c r="K102" s="169"/>
      <c r="M102" s="93"/>
      <c r="N102" s="93"/>
      <c r="O102" s="93"/>
      <c r="P102" s="92"/>
      <c r="Q102" s="92"/>
      <c r="R102" s="94"/>
      <c r="S102" s="166"/>
    </row>
    <row r="103" spans="1:20" ht="15" customHeight="1">
      <c r="D103" s="93"/>
      <c r="E103" s="93"/>
      <c r="F103" s="92"/>
      <c r="G103" s="92"/>
      <c r="H103" s="94"/>
      <c r="I103" s="166"/>
      <c r="J103" s="168"/>
      <c r="M103" s="15"/>
      <c r="N103" s="93"/>
      <c r="O103" s="93"/>
      <c r="P103" s="92"/>
      <c r="Q103" s="92"/>
      <c r="R103" s="94"/>
      <c r="S103" s="166"/>
    </row>
    <row r="104" spans="1:20" ht="15" customHeight="1">
      <c r="A104" s="273" t="s">
        <v>3</v>
      </c>
      <c r="B104" s="273"/>
      <c r="C104" s="273"/>
      <c r="D104" s="313" t="s">
        <v>174</v>
      </c>
      <c r="E104" s="313" t="s">
        <v>5</v>
      </c>
      <c r="F104" s="273" t="s">
        <v>33</v>
      </c>
      <c r="G104" s="313" t="s">
        <v>12</v>
      </c>
      <c r="H104" s="313" t="s">
        <v>159</v>
      </c>
      <c r="I104" s="313" t="s">
        <v>13</v>
      </c>
    </row>
    <row r="105" spans="1:20" ht="15" customHeight="1">
      <c r="A105" s="273"/>
      <c r="B105" s="273"/>
      <c r="C105" s="273"/>
      <c r="D105" s="313"/>
      <c r="E105" s="313"/>
      <c r="F105" s="273"/>
      <c r="G105" s="313"/>
      <c r="H105" s="313"/>
      <c r="I105" s="313"/>
    </row>
    <row r="106" spans="1:20" ht="15" customHeight="1">
      <c r="A106" s="273"/>
      <c r="B106" s="273"/>
      <c r="C106" s="273"/>
      <c r="D106" s="313"/>
      <c r="E106" s="313"/>
      <c r="F106" s="273"/>
      <c r="G106" s="313"/>
      <c r="H106" s="313"/>
      <c r="I106" s="313"/>
    </row>
    <row r="107" spans="1:20" ht="15" customHeight="1">
      <c r="A107" s="428" t="s">
        <v>211</v>
      </c>
      <c r="B107" s="428"/>
      <c r="C107" s="428"/>
      <c r="D107" s="97" t="s">
        <v>212</v>
      </c>
      <c r="E107" s="95">
        <v>1582.46</v>
      </c>
      <c r="F107" s="95" t="s">
        <v>36</v>
      </c>
      <c r="G107" s="76" t="s">
        <v>36</v>
      </c>
      <c r="H107" s="96">
        <f>E107</f>
        <v>1582.46</v>
      </c>
      <c r="I107" s="204">
        <f>H107*12</f>
        <v>18989.52</v>
      </c>
      <c r="J107" s="151"/>
      <c r="T107" s="153" t="s">
        <v>213</v>
      </c>
    </row>
    <row r="108" spans="1:20" ht="15" customHeight="1">
      <c r="A108" s="428" t="s">
        <v>211</v>
      </c>
      <c r="B108" s="428"/>
      <c r="C108" s="428"/>
      <c r="D108" s="97" t="s">
        <v>214</v>
      </c>
      <c r="E108" s="95">
        <v>1582.46</v>
      </c>
      <c r="F108" s="95" t="s">
        <v>36</v>
      </c>
      <c r="G108" s="76" t="s">
        <v>36</v>
      </c>
      <c r="H108" s="96">
        <f>E108</f>
        <v>1582.46</v>
      </c>
      <c r="I108" s="204">
        <f>H108*12</f>
        <v>18989.52</v>
      </c>
      <c r="J108" s="151"/>
      <c r="T108" s="153" t="s">
        <v>213</v>
      </c>
    </row>
    <row r="109" spans="1:20" ht="15" customHeight="1">
      <c r="A109" s="428" t="s">
        <v>211</v>
      </c>
      <c r="B109" s="428"/>
      <c r="C109" s="428"/>
      <c r="D109" s="97" t="s">
        <v>215</v>
      </c>
      <c r="E109" s="95">
        <v>1582.46</v>
      </c>
      <c r="F109" s="95" t="s">
        <v>36</v>
      </c>
      <c r="G109" s="76" t="s">
        <v>36</v>
      </c>
      <c r="H109" s="96">
        <f>E109</f>
        <v>1582.46</v>
      </c>
      <c r="I109" s="204">
        <f>H109*12</f>
        <v>18989.52</v>
      </c>
      <c r="J109" s="151" t="s">
        <v>172</v>
      </c>
      <c r="T109" s="153" t="s">
        <v>213</v>
      </c>
    </row>
    <row r="110" spans="1:20" ht="15" customHeight="1">
      <c r="A110" s="428" t="s">
        <v>211</v>
      </c>
      <c r="B110" s="428"/>
      <c r="C110" s="428"/>
      <c r="D110" s="56" t="s">
        <v>216</v>
      </c>
      <c r="E110" s="95">
        <v>1582.46</v>
      </c>
      <c r="F110" s="95" t="s">
        <v>36</v>
      </c>
      <c r="G110" s="76" t="s">
        <v>36</v>
      </c>
      <c r="H110" s="96">
        <f>E110</f>
        <v>1582.46</v>
      </c>
      <c r="I110" s="204">
        <f>H110*12</f>
        <v>18989.52</v>
      </c>
      <c r="J110" s="151" t="s">
        <v>172</v>
      </c>
      <c r="T110" s="153" t="s">
        <v>213</v>
      </c>
    </row>
    <row r="111" spans="1:20" ht="15" customHeight="1">
      <c r="D111" s="93"/>
      <c r="E111" s="93"/>
      <c r="F111" s="92"/>
      <c r="G111" s="92"/>
      <c r="H111" s="94"/>
      <c r="I111" s="166"/>
      <c r="J111" s="168"/>
      <c r="M111" s="15"/>
      <c r="N111" s="93"/>
      <c r="O111" s="93"/>
      <c r="P111" s="92"/>
      <c r="Q111" s="92"/>
      <c r="R111" s="94"/>
      <c r="S111" s="166"/>
    </row>
    <row r="112" spans="1:20" ht="15" customHeight="1">
      <c r="A112" s="431" t="s">
        <v>218</v>
      </c>
      <c r="B112" s="431"/>
      <c r="C112" s="431"/>
      <c r="K112" s="431"/>
      <c r="L112" s="431"/>
      <c r="M112" s="431"/>
      <c r="N112" s="15"/>
      <c r="O112" s="15"/>
      <c r="P112" s="15"/>
      <c r="Q112" s="15"/>
      <c r="R112" s="15"/>
      <c r="S112" s="15"/>
    </row>
    <row r="113" spans="1:20" ht="15" customHeight="1">
      <c r="M113" s="15"/>
      <c r="N113" s="15"/>
      <c r="O113" s="15"/>
      <c r="P113" s="15"/>
      <c r="Q113" s="15"/>
      <c r="R113" s="15"/>
      <c r="S113" s="15"/>
    </row>
    <row r="114" spans="1:20" ht="15" customHeight="1">
      <c r="A114" s="273" t="s">
        <v>3</v>
      </c>
      <c r="B114" s="273"/>
      <c r="C114" s="273"/>
      <c r="D114" s="313" t="s">
        <v>174</v>
      </c>
      <c r="E114" s="313" t="s">
        <v>5</v>
      </c>
      <c r="F114" s="273" t="s">
        <v>33</v>
      </c>
      <c r="G114" s="313" t="s">
        <v>12</v>
      </c>
      <c r="H114" s="313" t="s">
        <v>159</v>
      </c>
      <c r="I114" s="313" t="s">
        <v>13</v>
      </c>
    </row>
    <row r="115" spans="1:20">
      <c r="A115" s="273"/>
      <c r="B115" s="273"/>
      <c r="C115" s="273"/>
      <c r="D115" s="313"/>
      <c r="E115" s="313"/>
      <c r="F115" s="273"/>
      <c r="G115" s="313"/>
      <c r="H115" s="313"/>
      <c r="I115" s="313"/>
    </row>
    <row r="116" spans="1:20">
      <c r="A116" s="273"/>
      <c r="B116" s="273"/>
      <c r="C116" s="273"/>
      <c r="D116" s="313"/>
      <c r="E116" s="313"/>
      <c r="F116" s="273"/>
      <c r="G116" s="313"/>
      <c r="H116" s="313"/>
      <c r="I116" s="313"/>
    </row>
    <row r="117" spans="1:20">
      <c r="A117" s="428" t="s">
        <v>211</v>
      </c>
      <c r="B117" s="428"/>
      <c r="C117" s="428"/>
      <c r="D117" s="97" t="s">
        <v>212</v>
      </c>
      <c r="E117" s="95">
        <v>1230.0899999999999</v>
      </c>
      <c r="F117" s="95" t="s">
        <v>36</v>
      </c>
      <c r="G117" s="77">
        <f>E117</f>
        <v>1230.0899999999999</v>
      </c>
      <c r="H117" s="96">
        <f>G117</f>
        <v>1230.0899999999999</v>
      </c>
      <c r="I117" s="204">
        <f>H117*14</f>
        <v>17221.259999999998</v>
      </c>
      <c r="J117" s="189"/>
      <c r="T117" s="153" t="s">
        <v>213</v>
      </c>
    </row>
    <row r="118" spans="1:20">
      <c r="A118" s="428" t="s">
        <v>211</v>
      </c>
      <c r="B118" s="428"/>
      <c r="C118" s="428"/>
      <c r="D118" s="97" t="s">
        <v>214</v>
      </c>
      <c r="E118" s="95">
        <v>1230.0899999999999</v>
      </c>
      <c r="F118" s="95" t="s">
        <v>36</v>
      </c>
      <c r="G118" s="77">
        <f>E118</f>
        <v>1230.0899999999999</v>
      </c>
      <c r="H118" s="96">
        <f>G118</f>
        <v>1230.0899999999999</v>
      </c>
      <c r="I118" s="204">
        <f>H118*14</f>
        <v>17221.259999999998</v>
      </c>
      <c r="J118" s="151"/>
      <c r="T118" s="153" t="s">
        <v>213</v>
      </c>
    </row>
    <row r="119" spans="1:20">
      <c r="A119" s="428" t="s">
        <v>211</v>
      </c>
      <c r="B119" s="428"/>
      <c r="C119" s="428"/>
      <c r="D119" s="97" t="s">
        <v>215</v>
      </c>
      <c r="E119" s="95">
        <v>1317.95</v>
      </c>
      <c r="F119" s="95" t="s">
        <v>36</v>
      </c>
      <c r="G119" s="77">
        <f>E119</f>
        <v>1317.95</v>
      </c>
      <c r="H119" s="96">
        <f>G119</f>
        <v>1317.95</v>
      </c>
      <c r="I119" s="204">
        <f>H119*14</f>
        <v>18451.3</v>
      </c>
      <c r="J119" s="151"/>
      <c r="T119" s="153" t="s">
        <v>213</v>
      </c>
    </row>
    <row r="120" spans="1:20" ht="15" customHeight="1">
      <c r="A120" s="428" t="s">
        <v>211</v>
      </c>
      <c r="B120" s="428"/>
      <c r="C120" s="428"/>
      <c r="D120" s="56" t="s">
        <v>216</v>
      </c>
      <c r="E120" s="95">
        <v>1647.45</v>
      </c>
      <c r="F120" s="95" t="s">
        <v>36</v>
      </c>
      <c r="G120" s="77">
        <f>E120</f>
        <v>1647.45</v>
      </c>
      <c r="H120" s="96">
        <f>G120</f>
        <v>1647.45</v>
      </c>
      <c r="I120" s="204">
        <f>H120*14</f>
        <v>23064.3</v>
      </c>
      <c r="J120" s="151"/>
      <c r="T120" s="153" t="s">
        <v>213</v>
      </c>
    </row>
    <row r="121" spans="1:20">
      <c r="D121" s="93"/>
      <c r="E121" s="93"/>
      <c r="F121" s="92"/>
      <c r="G121" s="92"/>
      <c r="H121" s="92"/>
      <c r="I121" s="166"/>
      <c r="J121" s="168"/>
      <c r="K121" s="151"/>
    </row>
    <row r="122" spans="1:20" ht="21" customHeight="1">
      <c r="A122" s="429" t="s">
        <v>219</v>
      </c>
      <c r="B122" s="429"/>
      <c r="C122" s="429"/>
      <c r="D122" s="429"/>
      <c r="E122" s="429"/>
      <c r="F122" s="429"/>
      <c r="G122" s="429"/>
      <c r="H122" s="429"/>
      <c r="I122" s="429"/>
      <c r="J122" s="429"/>
      <c r="K122" s="429"/>
      <c r="L122" s="429"/>
      <c r="M122" s="429"/>
      <c r="N122" s="429"/>
      <c r="O122" s="429"/>
    </row>
    <row r="123" spans="1:20">
      <c r="A123" s="170" t="s">
        <v>167</v>
      </c>
      <c r="B123" s="170"/>
      <c r="C123" s="171"/>
      <c r="D123" s="171"/>
      <c r="E123" s="171"/>
      <c r="F123" s="87"/>
    </row>
    <row r="124" spans="1:20">
      <c r="A124" s="430"/>
      <c r="B124" s="430"/>
      <c r="C124" s="430"/>
      <c r="D124" s="430"/>
      <c r="E124" s="430"/>
      <c r="F124" s="430"/>
    </row>
    <row r="125" spans="1:20" ht="15" customHeight="1">
      <c r="A125" s="273" t="s">
        <v>3</v>
      </c>
      <c r="B125" s="273"/>
      <c r="C125" s="273"/>
      <c r="D125" s="313" t="s">
        <v>174</v>
      </c>
      <c r="E125" s="313" t="s">
        <v>5</v>
      </c>
      <c r="F125" s="273" t="s">
        <v>33</v>
      </c>
      <c r="G125" s="313" t="s">
        <v>12</v>
      </c>
      <c r="H125" s="313" t="s">
        <v>159</v>
      </c>
      <c r="I125" s="313" t="s">
        <v>13</v>
      </c>
    </row>
    <row r="126" spans="1:20">
      <c r="A126" s="273"/>
      <c r="B126" s="273"/>
      <c r="C126" s="273"/>
      <c r="D126" s="313"/>
      <c r="E126" s="313"/>
      <c r="F126" s="273"/>
      <c r="G126" s="313"/>
      <c r="H126" s="313"/>
      <c r="I126" s="313"/>
    </row>
    <row r="127" spans="1:20">
      <c r="A127" s="273"/>
      <c r="B127" s="273"/>
      <c r="C127" s="273"/>
      <c r="D127" s="313"/>
      <c r="E127" s="313"/>
      <c r="F127" s="273"/>
      <c r="G127" s="313"/>
      <c r="H127" s="313"/>
      <c r="I127" s="313"/>
    </row>
    <row r="128" spans="1:20">
      <c r="A128" s="428" t="s">
        <v>220</v>
      </c>
      <c r="B128" s="428"/>
      <c r="C128" s="428"/>
      <c r="D128" s="97" t="s">
        <v>212</v>
      </c>
      <c r="E128" s="95">
        <f>1560</f>
        <v>1560</v>
      </c>
      <c r="F128" s="95" t="s">
        <v>36</v>
      </c>
      <c r="G128" s="76" t="s">
        <v>36</v>
      </c>
      <c r="H128" s="96">
        <f>E128</f>
        <v>1560</v>
      </c>
      <c r="I128" s="204">
        <f>H128*12</f>
        <v>18720</v>
      </c>
    </row>
    <row r="129" spans="1:15">
      <c r="A129" s="428" t="s">
        <v>220</v>
      </c>
      <c r="B129" s="428"/>
      <c r="C129" s="428"/>
      <c r="D129" s="97" t="s">
        <v>214</v>
      </c>
      <c r="E129" s="95">
        <f>1620</f>
        <v>1620</v>
      </c>
      <c r="F129" s="95" t="s">
        <v>36</v>
      </c>
      <c r="G129" s="76" t="s">
        <v>36</v>
      </c>
      <c r="H129" s="96">
        <f>E129</f>
        <v>1620</v>
      </c>
      <c r="I129" s="204">
        <f>H129*12</f>
        <v>19440</v>
      </c>
    </row>
    <row r="130" spans="1:15">
      <c r="A130" s="428" t="s">
        <v>220</v>
      </c>
      <c r="B130" s="428"/>
      <c r="C130" s="428"/>
      <c r="D130" s="97" t="s">
        <v>215</v>
      </c>
      <c r="E130" s="95">
        <f>1740</f>
        <v>1740</v>
      </c>
      <c r="F130" s="95" t="s">
        <v>36</v>
      </c>
      <c r="G130" s="76" t="s">
        <v>36</v>
      </c>
      <c r="H130" s="96">
        <f>E130</f>
        <v>1740</v>
      </c>
      <c r="I130" s="204">
        <f>H130*12</f>
        <v>20880</v>
      </c>
    </row>
    <row r="131" spans="1:15">
      <c r="A131" s="428" t="s">
        <v>220</v>
      </c>
      <c r="B131" s="428"/>
      <c r="C131" s="428"/>
      <c r="D131" s="56" t="s">
        <v>221</v>
      </c>
      <c r="E131" s="95">
        <v>1922.02</v>
      </c>
      <c r="F131" s="95" t="s">
        <v>36</v>
      </c>
      <c r="G131" s="76" t="s">
        <v>36</v>
      </c>
      <c r="H131" s="96">
        <f>E131</f>
        <v>1922.02</v>
      </c>
      <c r="I131" s="204">
        <f>H131*12</f>
        <v>23064.239999999998</v>
      </c>
    </row>
    <row r="133" spans="1:15" ht="21" customHeight="1">
      <c r="A133" s="429" t="s">
        <v>222</v>
      </c>
      <c r="B133" s="429"/>
      <c r="C133" s="429"/>
      <c r="D133" s="429"/>
      <c r="E133" s="429"/>
      <c r="F133" s="429"/>
      <c r="G133" s="429"/>
      <c r="H133" s="429"/>
      <c r="I133" s="429"/>
      <c r="J133" s="429"/>
      <c r="K133" s="429"/>
      <c r="L133" s="429"/>
      <c r="M133" s="429"/>
      <c r="N133" s="429"/>
      <c r="O133" s="429"/>
    </row>
    <row r="134" spans="1:15">
      <c r="A134" s="170" t="s">
        <v>167</v>
      </c>
    </row>
    <row r="136" spans="1:15" ht="15" customHeight="1">
      <c r="A136" s="273" t="s">
        <v>3</v>
      </c>
      <c r="B136" s="273"/>
      <c r="C136" s="273"/>
      <c r="D136" s="313" t="s">
        <v>174</v>
      </c>
      <c r="E136" s="313" t="s">
        <v>5</v>
      </c>
      <c r="F136" s="273" t="s">
        <v>33</v>
      </c>
      <c r="G136" s="313" t="s">
        <v>12</v>
      </c>
      <c r="H136" s="313" t="s">
        <v>159</v>
      </c>
      <c r="I136" s="313" t="s">
        <v>13</v>
      </c>
    </row>
    <row r="137" spans="1:15">
      <c r="A137" s="273"/>
      <c r="B137" s="273"/>
      <c r="C137" s="273"/>
      <c r="D137" s="313"/>
      <c r="E137" s="313"/>
      <c r="F137" s="273"/>
      <c r="G137" s="313"/>
      <c r="H137" s="313"/>
      <c r="I137" s="313"/>
    </row>
    <row r="138" spans="1:15">
      <c r="A138" s="273"/>
      <c r="B138" s="273"/>
      <c r="C138" s="273"/>
      <c r="D138" s="313"/>
      <c r="E138" s="313"/>
      <c r="F138" s="273"/>
      <c r="G138" s="313"/>
      <c r="H138" s="313"/>
      <c r="I138" s="313"/>
    </row>
    <row r="139" spans="1:15">
      <c r="A139" s="428" t="s">
        <v>223</v>
      </c>
      <c r="B139" s="428"/>
      <c r="C139" s="428"/>
      <c r="D139" s="97" t="s">
        <v>212</v>
      </c>
      <c r="E139" s="95">
        <v>1573.45</v>
      </c>
      <c r="F139" s="95" t="s">
        <v>36</v>
      </c>
      <c r="G139" s="76" t="s">
        <v>36</v>
      </c>
      <c r="H139" s="96">
        <f>E139</f>
        <v>1573.45</v>
      </c>
      <c r="I139" s="204">
        <f>H139*12</f>
        <v>18881.400000000001</v>
      </c>
    </row>
    <row r="140" spans="1:15">
      <c r="A140" s="428" t="s">
        <v>223</v>
      </c>
      <c r="B140" s="428"/>
      <c r="C140" s="428"/>
      <c r="D140" s="97" t="s">
        <v>214</v>
      </c>
      <c r="E140" s="95">
        <v>1573.45</v>
      </c>
      <c r="F140" s="95" t="s">
        <v>36</v>
      </c>
      <c r="G140" s="76" t="s">
        <v>36</v>
      </c>
      <c r="H140" s="96">
        <f>E140</f>
        <v>1573.45</v>
      </c>
      <c r="I140" s="204">
        <f>H140*12</f>
        <v>18881.400000000001</v>
      </c>
    </row>
    <row r="141" spans="1:15">
      <c r="A141" s="428" t="s">
        <v>223</v>
      </c>
      <c r="B141" s="428"/>
      <c r="C141" s="428"/>
      <c r="D141" s="97" t="s">
        <v>215</v>
      </c>
      <c r="E141" s="95">
        <v>1639.84</v>
      </c>
      <c r="F141" s="95" t="s">
        <v>36</v>
      </c>
      <c r="G141" s="76" t="s">
        <v>36</v>
      </c>
      <c r="H141" s="96">
        <f>E141</f>
        <v>1639.84</v>
      </c>
      <c r="I141" s="204">
        <f>H141*12</f>
        <v>19678.079999999998</v>
      </c>
    </row>
    <row r="142" spans="1:15">
      <c r="A142" s="428" t="s">
        <v>223</v>
      </c>
      <c r="B142" s="428"/>
      <c r="C142" s="428"/>
      <c r="D142" s="56" t="s">
        <v>221</v>
      </c>
      <c r="E142" s="95">
        <v>1922.02</v>
      </c>
      <c r="F142" s="95" t="s">
        <v>36</v>
      </c>
      <c r="G142" s="76" t="s">
        <v>36</v>
      </c>
      <c r="H142" s="96">
        <f>E142</f>
        <v>1922.02</v>
      </c>
      <c r="I142" s="204">
        <f>H142*12</f>
        <v>23064.239999999998</v>
      </c>
    </row>
    <row r="143" spans="1:15">
      <c r="C143" s="15" t="s">
        <v>172</v>
      </c>
    </row>
    <row r="144" spans="1:15" ht="18.75">
      <c r="A144" s="18" t="s">
        <v>224</v>
      </c>
    </row>
    <row r="145" spans="1:6" ht="18.75">
      <c r="A145" s="18"/>
    </row>
    <row r="146" spans="1:6" ht="18.75">
      <c r="A146" s="18"/>
      <c r="C146" s="273" t="s">
        <v>77</v>
      </c>
      <c r="D146" s="273" t="s">
        <v>88</v>
      </c>
    </row>
    <row r="147" spans="1:6">
      <c r="C147" s="273"/>
      <c r="D147" s="313"/>
    </row>
    <row r="148" spans="1:6">
      <c r="C148" s="273"/>
      <c r="D148" s="313"/>
    </row>
    <row r="149" spans="1:6">
      <c r="C149" s="97" t="s">
        <v>225</v>
      </c>
      <c r="D149" s="236">
        <v>59.9</v>
      </c>
      <c r="E149" s="93"/>
      <c r="F149" s="93"/>
    </row>
    <row r="150" spans="1:6">
      <c r="C150" s="97" t="s">
        <v>226</v>
      </c>
      <c r="D150" s="236">
        <v>51.35</v>
      </c>
      <c r="E150" s="93"/>
    </row>
    <row r="151" spans="1:6">
      <c r="D151" s="93"/>
      <c r="E151" s="93"/>
      <c r="F151" s="15" t="s">
        <v>172</v>
      </c>
    </row>
    <row r="152" spans="1:6">
      <c r="D152" s="93"/>
    </row>
    <row r="153" spans="1:6">
      <c r="D153" s="93"/>
    </row>
  </sheetData>
  <mergeCells count="172">
    <mergeCell ref="A2:O2"/>
    <mergeCell ref="A4:C6"/>
    <mergeCell ref="D4:D6"/>
    <mergeCell ref="E4:E6"/>
    <mergeCell ref="F4:F6"/>
    <mergeCell ref="G4:G6"/>
    <mergeCell ref="H4:H6"/>
    <mergeCell ref="I4:I6"/>
    <mergeCell ref="J4:J6"/>
    <mergeCell ref="N10:O10"/>
    <mergeCell ref="A11:C11"/>
    <mergeCell ref="L11:M11"/>
    <mergeCell ref="A12:C12"/>
    <mergeCell ref="L12:M12"/>
    <mergeCell ref="A14:O14"/>
    <mergeCell ref="A7:C7"/>
    <mergeCell ref="A8:C8"/>
    <mergeCell ref="L8:M8"/>
    <mergeCell ref="A9:C9"/>
    <mergeCell ref="L9:M9"/>
    <mergeCell ref="A10:C10"/>
    <mergeCell ref="L10:M10"/>
    <mergeCell ref="H19:H21"/>
    <mergeCell ref="A22:B22"/>
    <mergeCell ref="A23:B23"/>
    <mergeCell ref="A27:B29"/>
    <mergeCell ref="C27:C29"/>
    <mergeCell ref="D27:D29"/>
    <mergeCell ref="E27:E29"/>
    <mergeCell ref="F27:F29"/>
    <mergeCell ref="G27:G29"/>
    <mergeCell ref="H27:H29"/>
    <mergeCell ref="A19:B21"/>
    <mergeCell ref="C19:C21"/>
    <mergeCell ref="D19:D21"/>
    <mergeCell ref="E19:E21"/>
    <mergeCell ref="F19:F21"/>
    <mergeCell ref="G19:G21"/>
    <mergeCell ref="I27:I29"/>
    <mergeCell ref="A30:B30"/>
    <mergeCell ref="A31:B31"/>
    <mergeCell ref="A32:B32"/>
    <mergeCell ref="A33:B33"/>
    <mergeCell ref="A37:B39"/>
    <mergeCell ref="C37:C39"/>
    <mergeCell ref="D37:D39"/>
    <mergeCell ref="E37:E39"/>
    <mergeCell ref="F37:F39"/>
    <mergeCell ref="H45:H47"/>
    <mergeCell ref="I45:I47"/>
    <mergeCell ref="A48:B48"/>
    <mergeCell ref="A49:B49"/>
    <mergeCell ref="A50:B50"/>
    <mergeCell ref="A51:B51"/>
    <mergeCell ref="G37:G39"/>
    <mergeCell ref="H37:H39"/>
    <mergeCell ref="A40:B40"/>
    <mergeCell ref="A41:B41"/>
    <mergeCell ref="A45:B47"/>
    <mergeCell ref="C45:C47"/>
    <mergeCell ref="D45:D47"/>
    <mergeCell ref="E45:E47"/>
    <mergeCell ref="F45:F47"/>
    <mergeCell ref="G45:G47"/>
    <mergeCell ref="A65:B65"/>
    <mergeCell ref="A66:B66"/>
    <mergeCell ref="H55:H57"/>
    <mergeCell ref="A58:B58"/>
    <mergeCell ref="A62:B64"/>
    <mergeCell ref="C62:C64"/>
    <mergeCell ref="D62:D64"/>
    <mergeCell ref="E62:E64"/>
    <mergeCell ref="F62:F64"/>
    <mergeCell ref="G62:G64"/>
    <mergeCell ref="H62:H64"/>
    <mergeCell ref="A55:B57"/>
    <mergeCell ref="C55:C57"/>
    <mergeCell ref="D55:D57"/>
    <mergeCell ref="E55:E57"/>
    <mergeCell ref="F55:F57"/>
    <mergeCell ref="G55:G57"/>
    <mergeCell ref="A71:B73"/>
    <mergeCell ref="C71:C73"/>
    <mergeCell ref="D71:D73"/>
    <mergeCell ref="E71:E73"/>
    <mergeCell ref="F71:F73"/>
    <mergeCell ref="G71:G73"/>
    <mergeCell ref="H71:H73"/>
    <mergeCell ref="A74:B74"/>
    <mergeCell ref="A78:B80"/>
    <mergeCell ref="C78:C80"/>
    <mergeCell ref="D78:D80"/>
    <mergeCell ref="E78:E80"/>
    <mergeCell ref="F78:F80"/>
    <mergeCell ref="G78:G80"/>
    <mergeCell ref="H78:H80"/>
    <mergeCell ref="I78:I80"/>
    <mergeCell ref="A81:B81"/>
    <mergeCell ref="A82:B82"/>
    <mergeCell ref="A86:B88"/>
    <mergeCell ref="C86:C88"/>
    <mergeCell ref="D86:D88"/>
    <mergeCell ref="E86:E88"/>
    <mergeCell ref="F86:F88"/>
    <mergeCell ref="G86:G88"/>
    <mergeCell ref="H86:H88"/>
    <mergeCell ref="A89:B89"/>
    <mergeCell ref="A91:O91"/>
    <mergeCell ref="A93:F93"/>
    <mergeCell ref="K93:L93"/>
    <mergeCell ref="G94:G96"/>
    <mergeCell ref="H94:H96"/>
    <mergeCell ref="I94:I96"/>
    <mergeCell ref="A97:C97"/>
    <mergeCell ref="A98:C98"/>
    <mergeCell ref="A94:C96"/>
    <mergeCell ref="D94:D96"/>
    <mergeCell ref="E94:E96"/>
    <mergeCell ref="F94:F96"/>
    <mergeCell ref="A99:C99"/>
    <mergeCell ref="A100:C100"/>
    <mergeCell ref="A109:C109"/>
    <mergeCell ref="A110:C110"/>
    <mergeCell ref="A112:C112"/>
    <mergeCell ref="K112:M112"/>
    <mergeCell ref="H104:H106"/>
    <mergeCell ref="I104:I106"/>
    <mergeCell ref="A107:C107"/>
    <mergeCell ref="A108:C108"/>
    <mergeCell ref="A104:C106"/>
    <mergeCell ref="D104:D106"/>
    <mergeCell ref="E104:E106"/>
    <mergeCell ref="F104:F106"/>
    <mergeCell ref="G104:G106"/>
    <mergeCell ref="A119:C119"/>
    <mergeCell ref="A120:C120"/>
    <mergeCell ref="A122:O122"/>
    <mergeCell ref="A124:F124"/>
    <mergeCell ref="H114:H116"/>
    <mergeCell ref="I114:I116"/>
    <mergeCell ref="A117:C117"/>
    <mergeCell ref="A118:C118"/>
    <mergeCell ref="A114:C116"/>
    <mergeCell ref="D114:D116"/>
    <mergeCell ref="E114:E116"/>
    <mergeCell ref="F114:F116"/>
    <mergeCell ref="G114:G116"/>
    <mergeCell ref="I125:I127"/>
    <mergeCell ref="A128:C128"/>
    <mergeCell ref="A129:C129"/>
    <mergeCell ref="A130:C130"/>
    <mergeCell ref="A131:C131"/>
    <mergeCell ref="A133:O133"/>
    <mergeCell ref="A125:C127"/>
    <mergeCell ref="D125:D127"/>
    <mergeCell ref="E125:E127"/>
    <mergeCell ref="F125:F127"/>
    <mergeCell ref="G125:G127"/>
    <mergeCell ref="H125:H127"/>
    <mergeCell ref="I136:I138"/>
    <mergeCell ref="A139:C139"/>
    <mergeCell ref="A140:C140"/>
    <mergeCell ref="A141:C141"/>
    <mergeCell ref="A142:C142"/>
    <mergeCell ref="C146:C148"/>
    <mergeCell ref="D146:D148"/>
    <mergeCell ref="A136:C138"/>
    <mergeCell ref="D136:D138"/>
    <mergeCell ref="E136:E138"/>
    <mergeCell ref="F136:F138"/>
    <mergeCell ref="G136:G138"/>
    <mergeCell ref="H136:H138"/>
  </mergeCells>
  <conditionalFormatting sqref="R7:R9">
    <cfRule type="colorScale" priority="1">
      <colorScale>
        <cfvo type="min"/>
        <cfvo type="max"/>
        <color rgb="FFFF7128"/>
        <color rgb="FF00B050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7732E-D1D4-41BB-A738-C611B8B8AE57}">
  <sheetPr>
    <tabColor rgb="FF0070C0"/>
    <pageSetUpPr fitToPage="1"/>
  </sheetPr>
  <dimension ref="A1:O309"/>
  <sheetViews>
    <sheetView showGridLines="0" zoomScale="106" zoomScaleNormal="106" workbookViewId="0">
      <selection activeCell="E130" sqref="E130"/>
    </sheetView>
  </sheetViews>
  <sheetFormatPr defaultColWidth="11.42578125" defaultRowHeight="15"/>
  <cols>
    <col min="1" max="1" width="31.85546875" customWidth="1"/>
    <col min="2" max="2" width="16.7109375" customWidth="1"/>
    <col min="3" max="3" width="24" customWidth="1"/>
    <col min="4" max="4" width="21.5703125" customWidth="1"/>
    <col min="5" max="5" width="22" customWidth="1"/>
    <col min="6" max="6" width="19.85546875" customWidth="1"/>
    <col min="7" max="7" width="17.85546875" customWidth="1"/>
    <col min="8" max="8" width="19.28515625" customWidth="1"/>
    <col min="9" max="9" width="19.42578125" customWidth="1"/>
    <col min="10" max="10" width="15.42578125" customWidth="1"/>
    <col min="11" max="11" width="13.42578125" customWidth="1"/>
    <col min="12" max="13" width="15.5703125" customWidth="1"/>
    <col min="14" max="14" width="17" bestFit="1" customWidth="1"/>
  </cols>
  <sheetData>
    <row r="1" spans="1:15" ht="15.75" customHeight="1">
      <c r="A1" s="17"/>
    </row>
    <row r="2" spans="1:15" ht="21">
      <c r="A2" s="332" t="s">
        <v>227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</row>
    <row r="5" spans="1:15">
      <c r="A5" s="9" t="s">
        <v>228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7" spans="1:15">
      <c r="A7" t="s">
        <v>1</v>
      </c>
    </row>
    <row r="9" spans="1:15">
      <c r="A9" t="s">
        <v>229</v>
      </c>
    </row>
    <row r="11" spans="1:15" ht="30">
      <c r="A11" s="181" t="s">
        <v>230</v>
      </c>
      <c r="B11" s="181" t="s">
        <v>62</v>
      </c>
      <c r="C11" s="181" t="s">
        <v>231</v>
      </c>
      <c r="D11" s="181" t="s">
        <v>5</v>
      </c>
      <c r="E11" s="180" t="s">
        <v>232</v>
      </c>
      <c r="F11" s="180" t="s">
        <v>233</v>
      </c>
      <c r="G11" s="180" t="s">
        <v>234</v>
      </c>
      <c r="H11" s="180" t="s">
        <v>235</v>
      </c>
      <c r="I11" s="181" t="s">
        <v>12</v>
      </c>
      <c r="J11" s="181" t="s">
        <v>13</v>
      </c>
    </row>
    <row r="12" spans="1:15">
      <c r="A12" s="182" t="s">
        <v>236</v>
      </c>
      <c r="B12" s="97">
        <v>29</v>
      </c>
      <c r="C12" s="97">
        <v>3</v>
      </c>
      <c r="D12" s="138">
        <v>1256.8900000000001</v>
      </c>
      <c r="E12" s="138">
        <v>984.76</v>
      </c>
      <c r="F12" s="138">
        <v>4200.68</v>
      </c>
      <c r="G12" s="96">
        <f>D12+E12+F12</f>
        <v>6442.33</v>
      </c>
      <c r="H12" s="77">
        <v>775.61</v>
      </c>
      <c r="I12" s="77">
        <f>H12+E12+F12</f>
        <v>5961.05</v>
      </c>
      <c r="J12" s="96">
        <f>(G12*12)+(I12*2)</f>
        <v>89230.06</v>
      </c>
    </row>
    <row r="13" spans="1:15">
      <c r="A13" s="114"/>
      <c r="B13" s="15"/>
      <c r="C13" s="15"/>
      <c r="D13" s="3"/>
      <c r="E13" s="3"/>
      <c r="F13" s="3"/>
      <c r="G13" s="4"/>
      <c r="H13" s="3"/>
      <c r="I13" s="3"/>
      <c r="J13" s="3"/>
      <c r="K13" s="4"/>
      <c r="L13" s="3"/>
      <c r="M13" s="3"/>
      <c r="N13" s="4"/>
      <c r="O13" s="24"/>
    </row>
    <row r="14" spans="1:15">
      <c r="A14" s="114"/>
      <c r="B14" s="15"/>
      <c r="C14" s="15"/>
      <c r="D14" s="3"/>
      <c r="E14" s="3"/>
      <c r="F14" s="3"/>
      <c r="G14" s="4"/>
      <c r="H14" s="3"/>
      <c r="I14" s="3"/>
      <c r="J14" s="3"/>
      <c r="K14" s="4"/>
      <c r="L14" s="3"/>
      <c r="M14" s="3"/>
      <c r="N14" s="4"/>
      <c r="O14" s="24"/>
    </row>
    <row r="15" spans="1:15" ht="30">
      <c r="A15" s="181" t="s">
        <v>230</v>
      </c>
      <c r="B15" s="181" t="s">
        <v>62</v>
      </c>
      <c r="C15" s="181" t="s">
        <v>231</v>
      </c>
      <c r="D15" s="181" t="s">
        <v>5</v>
      </c>
      <c r="E15" s="180" t="s">
        <v>232</v>
      </c>
      <c r="F15" s="180" t="s">
        <v>233</v>
      </c>
      <c r="G15" s="180" t="s">
        <v>234</v>
      </c>
      <c r="H15" s="180" t="s">
        <v>235</v>
      </c>
      <c r="I15" s="181" t="s">
        <v>12</v>
      </c>
      <c r="J15" s="181" t="s">
        <v>13</v>
      </c>
    </row>
    <row r="16" spans="1:15">
      <c r="A16" s="97" t="s">
        <v>237</v>
      </c>
      <c r="B16" s="97">
        <v>29</v>
      </c>
      <c r="C16" s="97">
        <v>2</v>
      </c>
      <c r="D16" s="138">
        <v>1256.8900000000001</v>
      </c>
      <c r="E16" s="138">
        <v>984.76</v>
      </c>
      <c r="F16" s="138">
        <v>3401.82</v>
      </c>
      <c r="G16" s="96">
        <f t="shared" ref="G16:G27" si="0">D16+E16+F16</f>
        <v>5643.47</v>
      </c>
      <c r="H16" s="77">
        <v>775.61</v>
      </c>
      <c r="I16" s="77">
        <f t="shared" ref="I16:I27" si="1">H16+E16+F16</f>
        <v>5162.1900000000005</v>
      </c>
      <c r="J16" s="96">
        <f t="shared" ref="J16:J27" si="2">(G16*12)+(I16*2)</f>
        <v>78046.02</v>
      </c>
    </row>
    <row r="17" spans="1:11">
      <c r="A17" s="97" t="s">
        <v>237</v>
      </c>
      <c r="B17" s="97">
        <v>29</v>
      </c>
      <c r="C17" s="97">
        <v>1</v>
      </c>
      <c r="D17" s="138">
        <v>1256.8900000000001</v>
      </c>
      <c r="E17" s="138">
        <v>984.76</v>
      </c>
      <c r="F17" s="138">
        <v>2879.01</v>
      </c>
      <c r="G17" s="96">
        <f t="shared" si="0"/>
        <v>5120.66</v>
      </c>
      <c r="H17" s="77">
        <v>775.61</v>
      </c>
      <c r="I17" s="77">
        <f t="shared" si="1"/>
        <v>4639.38</v>
      </c>
      <c r="J17" s="96">
        <f t="shared" si="2"/>
        <v>70726.679999999993</v>
      </c>
    </row>
    <row r="18" spans="1:11">
      <c r="A18" s="97" t="s">
        <v>237</v>
      </c>
      <c r="B18" s="97">
        <v>28</v>
      </c>
      <c r="C18" s="97">
        <v>2</v>
      </c>
      <c r="D18" s="138">
        <v>1256.8900000000001</v>
      </c>
      <c r="E18" s="138">
        <v>943.38</v>
      </c>
      <c r="F18" s="138">
        <v>2917.84</v>
      </c>
      <c r="G18" s="96">
        <f t="shared" si="0"/>
        <v>5118.1100000000006</v>
      </c>
      <c r="H18" s="77">
        <v>775.61</v>
      </c>
      <c r="I18" s="77">
        <f t="shared" si="1"/>
        <v>4636.83</v>
      </c>
      <c r="J18" s="96">
        <f t="shared" si="2"/>
        <v>70690.98000000001</v>
      </c>
      <c r="K18" s="2"/>
    </row>
    <row r="19" spans="1:11">
      <c r="A19" s="97" t="s">
        <v>237</v>
      </c>
      <c r="B19" s="97">
        <v>28</v>
      </c>
      <c r="C19" s="97">
        <v>1</v>
      </c>
      <c r="D19" s="138">
        <v>1256.8900000000001</v>
      </c>
      <c r="E19" s="138">
        <v>943.38</v>
      </c>
      <c r="F19" s="138">
        <v>2770.3</v>
      </c>
      <c r="G19" s="96">
        <f t="shared" si="0"/>
        <v>4970.57</v>
      </c>
      <c r="H19" s="77">
        <v>775.61</v>
      </c>
      <c r="I19" s="77">
        <f t="shared" si="1"/>
        <v>4489.29</v>
      </c>
      <c r="J19" s="96">
        <f t="shared" si="2"/>
        <v>68625.42</v>
      </c>
    </row>
    <row r="20" spans="1:11">
      <c r="A20" s="97" t="s">
        <v>237</v>
      </c>
      <c r="B20" s="97">
        <v>26</v>
      </c>
      <c r="C20" s="97" t="s">
        <v>36</v>
      </c>
      <c r="D20" s="138">
        <v>1256.8900000000001</v>
      </c>
      <c r="E20" s="138">
        <v>791.3</v>
      </c>
      <c r="F20" s="138">
        <v>2184.87</v>
      </c>
      <c r="G20" s="96">
        <f t="shared" si="0"/>
        <v>4233.0599999999995</v>
      </c>
      <c r="H20" s="77">
        <v>775.61</v>
      </c>
      <c r="I20" s="77">
        <f t="shared" si="1"/>
        <v>3751.7799999999997</v>
      </c>
      <c r="J20" s="96">
        <f t="shared" si="2"/>
        <v>58300.279999999992</v>
      </c>
    </row>
    <row r="21" spans="1:11">
      <c r="A21" s="97" t="s">
        <v>237</v>
      </c>
      <c r="B21" s="97">
        <v>25</v>
      </c>
      <c r="C21" s="97" t="s">
        <v>36</v>
      </c>
      <c r="D21" s="138">
        <v>1256.8900000000001</v>
      </c>
      <c r="E21" s="138">
        <v>702.05</v>
      </c>
      <c r="F21" s="138">
        <v>2108.16</v>
      </c>
      <c r="G21" s="96">
        <f t="shared" si="0"/>
        <v>4067.1</v>
      </c>
      <c r="H21" s="77">
        <v>775.61</v>
      </c>
      <c r="I21" s="77">
        <f t="shared" si="1"/>
        <v>3585.8199999999997</v>
      </c>
      <c r="J21" s="96">
        <f t="shared" si="2"/>
        <v>55976.84</v>
      </c>
    </row>
    <row r="22" spans="1:11">
      <c r="A22" s="97" t="s">
        <v>237</v>
      </c>
      <c r="B22" s="97">
        <v>24</v>
      </c>
      <c r="C22" s="97">
        <v>3</v>
      </c>
      <c r="D22" s="138">
        <v>1256.8900000000001</v>
      </c>
      <c r="E22" s="138">
        <v>660.63</v>
      </c>
      <c r="F22" s="138">
        <v>1811.15</v>
      </c>
      <c r="G22" s="96">
        <f t="shared" si="0"/>
        <v>3728.67</v>
      </c>
      <c r="H22" s="77">
        <v>775.61</v>
      </c>
      <c r="I22" s="77">
        <f t="shared" si="1"/>
        <v>3247.3900000000003</v>
      </c>
      <c r="J22" s="96">
        <f t="shared" si="2"/>
        <v>51238.82</v>
      </c>
    </row>
    <row r="23" spans="1:11">
      <c r="A23" s="97" t="s">
        <v>237</v>
      </c>
      <c r="B23" s="97">
        <v>24</v>
      </c>
      <c r="C23" s="97">
        <v>2</v>
      </c>
      <c r="D23" s="138">
        <v>1256.8900000000001</v>
      </c>
      <c r="E23" s="138">
        <v>660.63</v>
      </c>
      <c r="F23" s="138">
        <v>1292.3399999999999</v>
      </c>
      <c r="G23" s="96">
        <f t="shared" si="0"/>
        <v>3209.8599999999997</v>
      </c>
      <c r="H23" s="77">
        <v>775.61</v>
      </c>
      <c r="I23" s="77">
        <f t="shared" si="1"/>
        <v>2728.58</v>
      </c>
      <c r="J23" s="96">
        <f t="shared" si="2"/>
        <v>43975.479999999996</v>
      </c>
    </row>
    <row r="24" spans="1:11">
      <c r="A24" s="97" t="s">
        <v>237</v>
      </c>
      <c r="B24" s="97">
        <v>24</v>
      </c>
      <c r="C24" s="97">
        <v>1</v>
      </c>
      <c r="D24" s="138">
        <v>1256.8900000000001</v>
      </c>
      <c r="E24" s="138">
        <v>660.63</v>
      </c>
      <c r="F24" s="138">
        <v>1189.1300000000001</v>
      </c>
      <c r="G24" s="96">
        <f t="shared" si="0"/>
        <v>3106.65</v>
      </c>
      <c r="H24" s="77">
        <v>775.61</v>
      </c>
      <c r="I24" s="77">
        <f t="shared" si="1"/>
        <v>2625.37</v>
      </c>
      <c r="J24" s="96">
        <f t="shared" si="2"/>
        <v>42530.54</v>
      </c>
    </row>
    <row r="25" spans="1:11">
      <c r="A25" s="97" t="s">
        <v>237</v>
      </c>
      <c r="B25" s="97">
        <v>23</v>
      </c>
      <c r="C25" s="97" t="s">
        <v>36</v>
      </c>
      <c r="D25" s="138">
        <v>1256.8900000000001</v>
      </c>
      <c r="E25" s="138">
        <v>619.27</v>
      </c>
      <c r="F25" s="138">
        <v>1038.26</v>
      </c>
      <c r="G25" s="96">
        <f t="shared" si="0"/>
        <v>2914.42</v>
      </c>
      <c r="H25" s="77">
        <v>775.61</v>
      </c>
      <c r="I25" s="77">
        <f t="shared" si="1"/>
        <v>2433.1400000000003</v>
      </c>
      <c r="J25" s="96">
        <f t="shared" si="2"/>
        <v>39839.32</v>
      </c>
    </row>
    <row r="26" spans="1:11">
      <c r="A26" s="97" t="s">
        <v>237</v>
      </c>
      <c r="B26" s="97">
        <v>22</v>
      </c>
      <c r="C26" s="97">
        <v>2</v>
      </c>
      <c r="D26" s="138">
        <v>1256.8900000000001</v>
      </c>
      <c r="E26" s="138">
        <v>577.82000000000005</v>
      </c>
      <c r="F26" s="138">
        <v>834.45</v>
      </c>
      <c r="G26" s="96">
        <f t="shared" si="0"/>
        <v>2669.16</v>
      </c>
      <c r="H26" s="77">
        <v>775.61</v>
      </c>
      <c r="I26" s="77">
        <f t="shared" si="1"/>
        <v>2187.88</v>
      </c>
      <c r="J26" s="96">
        <f t="shared" si="2"/>
        <v>36405.68</v>
      </c>
    </row>
    <row r="27" spans="1:11">
      <c r="A27" s="97" t="s">
        <v>237</v>
      </c>
      <c r="B27" s="97">
        <v>22</v>
      </c>
      <c r="C27" s="97">
        <v>1</v>
      </c>
      <c r="D27" s="138">
        <v>1256.8900000000001</v>
      </c>
      <c r="E27" s="138">
        <v>577.82000000000005</v>
      </c>
      <c r="F27" s="138">
        <v>676.02</v>
      </c>
      <c r="G27" s="96">
        <f t="shared" si="0"/>
        <v>2510.73</v>
      </c>
      <c r="H27" s="77">
        <v>775.61</v>
      </c>
      <c r="I27" s="77">
        <f t="shared" si="1"/>
        <v>2029.45</v>
      </c>
      <c r="J27" s="96">
        <f t="shared" si="2"/>
        <v>34187.660000000003</v>
      </c>
    </row>
    <row r="28" spans="1:11">
      <c r="D28" s="3"/>
      <c r="E28" s="3"/>
      <c r="F28" s="3"/>
      <c r="G28" s="4"/>
      <c r="H28" s="3"/>
      <c r="I28" s="3"/>
      <c r="J28" s="4"/>
    </row>
    <row r="29" spans="1:11">
      <c r="D29" s="3"/>
      <c r="E29" s="3"/>
      <c r="F29" s="3"/>
      <c r="G29" s="4"/>
      <c r="H29" s="3"/>
      <c r="I29" s="3"/>
      <c r="J29" s="4"/>
    </row>
    <row r="30" spans="1:11">
      <c r="D30" s="3"/>
      <c r="E30" s="3"/>
      <c r="F30" s="3"/>
      <c r="G30" s="4"/>
      <c r="H30" s="3"/>
      <c r="I30" s="3"/>
      <c r="J30" s="4"/>
    </row>
    <row r="31" spans="1:11" ht="30">
      <c r="A31" s="181" t="s">
        <v>230</v>
      </c>
      <c r="B31" s="181" t="s">
        <v>62</v>
      </c>
      <c r="C31" s="181" t="s">
        <v>231</v>
      </c>
      <c r="D31" s="181" t="s">
        <v>5</v>
      </c>
      <c r="E31" s="180" t="s">
        <v>232</v>
      </c>
      <c r="F31" s="180" t="s">
        <v>233</v>
      </c>
      <c r="G31" s="180" t="s">
        <v>234</v>
      </c>
      <c r="H31" s="180" t="s">
        <v>235</v>
      </c>
      <c r="I31" s="181" t="s">
        <v>12</v>
      </c>
      <c r="J31" s="181" t="s">
        <v>13</v>
      </c>
    </row>
    <row r="32" spans="1:11">
      <c r="A32" s="97" t="s">
        <v>238</v>
      </c>
      <c r="B32" s="97">
        <v>26</v>
      </c>
      <c r="C32" s="97">
        <v>3</v>
      </c>
      <c r="D32" s="138">
        <v>1086.81</v>
      </c>
      <c r="E32" s="138">
        <v>791.3</v>
      </c>
      <c r="F32" s="138">
        <v>2242.73</v>
      </c>
      <c r="G32" s="96">
        <f>D32+E32+F32</f>
        <v>4120.84</v>
      </c>
      <c r="H32" s="108">
        <v>792.63</v>
      </c>
      <c r="I32" s="77">
        <f>H32+E32+F32</f>
        <v>3826.66</v>
      </c>
      <c r="J32" s="96">
        <f t="shared" ref="J32:J56" si="3">(G32*12)+(I32*2)</f>
        <v>57103.4</v>
      </c>
    </row>
    <row r="33" spans="1:12">
      <c r="A33" s="97" t="s">
        <v>238</v>
      </c>
      <c r="B33" s="97">
        <v>26</v>
      </c>
      <c r="C33" s="97">
        <v>2</v>
      </c>
      <c r="D33" s="138">
        <v>1086.81</v>
      </c>
      <c r="E33" s="138">
        <v>791.3</v>
      </c>
      <c r="F33" s="138">
        <v>2058.9500000000003</v>
      </c>
      <c r="G33" s="96">
        <f>D33+E33+F33</f>
        <v>3937.0600000000004</v>
      </c>
      <c r="H33" s="108">
        <v>792.63</v>
      </c>
      <c r="I33" s="77">
        <f>H33+E33+F33</f>
        <v>3642.88</v>
      </c>
      <c r="J33" s="96">
        <f t="shared" si="3"/>
        <v>54530.48</v>
      </c>
    </row>
    <row r="34" spans="1:12">
      <c r="A34" s="97" t="s">
        <v>238</v>
      </c>
      <c r="B34" s="97">
        <v>26</v>
      </c>
      <c r="C34" s="97">
        <v>1</v>
      </c>
      <c r="D34" s="138">
        <v>1086.81</v>
      </c>
      <c r="E34" s="138">
        <v>791.3</v>
      </c>
      <c r="F34" s="138">
        <v>1959.83</v>
      </c>
      <c r="G34" s="96">
        <f t="shared" ref="G34:G51" si="4">D34+E34+F34</f>
        <v>3837.9399999999996</v>
      </c>
      <c r="H34" s="108">
        <v>792.63</v>
      </c>
      <c r="I34" s="77">
        <f>H34+E34+F34</f>
        <v>3543.7599999999998</v>
      </c>
      <c r="J34" s="96">
        <f t="shared" si="3"/>
        <v>53142.799999999996</v>
      </c>
    </row>
    <row r="35" spans="1:12">
      <c r="A35" s="97" t="s">
        <v>238</v>
      </c>
      <c r="B35" s="97">
        <v>24</v>
      </c>
      <c r="C35" s="97" t="s">
        <v>239</v>
      </c>
      <c r="D35" s="138">
        <v>1086.81</v>
      </c>
      <c r="E35" s="138">
        <v>660.63</v>
      </c>
      <c r="F35" s="138">
        <v>1451.53</v>
      </c>
      <c r="G35" s="96">
        <f>D35+E35+F35</f>
        <v>3198.9700000000003</v>
      </c>
      <c r="H35" s="108">
        <v>792.63</v>
      </c>
      <c r="I35" s="77">
        <f>H35+E35+F35</f>
        <v>2904.79</v>
      </c>
      <c r="J35" s="96">
        <f t="shared" si="3"/>
        <v>44197.22</v>
      </c>
    </row>
    <row r="36" spans="1:12">
      <c r="A36" s="97" t="s">
        <v>238</v>
      </c>
      <c r="B36" s="97">
        <v>24</v>
      </c>
      <c r="C36" s="97">
        <v>6</v>
      </c>
      <c r="D36" s="138">
        <v>1086.81</v>
      </c>
      <c r="E36" s="138">
        <v>660.63</v>
      </c>
      <c r="F36" s="138">
        <v>1351.15</v>
      </c>
      <c r="G36" s="96">
        <f>D36+E36+F36</f>
        <v>3098.59</v>
      </c>
      <c r="H36" s="108">
        <v>792.63</v>
      </c>
      <c r="I36" s="77">
        <f t="shared" ref="I36" si="5">H36+E36+F36</f>
        <v>2804.41</v>
      </c>
      <c r="J36" s="96">
        <f t="shared" si="3"/>
        <v>42791.9</v>
      </c>
    </row>
    <row r="37" spans="1:12">
      <c r="A37" s="97" t="s">
        <v>238</v>
      </c>
      <c r="B37" s="97">
        <v>24</v>
      </c>
      <c r="C37" s="97" t="s">
        <v>240</v>
      </c>
      <c r="D37" s="138">
        <v>1086.81</v>
      </c>
      <c r="E37" s="138">
        <v>660.63</v>
      </c>
      <c r="F37" s="138">
        <v>1294.67</v>
      </c>
      <c r="G37" s="96">
        <f>D37+E37+F37</f>
        <v>3042.11</v>
      </c>
      <c r="H37" s="108">
        <v>792.63</v>
      </c>
      <c r="I37" s="77">
        <f t="shared" ref="I37:I56" si="6">H37+E37+F37</f>
        <v>2747.9300000000003</v>
      </c>
      <c r="J37" s="96">
        <f t="shared" si="3"/>
        <v>42001.18</v>
      </c>
    </row>
    <row r="38" spans="1:12">
      <c r="A38" s="97" t="s">
        <v>238</v>
      </c>
      <c r="B38" s="97">
        <v>24</v>
      </c>
      <c r="C38" s="97">
        <v>5</v>
      </c>
      <c r="D38" s="138">
        <v>1086.81</v>
      </c>
      <c r="E38" s="138">
        <v>660.63</v>
      </c>
      <c r="F38" s="138">
        <v>1194.29</v>
      </c>
      <c r="G38" s="96">
        <f>D38+E38+F38</f>
        <v>2941.73</v>
      </c>
      <c r="H38" s="108">
        <v>792.63</v>
      </c>
      <c r="I38" s="77">
        <f t="shared" si="6"/>
        <v>2647.55</v>
      </c>
      <c r="J38" s="96">
        <f t="shared" si="3"/>
        <v>40595.86</v>
      </c>
    </row>
    <row r="39" spans="1:12">
      <c r="A39" s="97" t="s">
        <v>238</v>
      </c>
      <c r="B39" s="97">
        <v>24</v>
      </c>
      <c r="C39" s="97">
        <v>4</v>
      </c>
      <c r="D39" s="138">
        <v>1086.81</v>
      </c>
      <c r="E39" s="138">
        <v>660.63</v>
      </c>
      <c r="F39" s="138">
        <v>1079.4000000000001</v>
      </c>
      <c r="G39" s="96">
        <f t="shared" si="4"/>
        <v>2826.84</v>
      </c>
      <c r="H39" s="108">
        <v>792.63</v>
      </c>
      <c r="I39" s="77">
        <f t="shared" si="6"/>
        <v>2532.66</v>
      </c>
      <c r="J39" s="96">
        <f t="shared" si="3"/>
        <v>38987.4</v>
      </c>
    </row>
    <row r="40" spans="1:12">
      <c r="A40" s="97" t="s">
        <v>238</v>
      </c>
      <c r="B40" s="97">
        <v>24</v>
      </c>
      <c r="C40" s="97">
        <v>3</v>
      </c>
      <c r="D40" s="138">
        <v>1086.81</v>
      </c>
      <c r="E40" s="138">
        <v>660.63</v>
      </c>
      <c r="F40" s="138">
        <v>1076.6099999999999</v>
      </c>
      <c r="G40" s="96">
        <f t="shared" ref="G40:G50" si="7">D40+E40+F40</f>
        <v>2824.05</v>
      </c>
      <c r="H40" s="108">
        <v>792.63</v>
      </c>
      <c r="I40" s="77">
        <f t="shared" si="6"/>
        <v>2529.87</v>
      </c>
      <c r="J40" s="96">
        <f t="shared" si="3"/>
        <v>38948.340000000004</v>
      </c>
    </row>
    <row r="41" spans="1:12">
      <c r="A41" s="97" t="s">
        <v>238</v>
      </c>
      <c r="B41" s="97">
        <v>24</v>
      </c>
      <c r="C41" s="97">
        <v>2</v>
      </c>
      <c r="D41" s="138">
        <v>1086.81</v>
      </c>
      <c r="E41" s="138">
        <v>660.63</v>
      </c>
      <c r="F41" s="138">
        <v>1037.42</v>
      </c>
      <c r="G41" s="96">
        <f t="shared" si="7"/>
        <v>2784.86</v>
      </c>
      <c r="H41" s="108">
        <v>792.63</v>
      </c>
      <c r="I41" s="77">
        <f t="shared" si="6"/>
        <v>2490.6800000000003</v>
      </c>
      <c r="J41" s="96">
        <f t="shared" si="3"/>
        <v>38399.68</v>
      </c>
    </row>
    <row r="42" spans="1:12">
      <c r="A42" s="97" t="s">
        <v>238</v>
      </c>
      <c r="B42" s="97">
        <v>24</v>
      </c>
      <c r="C42" s="97">
        <v>1</v>
      </c>
      <c r="D42" s="138">
        <v>1086.81</v>
      </c>
      <c r="E42" s="138">
        <v>660.63</v>
      </c>
      <c r="F42" s="138">
        <v>958.97</v>
      </c>
      <c r="G42" s="96">
        <f t="shared" si="7"/>
        <v>2706.41</v>
      </c>
      <c r="H42" s="108">
        <v>792.63</v>
      </c>
      <c r="I42" s="77">
        <f t="shared" si="6"/>
        <v>2412.23</v>
      </c>
      <c r="J42" s="96">
        <f t="shared" si="3"/>
        <v>37301.379999999997</v>
      </c>
    </row>
    <row r="43" spans="1:12">
      <c r="A43" s="97" t="s">
        <v>238</v>
      </c>
      <c r="B43" s="97">
        <v>23</v>
      </c>
      <c r="C43" s="97">
        <v>4</v>
      </c>
      <c r="D43" s="138">
        <v>1086.81</v>
      </c>
      <c r="E43" s="138">
        <v>619.27</v>
      </c>
      <c r="F43" s="138">
        <v>1135.68</v>
      </c>
      <c r="G43" s="96">
        <f t="shared" si="7"/>
        <v>2841.76</v>
      </c>
      <c r="H43" s="108">
        <v>792.63</v>
      </c>
      <c r="I43" s="77">
        <f t="shared" si="6"/>
        <v>2547.58</v>
      </c>
      <c r="J43" s="96">
        <f t="shared" si="3"/>
        <v>39196.28</v>
      </c>
      <c r="L43" s="2"/>
    </row>
    <row r="44" spans="1:12">
      <c r="A44" s="97" t="s">
        <v>238</v>
      </c>
      <c r="B44" s="97">
        <v>23</v>
      </c>
      <c r="C44" s="97">
        <v>3</v>
      </c>
      <c r="D44" s="138">
        <v>1086.81</v>
      </c>
      <c r="E44" s="138">
        <v>619.27</v>
      </c>
      <c r="F44" s="138">
        <v>1018</v>
      </c>
      <c r="G44" s="96">
        <f t="shared" si="7"/>
        <v>2724.08</v>
      </c>
      <c r="H44" s="108">
        <v>792.63</v>
      </c>
      <c r="I44" s="77">
        <f t="shared" si="6"/>
        <v>2429.9</v>
      </c>
      <c r="J44" s="96">
        <f t="shared" si="3"/>
        <v>37548.76</v>
      </c>
    </row>
    <row r="45" spans="1:12">
      <c r="A45" s="97" t="s">
        <v>238</v>
      </c>
      <c r="B45" s="97">
        <v>23</v>
      </c>
      <c r="C45" s="97">
        <v>2</v>
      </c>
      <c r="D45" s="138">
        <v>1086.81</v>
      </c>
      <c r="E45" s="138">
        <v>619.27</v>
      </c>
      <c r="F45" s="138">
        <v>978.81</v>
      </c>
      <c r="G45" s="96">
        <f t="shared" si="7"/>
        <v>2684.89</v>
      </c>
      <c r="H45" s="108">
        <v>792.63</v>
      </c>
      <c r="I45" s="77">
        <f t="shared" si="6"/>
        <v>2390.71</v>
      </c>
      <c r="J45" s="96">
        <f t="shared" si="3"/>
        <v>37000.1</v>
      </c>
    </row>
    <row r="46" spans="1:12">
      <c r="A46" s="97" t="s">
        <v>238</v>
      </c>
      <c r="B46" s="97">
        <v>23</v>
      </c>
      <c r="C46" s="97" t="s">
        <v>241</v>
      </c>
      <c r="D46" s="138">
        <v>1086.81</v>
      </c>
      <c r="E46" s="138">
        <v>619.27</v>
      </c>
      <c r="F46" s="138">
        <v>1000.72</v>
      </c>
      <c r="G46" s="96">
        <f t="shared" si="7"/>
        <v>2706.8</v>
      </c>
      <c r="H46" s="108">
        <v>792.63</v>
      </c>
      <c r="I46" s="77">
        <f t="shared" si="6"/>
        <v>2412.62</v>
      </c>
      <c r="J46" s="96">
        <f t="shared" si="3"/>
        <v>37306.840000000004</v>
      </c>
    </row>
    <row r="47" spans="1:12">
      <c r="A47" s="97" t="s">
        <v>238</v>
      </c>
      <c r="B47" s="97">
        <v>23</v>
      </c>
      <c r="C47" s="97">
        <v>1</v>
      </c>
      <c r="D47" s="138">
        <v>1086.81</v>
      </c>
      <c r="E47" s="138">
        <v>619.27</v>
      </c>
      <c r="F47" s="138">
        <v>900.35</v>
      </c>
      <c r="G47" s="96">
        <f t="shared" si="7"/>
        <v>2606.4299999999998</v>
      </c>
      <c r="H47" s="108">
        <v>792.63</v>
      </c>
      <c r="I47" s="77">
        <f t="shared" si="6"/>
        <v>2312.25</v>
      </c>
      <c r="J47" s="96">
        <f t="shared" si="3"/>
        <v>35901.659999999996</v>
      </c>
    </row>
    <row r="48" spans="1:12">
      <c r="A48" s="97" t="s">
        <v>238</v>
      </c>
      <c r="B48" s="97">
        <v>22</v>
      </c>
      <c r="C48" s="97">
        <v>4</v>
      </c>
      <c r="D48" s="138">
        <v>1086.81</v>
      </c>
      <c r="E48" s="138">
        <v>577.82000000000005</v>
      </c>
      <c r="F48" s="138">
        <v>2653.69</v>
      </c>
      <c r="G48" s="96">
        <f t="shared" si="7"/>
        <v>4318.32</v>
      </c>
      <c r="H48" s="108">
        <v>792.63</v>
      </c>
      <c r="I48" s="77">
        <f t="shared" si="6"/>
        <v>4024.1400000000003</v>
      </c>
      <c r="J48" s="96">
        <f t="shared" si="3"/>
        <v>59868.119999999995</v>
      </c>
    </row>
    <row r="49" spans="1:14">
      <c r="A49" s="97" t="s">
        <v>238</v>
      </c>
      <c r="B49" s="97">
        <v>22</v>
      </c>
      <c r="C49" s="97" t="s">
        <v>242</v>
      </c>
      <c r="D49" s="138">
        <v>1086.81</v>
      </c>
      <c r="E49" s="138">
        <v>577.82000000000005</v>
      </c>
      <c r="F49" s="138">
        <v>969.41</v>
      </c>
      <c r="G49" s="96">
        <f t="shared" si="7"/>
        <v>2634.04</v>
      </c>
      <c r="H49" s="108">
        <v>792.63</v>
      </c>
      <c r="I49" s="77">
        <f t="shared" si="6"/>
        <v>2339.86</v>
      </c>
      <c r="J49" s="96">
        <f t="shared" si="3"/>
        <v>36288.199999999997</v>
      </c>
    </row>
    <row r="50" spans="1:14">
      <c r="A50" s="97" t="s">
        <v>238</v>
      </c>
      <c r="B50" s="97">
        <v>22</v>
      </c>
      <c r="C50" s="97">
        <v>3</v>
      </c>
      <c r="D50" s="138">
        <v>1086.81</v>
      </c>
      <c r="E50" s="138">
        <v>577.82000000000005</v>
      </c>
      <c r="F50" s="138">
        <v>869.04</v>
      </c>
      <c r="G50" s="96">
        <f t="shared" si="7"/>
        <v>2533.67</v>
      </c>
      <c r="H50" s="108">
        <v>792.63</v>
      </c>
      <c r="I50" s="77">
        <f t="shared" si="6"/>
        <v>2239.4899999999998</v>
      </c>
      <c r="J50" s="96">
        <f t="shared" si="3"/>
        <v>34883.020000000004</v>
      </c>
      <c r="K50" s="2"/>
    </row>
    <row r="51" spans="1:14">
      <c r="A51" s="97" t="s">
        <v>238</v>
      </c>
      <c r="B51" s="97">
        <v>22</v>
      </c>
      <c r="C51" s="97" t="s">
        <v>243</v>
      </c>
      <c r="D51" s="138">
        <v>1086.81</v>
      </c>
      <c r="E51" s="138">
        <v>577.82000000000005</v>
      </c>
      <c r="F51" s="138">
        <v>890.98</v>
      </c>
      <c r="G51" s="96">
        <f t="shared" si="4"/>
        <v>2555.61</v>
      </c>
      <c r="H51" s="108">
        <v>792.63</v>
      </c>
      <c r="I51" s="77">
        <f t="shared" si="6"/>
        <v>2261.4300000000003</v>
      </c>
      <c r="J51" s="96">
        <f t="shared" si="3"/>
        <v>35190.18</v>
      </c>
    </row>
    <row r="52" spans="1:14">
      <c r="A52" s="97" t="s">
        <v>238</v>
      </c>
      <c r="B52" s="97">
        <v>22</v>
      </c>
      <c r="C52" s="97">
        <v>2</v>
      </c>
      <c r="D52" s="138">
        <v>1086.81</v>
      </c>
      <c r="E52" s="138">
        <v>577.82000000000005</v>
      </c>
      <c r="F52" s="138">
        <v>790.6</v>
      </c>
      <c r="G52" s="96">
        <f>D52+E52+F52</f>
        <v>2455.23</v>
      </c>
      <c r="H52" s="108">
        <v>792.63</v>
      </c>
      <c r="I52" s="77">
        <f t="shared" si="6"/>
        <v>2161.0500000000002</v>
      </c>
      <c r="J52" s="96">
        <f t="shared" si="3"/>
        <v>33784.86</v>
      </c>
    </row>
    <row r="53" spans="1:14">
      <c r="A53" s="97" t="s">
        <v>238</v>
      </c>
      <c r="B53" s="97">
        <v>22</v>
      </c>
      <c r="C53" s="97" t="s">
        <v>241</v>
      </c>
      <c r="D53" s="138">
        <v>1086.81</v>
      </c>
      <c r="E53" s="138">
        <v>577.82000000000005</v>
      </c>
      <c r="F53" s="138">
        <v>812.54</v>
      </c>
      <c r="G53" s="96">
        <f>D53+E53+F53</f>
        <v>2477.17</v>
      </c>
      <c r="H53" s="108">
        <v>792.63</v>
      </c>
      <c r="I53" s="77">
        <f t="shared" si="6"/>
        <v>2182.9899999999998</v>
      </c>
      <c r="J53" s="96">
        <f t="shared" si="3"/>
        <v>34092.020000000004</v>
      </c>
    </row>
    <row r="54" spans="1:14">
      <c r="A54" s="97" t="s">
        <v>238</v>
      </c>
      <c r="B54" s="97">
        <v>22</v>
      </c>
      <c r="C54" s="97">
        <v>1</v>
      </c>
      <c r="D54" s="138">
        <v>1086.81</v>
      </c>
      <c r="E54" s="138">
        <v>577.82000000000005</v>
      </c>
      <c r="F54" s="138">
        <v>712.16</v>
      </c>
      <c r="G54" s="96">
        <f>D54+E54+F54</f>
        <v>2376.79</v>
      </c>
      <c r="H54" s="108">
        <v>792.63</v>
      </c>
      <c r="I54" s="77">
        <f t="shared" si="6"/>
        <v>2082.61</v>
      </c>
      <c r="J54" s="96">
        <f t="shared" si="3"/>
        <v>32686.7</v>
      </c>
    </row>
    <row r="55" spans="1:14">
      <c r="A55" s="97" t="s">
        <v>238</v>
      </c>
      <c r="B55" s="97">
        <v>21</v>
      </c>
      <c r="C55" s="97" t="s">
        <v>36</v>
      </c>
      <c r="D55" s="138">
        <v>1086.81</v>
      </c>
      <c r="E55" s="138">
        <v>536.47</v>
      </c>
      <c r="F55" s="138">
        <v>681.53</v>
      </c>
      <c r="G55" s="96">
        <f>D55+E55+F55</f>
        <v>2304.81</v>
      </c>
      <c r="H55" s="108">
        <v>792.63</v>
      </c>
      <c r="I55" s="77">
        <f t="shared" si="6"/>
        <v>2010.6299999999999</v>
      </c>
      <c r="J55" s="96">
        <f t="shared" si="3"/>
        <v>31678.98</v>
      </c>
    </row>
    <row r="56" spans="1:14">
      <c r="A56" s="97" t="s">
        <v>238</v>
      </c>
      <c r="B56" s="97">
        <v>20</v>
      </c>
      <c r="C56" s="97" t="s">
        <v>36</v>
      </c>
      <c r="D56" s="138">
        <v>1086.81</v>
      </c>
      <c r="E56" s="138">
        <v>498.33</v>
      </c>
      <c r="F56" s="138">
        <v>618.6</v>
      </c>
      <c r="G56" s="96">
        <f>D56+E56+F56</f>
        <v>2203.7399999999998</v>
      </c>
      <c r="H56" s="108">
        <v>792.63</v>
      </c>
      <c r="I56" s="77">
        <f t="shared" si="6"/>
        <v>1909.56</v>
      </c>
      <c r="J56" s="96">
        <f t="shared" si="3"/>
        <v>30263.999999999996</v>
      </c>
    </row>
    <row r="57" spans="1:14">
      <c r="D57" s="2"/>
      <c r="E57" s="2"/>
      <c r="F57" s="2"/>
      <c r="G57" s="2"/>
      <c r="H57" s="2"/>
    </row>
    <row r="58" spans="1:14">
      <c r="D58" s="2"/>
      <c r="E58" s="2"/>
      <c r="F58" s="2"/>
    </row>
    <row r="59" spans="1:14">
      <c r="D59" s="2"/>
      <c r="E59" s="2"/>
      <c r="F59" s="2"/>
      <c r="G59" s="2"/>
      <c r="H59" s="2"/>
    </row>
    <row r="60" spans="1:14">
      <c r="D60" s="2"/>
      <c r="E60" s="2"/>
      <c r="F60" s="2"/>
      <c r="G60" s="2"/>
      <c r="H60" s="2"/>
    </row>
    <row r="61" spans="1:14">
      <c r="A61" s="9" t="s">
        <v>244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3" spans="1:14">
      <c r="A63" t="s">
        <v>1</v>
      </c>
    </row>
    <row r="65" spans="1:11">
      <c r="A65" t="s">
        <v>229</v>
      </c>
    </row>
    <row r="67" spans="1:11" ht="30">
      <c r="A67" s="181" t="s">
        <v>230</v>
      </c>
      <c r="B67" s="181" t="s">
        <v>62</v>
      </c>
      <c r="C67" s="181" t="s">
        <v>231</v>
      </c>
      <c r="D67" s="181" t="s">
        <v>5</v>
      </c>
      <c r="E67" s="180" t="s">
        <v>232</v>
      </c>
      <c r="F67" s="180" t="s">
        <v>233</v>
      </c>
      <c r="G67" s="180" t="s">
        <v>234</v>
      </c>
      <c r="H67" s="180" t="s">
        <v>235</v>
      </c>
      <c r="I67" s="181" t="s">
        <v>12</v>
      </c>
      <c r="J67" s="181" t="s">
        <v>13</v>
      </c>
    </row>
    <row r="68" spans="1:11">
      <c r="A68" s="97" t="s">
        <v>245</v>
      </c>
      <c r="B68" s="97">
        <v>22</v>
      </c>
      <c r="C68" s="97">
        <v>4</v>
      </c>
      <c r="D68" s="138">
        <v>816.01</v>
      </c>
      <c r="E68" s="138">
        <v>577.82000000000005</v>
      </c>
      <c r="F68" s="138">
        <v>2692.71</v>
      </c>
      <c r="G68" s="96">
        <f t="shared" ref="G68:G79" si="8">D68+E68+F68</f>
        <v>4086.54</v>
      </c>
      <c r="H68" s="77">
        <v>705.28</v>
      </c>
      <c r="I68" s="77">
        <f t="shared" ref="I68:I74" si="9">H68+E68+F68</f>
        <v>3975.81</v>
      </c>
      <c r="J68" s="96">
        <f>(G68*12)+(I68*2)</f>
        <v>56990.1</v>
      </c>
    </row>
    <row r="69" spans="1:11">
      <c r="A69" s="97" t="s">
        <v>245</v>
      </c>
      <c r="B69" s="97">
        <v>22</v>
      </c>
      <c r="C69" s="97">
        <v>3</v>
      </c>
      <c r="D69" s="138">
        <v>816.01</v>
      </c>
      <c r="E69" s="138">
        <v>577.82000000000005</v>
      </c>
      <c r="F69" s="138">
        <v>957.44</v>
      </c>
      <c r="G69" s="96">
        <f t="shared" si="8"/>
        <v>2351.27</v>
      </c>
      <c r="H69" s="77">
        <v>705.28</v>
      </c>
      <c r="I69" s="77">
        <f t="shared" si="9"/>
        <v>2240.54</v>
      </c>
      <c r="J69" s="96">
        <f>(G69*12)+(I69*2)</f>
        <v>32696.32</v>
      </c>
    </row>
    <row r="70" spans="1:11">
      <c r="A70" s="97" t="s">
        <v>245</v>
      </c>
      <c r="B70" s="97">
        <v>22</v>
      </c>
      <c r="C70" s="97">
        <v>2</v>
      </c>
      <c r="D70" s="138">
        <v>816.01</v>
      </c>
      <c r="E70" s="138">
        <v>577.82000000000005</v>
      </c>
      <c r="F70" s="138">
        <v>800.56</v>
      </c>
      <c r="G70" s="96">
        <f t="shared" si="8"/>
        <v>2194.39</v>
      </c>
      <c r="H70" s="77">
        <v>705.28</v>
      </c>
      <c r="I70" s="77">
        <f t="shared" si="9"/>
        <v>2083.66</v>
      </c>
      <c r="J70" s="96">
        <f t="shared" ref="J70" si="10">(G70*12)+(I70*2)</f>
        <v>30500</v>
      </c>
    </row>
    <row r="71" spans="1:11">
      <c r="A71" s="97" t="s">
        <v>245</v>
      </c>
      <c r="B71" s="97">
        <v>22</v>
      </c>
      <c r="C71" s="97" t="s">
        <v>241</v>
      </c>
      <c r="D71" s="138">
        <v>816.01</v>
      </c>
      <c r="E71" s="138">
        <v>577.82000000000005</v>
      </c>
      <c r="F71" s="138">
        <v>748.14</v>
      </c>
      <c r="G71" s="96">
        <f t="shared" si="8"/>
        <v>2141.9699999999998</v>
      </c>
      <c r="H71" s="77">
        <v>705.28</v>
      </c>
      <c r="I71" s="77">
        <f t="shared" si="9"/>
        <v>2031.2399999999998</v>
      </c>
      <c r="J71" s="96">
        <f t="shared" ref="J71:J79" si="11">(G71*12)+(I71*2)</f>
        <v>29766.12</v>
      </c>
    </row>
    <row r="72" spans="1:11">
      <c r="A72" s="97" t="s">
        <v>245</v>
      </c>
      <c r="B72" s="97">
        <v>22</v>
      </c>
      <c r="C72" s="97">
        <v>1</v>
      </c>
      <c r="D72" s="138">
        <v>816.01</v>
      </c>
      <c r="E72" s="138">
        <v>577.82000000000005</v>
      </c>
      <c r="F72" s="138">
        <v>647.76</v>
      </c>
      <c r="G72" s="96">
        <f t="shared" si="8"/>
        <v>2041.59</v>
      </c>
      <c r="H72" s="77">
        <v>705.28</v>
      </c>
      <c r="I72" s="77">
        <f t="shared" si="9"/>
        <v>1930.86</v>
      </c>
      <c r="J72" s="96">
        <f t="shared" si="11"/>
        <v>28360.799999999999</v>
      </c>
      <c r="K72" s="2"/>
    </row>
    <row r="73" spans="1:11">
      <c r="A73" s="97" t="s">
        <v>245</v>
      </c>
      <c r="B73" s="97">
        <v>21</v>
      </c>
      <c r="C73" s="97" t="s">
        <v>241</v>
      </c>
      <c r="D73" s="138">
        <v>816.01</v>
      </c>
      <c r="E73" s="138">
        <v>536.47</v>
      </c>
      <c r="F73" s="138">
        <v>690.73</v>
      </c>
      <c r="G73" s="96">
        <f t="shared" si="8"/>
        <v>2043.21</v>
      </c>
      <c r="H73" s="77">
        <v>705.28</v>
      </c>
      <c r="I73" s="77">
        <f t="shared" si="9"/>
        <v>1932.48</v>
      </c>
      <c r="J73" s="96">
        <f t="shared" si="11"/>
        <v>28383.48</v>
      </c>
    </row>
    <row r="74" spans="1:11">
      <c r="A74" s="97" t="s">
        <v>245</v>
      </c>
      <c r="B74" s="97">
        <v>21</v>
      </c>
      <c r="C74" s="97">
        <v>1</v>
      </c>
      <c r="D74" s="138">
        <v>816.01</v>
      </c>
      <c r="E74" s="138">
        <v>536.47</v>
      </c>
      <c r="F74" s="138">
        <v>590.35</v>
      </c>
      <c r="G74" s="96">
        <f t="shared" si="8"/>
        <v>1942.83</v>
      </c>
      <c r="H74" s="77">
        <v>705.28</v>
      </c>
      <c r="I74" s="77">
        <f t="shared" si="9"/>
        <v>1832.1</v>
      </c>
      <c r="J74" s="96">
        <f t="shared" si="11"/>
        <v>26978.16</v>
      </c>
      <c r="K74" s="2"/>
    </row>
    <row r="75" spans="1:11">
      <c r="A75" s="97" t="s">
        <v>245</v>
      </c>
      <c r="B75" s="97">
        <v>18</v>
      </c>
      <c r="C75" s="97" t="s">
        <v>241</v>
      </c>
      <c r="D75" s="138">
        <v>816.01</v>
      </c>
      <c r="E75" s="138">
        <v>447.45</v>
      </c>
      <c r="F75" s="138">
        <v>665.37</v>
      </c>
      <c r="G75" s="96">
        <f t="shared" si="8"/>
        <v>1928.83</v>
      </c>
      <c r="H75" s="77">
        <v>705.28</v>
      </c>
      <c r="I75" s="77">
        <f t="shared" ref="I75" si="12">H75+E75+F75</f>
        <v>1818.1</v>
      </c>
      <c r="J75" s="96">
        <f t="shared" si="11"/>
        <v>26782.16</v>
      </c>
      <c r="K75" s="2"/>
    </row>
    <row r="76" spans="1:11">
      <c r="A76" s="97" t="s">
        <v>245</v>
      </c>
      <c r="B76" s="97">
        <v>18</v>
      </c>
      <c r="C76" s="97">
        <v>1</v>
      </c>
      <c r="D76" s="138">
        <v>816.01</v>
      </c>
      <c r="E76" s="138">
        <v>447.45</v>
      </c>
      <c r="F76" s="138">
        <v>565</v>
      </c>
      <c r="G76" s="96">
        <f t="shared" si="8"/>
        <v>1828.46</v>
      </c>
      <c r="H76" s="77">
        <v>705.28</v>
      </c>
      <c r="I76" s="77">
        <f>H76+E76+F76</f>
        <v>1717.73</v>
      </c>
      <c r="J76" s="96">
        <f t="shared" si="11"/>
        <v>25376.98</v>
      </c>
      <c r="K76" s="2"/>
    </row>
    <row r="77" spans="1:11">
      <c r="A77" s="97" t="s">
        <v>245</v>
      </c>
      <c r="B77" s="97">
        <v>16</v>
      </c>
      <c r="C77" s="97" t="s">
        <v>246</v>
      </c>
      <c r="D77" s="138">
        <v>816.01</v>
      </c>
      <c r="E77" s="138">
        <v>396.6</v>
      </c>
      <c r="F77" s="138">
        <v>703.94</v>
      </c>
      <c r="G77" s="96">
        <f t="shared" si="8"/>
        <v>1916.5500000000002</v>
      </c>
      <c r="H77" s="77">
        <v>705.28</v>
      </c>
      <c r="I77" s="77">
        <f>H77+E77+F77</f>
        <v>1805.8200000000002</v>
      </c>
      <c r="J77" s="96">
        <f t="shared" si="11"/>
        <v>26610.240000000002</v>
      </c>
      <c r="K77" s="2"/>
    </row>
    <row r="78" spans="1:11">
      <c r="A78" s="97" t="s">
        <v>245</v>
      </c>
      <c r="B78" s="97">
        <v>16</v>
      </c>
      <c r="C78" s="97" t="s">
        <v>241</v>
      </c>
      <c r="D78" s="138">
        <v>816.01</v>
      </c>
      <c r="E78" s="138">
        <v>396.6</v>
      </c>
      <c r="F78" s="138">
        <v>603.55999999999995</v>
      </c>
      <c r="G78" s="96">
        <f t="shared" si="8"/>
        <v>1816.17</v>
      </c>
      <c r="H78" s="77">
        <v>705.28</v>
      </c>
      <c r="I78" s="77">
        <f>H78+E78+F78</f>
        <v>1705.44</v>
      </c>
      <c r="J78" s="96">
        <f t="shared" si="11"/>
        <v>25204.920000000002</v>
      </c>
      <c r="K78" s="2"/>
    </row>
    <row r="79" spans="1:11">
      <c r="A79" s="97" t="s">
        <v>245</v>
      </c>
      <c r="B79" s="97">
        <v>16</v>
      </c>
      <c r="C79" s="97">
        <v>1</v>
      </c>
      <c r="D79" s="138">
        <v>816.01</v>
      </c>
      <c r="E79" s="138">
        <v>396.6</v>
      </c>
      <c r="F79" s="138">
        <v>503.19</v>
      </c>
      <c r="G79" s="96">
        <f t="shared" si="8"/>
        <v>1715.8000000000002</v>
      </c>
      <c r="H79" s="77">
        <v>705.28</v>
      </c>
      <c r="I79" s="77">
        <f>H79+E79+F79</f>
        <v>1605.0700000000002</v>
      </c>
      <c r="J79" s="96">
        <f t="shared" si="11"/>
        <v>23799.74</v>
      </c>
      <c r="K79" s="2"/>
    </row>
    <row r="80" spans="1:11">
      <c r="D80" s="2"/>
      <c r="E80" s="2"/>
      <c r="F80" s="2"/>
      <c r="G80" s="2"/>
      <c r="H80" s="2"/>
    </row>
    <row r="81" spans="1:10">
      <c r="A81" s="63"/>
      <c r="C81" s="6"/>
      <c r="D81" s="2"/>
      <c r="E81" s="2"/>
      <c r="F81" s="2"/>
      <c r="G81" s="2"/>
      <c r="H81" s="2"/>
    </row>
    <row r="82" spans="1:10" ht="30">
      <c r="A82" s="181" t="s">
        <v>230</v>
      </c>
      <c r="B82" s="181" t="s">
        <v>62</v>
      </c>
      <c r="C82" s="181" t="s">
        <v>231</v>
      </c>
      <c r="D82" s="181" t="s">
        <v>5</v>
      </c>
      <c r="E82" s="180" t="s">
        <v>232</v>
      </c>
      <c r="F82" s="180" t="s">
        <v>233</v>
      </c>
      <c r="G82" s="180" t="s">
        <v>234</v>
      </c>
      <c r="H82" s="180" t="s">
        <v>235</v>
      </c>
      <c r="I82" s="181" t="s">
        <v>12</v>
      </c>
      <c r="J82" s="181" t="s">
        <v>13</v>
      </c>
    </row>
    <row r="83" spans="1:10">
      <c r="A83" s="97" t="s">
        <v>247</v>
      </c>
      <c r="B83" s="97">
        <v>18</v>
      </c>
      <c r="C83" s="97" t="s">
        <v>241</v>
      </c>
      <c r="D83" s="138">
        <v>679.15</v>
      </c>
      <c r="E83" s="138">
        <v>447.45</v>
      </c>
      <c r="F83" s="138">
        <v>787.31</v>
      </c>
      <c r="G83" s="96">
        <f>D83+E83+F83</f>
        <v>1913.9099999999999</v>
      </c>
      <c r="H83" s="108">
        <v>672.96</v>
      </c>
      <c r="I83" s="108">
        <f>H83+E83+F83</f>
        <v>1907.72</v>
      </c>
      <c r="J83" s="96">
        <f>(G83*12)+(I83*2)</f>
        <v>26782.359999999997</v>
      </c>
    </row>
    <row r="84" spans="1:10">
      <c r="A84" s="97" t="s">
        <v>247</v>
      </c>
      <c r="B84" s="97">
        <v>18</v>
      </c>
      <c r="C84" s="97"/>
      <c r="D84" s="138">
        <v>679.15</v>
      </c>
      <c r="E84" s="138">
        <v>447.45</v>
      </c>
      <c r="F84" s="138">
        <v>686.93</v>
      </c>
      <c r="G84" s="96">
        <f>D84+E84+F84</f>
        <v>1813.5299999999997</v>
      </c>
      <c r="H84" s="108">
        <v>672.96</v>
      </c>
      <c r="I84" s="108">
        <f>H84+E84+F84</f>
        <v>1807.3400000000001</v>
      </c>
      <c r="J84" s="96">
        <f>(G84*12)+(I84*2)</f>
        <v>25377.039999999997</v>
      </c>
    </row>
    <row r="85" spans="1:10">
      <c r="A85" s="97" t="s">
        <v>247</v>
      </c>
      <c r="B85" s="97">
        <v>16</v>
      </c>
      <c r="C85" s="97" t="s">
        <v>248</v>
      </c>
      <c r="D85" s="138">
        <v>679.15</v>
      </c>
      <c r="E85" s="138">
        <v>396.6</v>
      </c>
      <c r="F85" s="138">
        <v>825.88</v>
      </c>
      <c r="G85" s="96">
        <f>D85+E85+F85</f>
        <v>1901.63</v>
      </c>
      <c r="H85" s="108">
        <v>672.96</v>
      </c>
      <c r="I85" s="108">
        <f>H85+E85+F85</f>
        <v>1895.44</v>
      </c>
      <c r="J85" s="96">
        <f>(G85*12)+(I85*2)</f>
        <v>26610.440000000002</v>
      </c>
    </row>
    <row r="86" spans="1:10">
      <c r="A86" s="97" t="s">
        <v>247</v>
      </c>
      <c r="B86" s="97">
        <v>16</v>
      </c>
      <c r="C86" s="97" t="s">
        <v>243</v>
      </c>
      <c r="D86" s="138">
        <v>679.15</v>
      </c>
      <c r="E86" s="138">
        <v>396.6</v>
      </c>
      <c r="F86" s="138">
        <v>725.5</v>
      </c>
      <c r="G86" s="96">
        <f>D86+E86+F86</f>
        <v>1801.25</v>
      </c>
      <c r="H86" s="108">
        <v>672.96</v>
      </c>
      <c r="I86" s="108">
        <f>H86+E86+F86</f>
        <v>1795.06</v>
      </c>
      <c r="J86" s="96">
        <f>(G86*12)+(I86*2)</f>
        <v>25205.119999999999</v>
      </c>
    </row>
    <row r="87" spans="1:10">
      <c r="A87" s="97" t="s">
        <v>247</v>
      </c>
      <c r="B87" s="97">
        <v>16</v>
      </c>
      <c r="C87" s="97">
        <v>2</v>
      </c>
      <c r="D87" s="138">
        <v>679.15</v>
      </c>
      <c r="E87" s="138">
        <v>396.6</v>
      </c>
      <c r="F87" s="138">
        <v>625.14</v>
      </c>
      <c r="G87" s="96">
        <f>D87+E87+F87</f>
        <v>1700.8899999999999</v>
      </c>
      <c r="H87" s="108">
        <v>672.96</v>
      </c>
      <c r="I87" s="108">
        <f>H87+E87+F87</f>
        <v>1694.6999999999998</v>
      </c>
      <c r="J87" s="96">
        <f>(G87*12)+(I87*2)</f>
        <v>23800.080000000002</v>
      </c>
    </row>
    <row r="88" spans="1:10">
      <c r="A88" s="63"/>
      <c r="C88" s="6"/>
      <c r="D88" s="78"/>
      <c r="E88" s="78"/>
      <c r="F88" s="78"/>
      <c r="G88" s="80"/>
      <c r="H88" s="78"/>
      <c r="I88" s="79"/>
      <c r="J88" s="80"/>
    </row>
    <row r="89" spans="1:10">
      <c r="A89" s="63"/>
      <c r="C89" s="6"/>
      <c r="D89" s="78"/>
      <c r="E89" s="78"/>
      <c r="F89" s="78"/>
      <c r="G89" s="80"/>
      <c r="H89" s="79"/>
      <c r="I89" s="79"/>
      <c r="J89" s="80"/>
    </row>
    <row r="90" spans="1:10" ht="18.75">
      <c r="A90" s="7" t="s">
        <v>249</v>
      </c>
      <c r="B90" s="8"/>
      <c r="C90" s="8"/>
      <c r="D90" s="25"/>
      <c r="E90" s="25"/>
      <c r="F90" s="25"/>
    </row>
    <row r="91" spans="1:10">
      <c r="A91" s="5"/>
      <c r="D91" s="2"/>
      <c r="E91" s="2"/>
      <c r="F91" s="2"/>
      <c r="G91" s="2"/>
    </row>
    <row r="92" spans="1:10">
      <c r="A92" t="s">
        <v>1</v>
      </c>
      <c r="D92" s="2"/>
      <c r="E92" s="2"/>
      <c r="F92" s="2"/>
    </row>
    <row r="94" spans="1:10">
      <c r="A94" s="5"/>
    </row>
    <row r="95" spans="1:10">
      <c r="A95" t="s">
        <v>22</v>
      </c>
    </row>
    <row r="96" spans="1:10" ht="15" customHeight="1">
      <c r="B96" s="273" t="s">
        <v>250</v>
      </c>
      <c r="C96" s="273"/>
      <c r="D96" s="273" t="s">
        <v>88</v>
      </c>
      <c r="E96" s="273"/>
    </row>
    <row r="97" spans="1:9">
      <c r="B97" s="273"/>
      <c r="C97" s="273"/>
      <c r="D97" s="273"/>
      <c r="E97" s="273"/>
    </row>
    <row r="98" spans="1:9" ht="15" customHeight="1">
      <c r="B98" s="273"/>
      <c r="C98" s="273"/>
      <c r="D98" s="273"/>
      <c r="E98" s="273"/>
      <c r="F98" s="2"/>
    </row>
    <row r="99" spans="1:9">
      <c r="B99" s="374" t="s">
        <v>251</v>
      </c>
      <c r="C99" s="374"/>
      <c r="D99" s="443">
        <v>48.38</v>
      </c>
      <c r="E99" s="443"/>
      <c r="F99" s="2"/>
    </row>
    <row r="100" spans="1:9">
      <c r="B100" s="374" t="s">
        <v>252</v>
      </c>
      <c r="C100" s="374"/>
      <c r="D100" s="443">
        <v>39.450000000000003</v>
      </c>
      <c r="E100" s="443"/>
      <c r="F100" s="2"/>
      <c r="I100" s="2"/>
    </row>
    <row r="101" spans="1:9">
      <c r="B101" s="374" t="s">
        <v>253</v>
      </c>
      <c r="C101" s="374"/>
      <c r="D101" s="443">
        <v>29.86</v>
      </c>
      <c r="E101" s="443"/>
      <c r="F101" s="2"/>
    </row>
    <row r="102" spans="1:9">
      <c r="B102" s="374" t="s">
        <v>254</v>
      </c>
      <c r="C102" s="374"/>
      <c r="D102" s="443">
        <v>20.329999999999998</v>
      </c>
      <c r="E102" s="443"/>
      <c r="F102" s="2"/>
    </row>
    <row r="103" spans="1:9">
      <c r="A103" s="5"/>
      <c r="B103" s="5"/>
      <c r="E103" s="2"/>
      <c r="F103" s="2"/>
      <c r="G103" s="2"/>
      <c r="H103" s="2"/>
    </row>
    <row r="104" spans="1:9">
      <c r="A104" t="s">
        <v>255</v>
      </c>
      <c r="B104" s="5"/>
      <c r="E104" s="2"/>
      <c r="F104" s="2"/>
      <c r="G104" s="2"/>
      <c r="H104" s="2"/>
    </row>
    <row r="105" spans="1:9">
      <c r="B105" s="5"/>
      <c r="E105" s="2"/>
      <c r="F105" s="2"/>
      <c r="G105" s="2"/>
      <c r="H105" s="2"/>
    </row>
    <row r="106" spans="1:9">
      <c r="B106" s="273" t="s">
        <v>250</v>
      </c>
      <c r="C106" s="273"/>
      <c r="D106" s="273" t="s">
        <v>88</v>
      </c>
      <c r="E106" s="273"/>
      <c r="F106" s="2"/>
    </row>
    <row r="107" spans="1:9">
      <c r="B107" s="273"/>
      <c r="C107" s="273"/>
      <c r="D107" s="273"/>
      <c r="E107" s="273"/>
      <c r="F107" s="2"/>
    </row>
    <row r="108" spans="1:9">
      <c r="A108" s="5"/>
      <c r="B108" s="273"/>
      <c r="C108" s="273"/>
      <c r="D108" s="273"/>
      <c r="E108" s="273"/>
      <c r="F108" s="2"/>
    </row>
    <row r="109" spans="1:9">
      <c r="A109" s="5"/>
      <c r="B109" s="374" t="s">
        <v>251</v>
      </c>
      <c r="C109" s="374"/>
      <c r="D109" s="443">
        <v>29.86</v>
      </c>
      <c r="E109" s="443"/>
      <c r="F109" s="2"/>
    </row>
    <row r="110" spans="1:9">
      <c r="A110" s="5"/>
      <c r="B110" s="374" t="s">
        <v>252</v>
      </c>
      <c r="C110" s="374"/>
      <c r="D110" s="443">
        <v>28.76</v>
      </c>
      <c r="E110" s="443"/>
      <c r="F110" s="2"/>
    </row>
    <row r="111" spans="1:9">
      <c r="A111" s="5"/>
      <c r="B111" s="374" t="s">
        <v>253</v>
      </c>
      <c r="C111" s="374"/>
      <c r="D111" s="443">
        <v>25.78</v>
      </c>
      <c r="E111" s="443"/>
      <c r="F111" s="2"/>
    </row>
    <row r="112" spans="1:9">
      <c r="A112" s="5"/>
      <c r="B112" s="374" t="s">
        <v>254</v>
      </c>
      <c r="C112" s="374"/>
      <c r="D112" s="443">
        <v>20.12</v>
      </c>
      <c r="E112" s="443"/>
      <c r="F112" s="2"/>
    </row>
    <row r="113" spans="1:14">
      <c r="A113" s="5"/>
      <c r="C113" s="2"/>
      <c r="E113" s="2"/>
      <c r="F113" s="2"/>
    </row>
    <row r="114" spans="1:14">
      <c r="C114" s="2"/>
      <c r="E114" s="2"/>
      <c r="F114" s="2"/>
    </row>
    <row r="115" spans="1:14" ht="18.75">
      <c r="A115" s="7" t="s">
        <v>256</v>
      </c>
      <c r="E115" s="2"/>
      <c r="F115" s="2"/>
    </row>
    <row r="116" spans="1:14" ht="14.25" customHeight="1">
      <c r="A116" s="7"/>
      <c r="F116" s="2"/>
    </row>
    <row r="117" spans="1:14" ht="30" customHeight="1">
      <c r="B117" s="67"/>
      <c r="C117" s="181" t="s">
        <v>257</v>
      </c>
      <c r="D117" s="181" t="s">
        <v>258</v>
      </c>
    </row>
    <row r="118" spans="1:14">
      <c r="B118" s="26" t="s">
        <v>251</v>
      </c>
      <c r="C118" s="191">
        <v>22.28</v>
      </c>
      <c r="D118" s="191">
        <v>33.409999999999997</v>
      </c>
      <c r="E118" s="2"/>
    </row>
    <row r="119" spans="1:14">
      <c r="B119" s="26" t="s">
        <v>252</v>
      </c>
      <c r="C119" s="191">
        <v>20.420000000000002</v>
      </c>
      <c r="D119" s="191">
        <v>30.62</v>
      </c>
      <c r="E119" s="2"/>
    </row>
    <row r="120" spans="1:14">
      <c r="B120" s="26" t="s">
        <v>253</v>
      </c>
      <c r="C120" s="191">
        <v>17.559999999999999</v>
      </c>
      <c r="D120" s="191">
        <v>26.34</v>
      </c>
      <c r="E120" s="2"/>
    </row>
    <row r="121" spans="1:14">
      <c r="B121" s="26" t="s">
        <v>254</v>
      </c>
      <c r="C121" s="191">
        <v>14.9</v>
      </c>
      <c r="D121" s="191">
        <v>22.35</v>
      </c>
      <c r="E121" s="2"/>
    </row>
    <row r="122" spans="1:14">
      <c r="B122" s="12"/>
      <c r="C122" s="2"/>
      <c r="D122" s="2"/>
    </row>
    <row r="123" spans="1:14">
      <c r="B123" s="12"/>
      <c r="C123" s="2"/>
      <c r="D123" s="2"/>
    </row>
    <row r="124" spans="1:14">
      <c r="B124" s="12"/>
      <c r="C124" s="2"/>
      <c r="D124" s="2"/>
    </row>
    <row r="125" spans="1:14" ht="21">
      <c r="A125" s="332" t="s">
        <v>259</v>
      </c>
      <c r="B125" s="332"/>
      <c r="C125" s="332"/>
      <c r="D125" s="332"/>
      <c r="E125" s="332"/>
      <c r="F125" s="332"/>
      <c r="G125" s="332"/>
      <c r="H125" s="332"/>
      <c r="I125" s="332"/>
      <c r="J125" s="332"/>
      <c r="K125" s="332"/>
      <c r="L125" s="332"/>
      <c r="M125" s="332"/>
      <c r="N125" s="332"/>
    </row>
    <row r="126" spans="1:14" ht="18.75">
      <c r="A126" s="7"/>
    </row>
    <row r="127" spans="1:14">
      <c r="A127" s="9" t="s">
        <v>260</v>
      </c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</row>
    <row r="128" spans="1:14">
      <c r="A128" s="5"/>
    </row>
    <row r="130" spans="1:10">
      <c r="A130" t="s">
        <v>44</v>
      </c>
    </row>
    <row r="132" spans="1:10" ht="30">
      <c r="A132" s="181" t="s">
        <v>62</v>
      </c>
      <c r="B132" s="181" t="s">
        <v>5</v>
      </c>
      <c r="C132" s="180" t="s">
        <v>261</v>
      </c>
      <c r="D132" s="180" t="s">
        <v>262</v>
      </c>
      <c r="E132" s="180" t="s">
        <v>263</v>
      </c>
      <c r="F132" s="181" t="s">
        <v>159</v>
      </c>
      <c r="G132" s="181" t="s">
        <v>12</v>
      </c>
      <c r="H132" s="181" t="s">
        <v>13</v>
      </c>
    </row>
    <row r="133" spans="1:10">
      <c r="A133" s="97" t="s">
        <v>264</v>
      </c>
      <c r="B133" s="203">
        <v>2401.09</v>
      </c>
      <c r="C133" s="138">
        <v>6361.39</v>
      </c>
      <c r="D133" s="138">
        <v>16.93</v>
      </c>
      <c r="E133" s="138">
        <v>6.87</v>
      </c>
      <c r="F133" s="96">
        <f>B133+C133+D133+E133</f>
        <v>8786.2800000000007</v>
      </c>
      <c r="G133" s="108">
        <v>2401.09</v>
      </c>
      <c r="H133" s="204">
        <f>(F133*12)+(G133*2)</f>
        <v>110237.54000000001</v>
      </c>
      <c r="I133" s="2"/>
    </row>
    <row r="134" spans="1:10">
      <c r="A134" s="182" t="s">
        <v>265</v>
      </c>
      <c r="B134" s="203">
        <v>2401.09</v>
      </c>
      <c r="C134" s="138">
        <v>4610.8500000000004</v>
      </c>
      <c r="D134" s="138">
        <v>16.93</v>
      </c>
      <c r="E134" s="138">
        <v>6.87</v>
      </c>
      <c r="F134" s="96">
        <f>B134+C134+D134+E134</f>
        <v>7035.7400000000007</v>
      </c>
      <c r="G134" s="108">
        <v>2401.09</v>
      </c>
      <c r="H134" s="204">
        <f>(F134*12)+(G134*2)</f>
        <v>89231.06</v>
      </c>
    </row>
    <row r="135" spans="1:10">
      <c r="B135" s="93"/>
      <c r="C135" s="93"/>
      <c r="D135" s="93"/>
      <c r="E135" s="93"/>
      <c r="F135" s="15"/>
      <c r="G135" s="15"/>
      <c r="H135" s="15"/>
    </row>
    <row r="136" spans="1:10">
      <c r="B136" s="93"/>
      <c r="C136" s="93"/>
      <c r="D136" s="93"/>
      <c r="E136" s="93"/>
      <c r="F136" s="15"/>
      <c r="G136" s="15"/>
      <c r="H136" s="15"/>
      <c r="I136" s="25"/>
      <c r="J136" s="11"/>
    </row>
    <row r="137" spans="1:10" ht="30">
      <c r="A137" s="181" t="s">
        <v>62</v>
      </c>
      <c r="B137" s="181" t="s">
        <v>5</v>
      </c>
      <c r="C137" s="180" t="s">
        <v>261</v>
      </c>
      <c r="D137" s="180" t="s">
        <v>262</v>
      </c>
      <c r="E137" s="180" t="s">
        <v>266</v>
      </c>
      <c r="F137" s="181" t="s">
        <v>159</v>
      </c>
      <c r="G137" s="181" t="s">
        <v>12</v>
      </c>
      <c r="H137" s="181" t="s">
        <v>13</v>
      </c>
      <c r="I137" s="25"/>
      <c r="J137" s="11"/>
    </row>
    <row r="138" spans="1:10">
      <c r="A138" s="202" t="s">
        <v>267</v>
      </c>
      <c r="B138" s="203">
        <v>2401.09</v>
      </c>
      <c r="C138" s="138">
        <v>2680.21</v>
      </c>
      <c r="D138" s="138">
        <v>16.93</v>
      </c>
      <c r="E138" s="138">
        <v>6.87</v>
      </c>
      <c r="F138" s="96">
        <f>B138+C138+D138+E138</f>
        <v>5105.1000000000004</v>
      </c>
      <c r="G138" s="108">
        <v>2401.09</v>
      </c>
      <c r="H138" s="204">
        <f t="shared" ref="H138:H154" si="13">(F138*12)+(G138*2)</f>
        <v>66063.38</v>
      </c>
      <c r="I138" s="25"/>
      <c r="J138" s="11"/>
    </row>
    <row r="139" spans="1:10">
      <c r="A139" s="202" t="s">
        <v>268</v>
      </c>
      <c r="B139" s="203">
        <v>2401.09</v>
      </c>
      <c r="C139" s="138">
        <v>2199.96</v>
      </c>
      <c r="D139" s="138">
        <v>16.93</v>
      </c>
      <c r="E139" s="138">
        <v>6.87</v>
      </c>
      <c r="F139" s="96">
        <f>B139+C139+D139+E139</f>
        <v>4624.8500000000004</v>
      </c>
      <c r="G139" s="108">
        <v>2401.09</v>
      </c>
      <c r="H139" s="204">
        <f t="shared" si="13"/>
        <v>60300.380000000005</v>
      </c>
      <c r="I139" s="25"/>
      <c r="J139" s="11"/>
    </row>
    <row r="140" spans="1:10">
      <c r="A140" s="202" t="s">
        <v>269</v>
      </c>
      <c r="B140" s="203">
        <v>2401.09</v>
      </c>
      <c r="C140" s="138">
        <v>1933.59</v>
      </c>
      <c r="D140" s="138">
        <v>16.93</v>
      </c>
      <c r="E140" s="138">
        <v>6.87</v>
      </c>
      <c r="F140" s="96">
        <f>B140+C140+D140+E140</f>
        <v>4358.4800000000005</v>
      </c>
      <c r="G140" s="108">
        <v>2401.09</v>
      </c>
      <c r="H140" s="204">
        <f t="shared" si="13"/>
        <v>57103.94000000001</v>
      </c>
      <c r="I140" s="25"/>
      <c r="J140" s="11"/>
    </row>
    <row r="141" spans="1:10">
      <c r="A141" s="202" t="s">
        <v>270</v>
      </c>
      <c r="B141" s="203">
        <v>2401.09</v>
      </c>
      <c r="C141" s="138">
        <v>1425.9</v>
      </c>
      <c r="D141" s="138">
        <v>16.93</v>
      </c>
      <c r="E141" s="138">
        <v>6.87</v>
      </c>
      <c r="F141" s="96">
        <f>B141+C141+D141+E141</f>
        <v>3850.79</v>
      </c>
      <c r="G141" s="108">
        <v>2401.09</v>
      </c>
      <c r="H141" s="204">
        <f t="shared" si="13"/>
        <v>51011.659999999996</v>
      </c>
      <c r="I141" s="25"/>
      <c r="J141" s="11"/>
    </row>
    <row r="142" spans="1:10">
      <c r="A142" s="202" t="s">
        <v>271</v>
      </c>
      <c r="B142" s="203">
        <v>2401.09</v>
      </c>
      <c r="C142" s="138">
        <v>1082.72</v>
      </c>
      <c r="D142" s="138">
        <v>16.93</v>
      </c>
      <c r="E142" s="138">
        <v>6.87</v>
      </c>
      <c r="F142" s="96">
        <f t="shared" ref="F142" si="14">B142+C142+D142+E142</f>
        <v>3507.61</v>
      </c>
      <c r="G142" s="108">
        <v>2401.09</v>
      </c>
      <c r="H142" s="204">
        <f t="shared" si="13"/>
        <v>46893.5</v>
      </c>
      <c r="I142" s="25"/>
      <c r="J142" s="11"/>
    </row>
    <row r="143" spans="1:10">
      <c r="A143" s="202" t="s">
        <v>272</v>
      </c>
      <c r="B143" s="203">
        <v>2401.09</v>
      </c>
      <c r="C143" s="138">
        <v>1042.3</v>
      </c>
      <c r="D143" s="138">
        <v>16.93</v>
      </c>
      <c r="E143" s="138">
        <v>6.87</v>
      </c>
      <c r="F143" s="96">
        <f t="shared" ref="F143:F154" si="15">B143+C143+D143+E143</f>
        <v>3467.19</v>
      </c>
      <c r="G143" s="108">
        <v>2401.09</v>
      </c>
      <c r="H143" s="204">
        <f t="shared" si="13"/>
        <v>46408.46</v>
      </c>
      <c r="I143" s="25"/>
      <c r="J143" s="11"/>
    </row>
    <row r="144" spans="1:10">
      <c r="A144" s="202" t="s">
        <v>273</v>
      </c>
      <c r="B144" s="203">
        <v>2401.09</v>
      </c>
      <c r="C144" s="138">
        <v>900.15</v>
      </c>
      <c r="D144" s="138">
        <v>16.93</v>
      </c>
      <c r="E144" s="138">
        <v>6.87</v>
      </c>
      <c r="F144" s="96">
        <f t="shared" si="15"/>
        <v>3325.04</v>
      </c>
      <c r="G144" s="108">
        <v>2401.09</v>
      </c>
      <c r="H144" s="204">
        <f t="shared" si="13"/>
        <v>44702.659999999996</v>
      </c>
      <c r="I144" s="25"/>
      <c r="J144" s="11"/>
    </row>
    <row r="145" spans="1:13">
      <c r="A145" s="202" t="s">
        <v>274</v>
      </c>
      <c r="B145" s="203">
        <v>2401.09</v>
      </c>
      <c r="C145" s="138">
        <v>798.46</v>
      </c>
      <c r="D145" s="138">
        <v>16.93</v>
      </c>
      <c r="E145" s="138">
        <v>6.87</v>
      </c>
      <c r="F145" s="96">
        <f t="shared" si="15"/>
        <v>3223.35</v>
      </c>
      <c r="G145" s="108">
        <v>2401.09</v>
      </c>
      <c r="H145" s="204">
        <f t="shared" si="13"/>
        <v>43482.38</v>
      </c>
      <c r="I145" s="25"/>
      <c r="J145" s="11"/>
    </row>
    <row r="146" spans="1:13">
      <c r="A146" s="202" t="s">
        <v>275</v>
      </c>
      <c r="B146" s="203">
        <v>2401.09</v>
      </c>
      <c r="C146" s="138">
        <v>700.47</v>
      </c>
      <c r="D146" s="138">
        <v>16.93</v>
      </c>
      <c r="E146" s="138">
        <v>6.87</v>
      </c>
      <c r="F146" s="96">
        <f t="shared" si="15"/>
        <v>3125.36</v>
      </c>
      <c r="G146" s="108">
        <v>2401.09</v>
      </c>
      <c r="H146" s="204">
        <f t="shared" si="13"/>
        <v>42306.5</v>
      </c>
      <c r="I146" s="25"/>
      <c r="J146" s="11"/>
    </row>
    <row r="147" spans="1:13">
      <c r="A147" s="202" t="s">
        <v>276</v>
      </c>
      <c r="B147" s="203">
        <v>2401.09</v>
      </c>
      <c r="C147" s="138">
        <v>595.04999999999995</v>
      </c>
      <c r="D147" s="138">
        <v>16.93</v>
      </c>
      <c r="E147" s="138">
        <v>6.87</v>
      </c>
      <c r="F147" s="96">
        <f t="shared" si="15"/>
        <v>3019.94</v>
      </c>
      <c r="G147" s="108">
        <v>2401.09</v>
      </c>
      <c r="H147" s="204">
        <f t="shared" si="13"/>
        <v>41041.46</v>
      </c>
      <c r="I147" s="25"/>
      <c r="J147" s="11"/>
    </row>
    <row r="148" spans="1:13">
      <c r="A148" s="202" t="s">
        <v>277</v>
      </c>
      <c r="B148" s="203">
        <v>2401.09</v>
      </c>
      <c r="C148" s="138">
        <v>480.32</v>
      </c>
      <c r="D148" s="138">
        <v>16.93</v>
      </c>
      <c r="E148" s="138">
        <v>6.87</v>
      </c>
      <c r="F148" s="96">
        <f t="shared" si="15"/>
        <v>2905.21</v>
      </c>
      <c r="G148" s="108">
        <v>2401.09</v>
      </c>
      <c r="H148" s="204">
        <f t="shared" si="13"/>
        <v>39664.700000000004</v>
      </c>
      <c r="I148" s="25"/>
      <c r="J148" s="11"/>
    </row>
    <row r="149" spans="1:13">
      <c r="A149" s="202" t="s">
        <v>278</v>
      </c>
      <c r="B149" s="203">
        <v>2401.09</v>
      </c>
      <c r="C149" s="138">
        <v>466.76</v>
      </c>
      <c r="D149" s="138">
        <v>16.93</v>
      </c>
      <c r="E149" s="138">
        <v>6.87</v>
      </c>
      <c r="F149" s="96">
        <f t="shared" si="15"/>
        <v>2891.65</v>
      </c>
      <c r="G149" s="108">
        <v>2401.09</v>
      </c>
      <c r="H149" s="204">
        <f t="shared" si="13"/>
        <v>39501.980000000003</v>
      </c>
      <c r="I149" s="25"/>
      <c r="J149" s="11"/>
    </row>
    <row r="150" spans="1:13">
      <c r="A150" s="202" t="s">
        <v>279</v>
      </c>
      <c r="B150" s="203">
        <v>2401.09</v>
      </c>
      <c r="C150" s="138">
        <v>430.09</v>
      </c>
      <c r="D150" s="138">
        <v>16.93</v>
      </c>
      <c r="E150" s="138">
        <v>6.87</v>
      </c>
      <c r="F150" s="96">
        <f t="shared" si="15"/>
        <v>2854.98</v>
      </c>
      <c r="G150" s="108">
        <v>2401.09</v>
      </c>
      <c r="H150" s="204">
        <f t="shared" si="13"/>
        <v>39061.94</v>
      </c>
      <c r="I150" s="25"/>
      <c r="J150" s="11"/>
    </row>
    <row r="151" spans="1:13">
      <c r="A151" s="202" t="s">
        <v>280</v>
      </c>
      <c r="B151" s="203">
        <v>2401.09</v>
      </c>
      <c r="C151" s="138">
        <v>351</v>
      </c>
      <c r="D151" s="138">
        <v>16.93</v>
      </c>
      <c r="E151" s="138">
        <v>6.87</v>
      </c>
      <c r="F151" s="96">
        <f t="shared" si="15"/>
        <v>2775.89</v>
      </c>
      <c r="G151" s="108">
        <v>2401.09</v>
      </c>
      <c r="H151" s="204">
        <f t="shared" si="13"/>
        <v>38112.86</v>
      </c>
      <c r="I151" s="25"/>
    </row>
    <row r="152" spans="1:13">
      <c r="A152" s="202" t="s">
        <v>281</v>
      </c>
      <c r="B152" s="203">
        <v>2401.09</v>
      </c>
      <c r="C152" s="138">
        <v>290.58999999999997</v>
      </c>
      <c r="D152" s="138">
        <v>16.93</v>
      </c>
      <c r="E152" s="138">
        <v>6.87</v>
      </c>
      <c r="F152" s="96">
        <f t="shared" si="15"/>
        <v>2715.48</v>
      </c>
      <c r="G152" s="108">
        <v>2401.09</v>
      </c>
      <c r="H152" s="204">
        <f t="shared" si="13"/>
        <v>37387.94</v>
      </c>
      <c r="I152" s="25"/>
    </row>
    <row r="153" spans="1:13">
      <c r="A153" s="202" t="s">
        <v>282</v>
      </c>
      <c r="B153" s="203">
        <v>2401.09</v>
      </c>
      <c r="C153" s="138">
        <v>225.65</v>
      </c>
      <c r="D153" s="138">
        <v>16.93</v>
      </c>
      <c r="E153" s="138">
        <v>6.87</v>
      </c>
      <c r="F153" s="96">
        <f t="shared" si="15"/>
        <v>2650.54</v>
      </c>
      <c r="G153" s="108">
        <v>2401.09</v>
      </c>
      <c r="H153" s="204">
        <f t="shared" si="13"/>
        <v>36608.660000000003</v>
      </c>
      <c r="I153" s="25"/>
    </row>
    <row r="154" spans="1:13">
      <c r="A154" s="202" t="s">
        <v>283</v>
      </c>
      <c r="B154" s="203">
        <v>2401.09</v>
      </c>
      <c r="C154" s="138">
        <v>166.94</v>
      </c>
      <c r="D154" s="138">
        <v>16.93</v>
      </c>
      <c r="E154" s="138">
        <v>6.87</v>
      </c>
      <c r="F154" s="96">
        <f t="shared" si="15"/>
        <v>2591.83</v>
      </c>
      <c r="G154" s="108">
        <v>2401.09</v>
      </c>
      <c r="H154" s="204">
        <f t="shared" si="13"/>
        <v>35904.14</v>
      </c>
      <c r="I154" s="25"/>
    </row>
    <row r="155" spans="1:13">
      <c r="B155" s="2"/>
      <c r="C155" s="2"/>
      <c r="D155" s="2"/>
      <c r="E155" s="2"/>
      <c r="F155" s="2"/>
      <c r="G155" s="2"/>
      <c r="M155" s="24"/>
    </row>
    <row r="156" spans="1:13">
      <c r="B156" s="2"/>
      <c r="C156" s="2"/>
      <c r="D156" s="2"/>
      <c r="E156" s="2"/>
      <c r="F156" s="2"/>
    </row>
    <row r="157" spans="1:13">
      <c r="A157" s="9" t="s">
        <v>284</v>
      </c>
      <c r="B157" s="149"/>
      <c r="C157" s="149"/>
      <c r="D157" s="149"/>
      <c r="E157" s="149"/>
      <c r="F157" s="9"/>
      <c r="G157" s="9"/>
      <c r="H157" s="9"/>
      <c r="I157" s="9"/>
      <c r="J157" s="9"/>
      <c r="K157" s="9"/>
      <c r="L157" s="9"/>
    </row>
    <row r="159" spans="1:13">
      <c r="A159" t="s">
        <v>44</v>
      </c>
    </row>
    <row r="161" spans="1:10" ht="30">
      <c r="A161" s="181" t="s">
        <v>62</v>
      </c>
      <c r="B161" s="181" t="s">
        <v>5</v>
      </c>
      <c r="C161" s="180" t="s">
        <v>261</v>
      </c>
      <c r="D161" s="180" t="s">
        <v>262</v>
      </c>
      <c r="E161" s="180" t="s">
        <v>263</v>
      </c>
      <c r="F161" s="181" t="s">
        <v>159</v>
      </c>
      <c r="G161" s="181" t="s">
        <v>12</v>
      </c>
      <c r="H161" s="181" t="s">
        <v>13</v>
      </c>
      <c r="I161" s="10"/>
      <c r="J161" s="10"/>
    </row>
    <row r="162" spans="1:10">
      <c r="A162" s="202" t="s">
        <v>270</v>
      </c>
      <c r="B162" s="205">
        <v>2090.21</v>
      </c>
      <c r="C162" s="205">
        <v>1425.9</v>
      </c>
      <c r="D162" s="138">
        <v>16.93</v>
      </c>
      <c r="E162" s="138">
        <v>6.87</v>
      </c>
      <c r="F162" s="101">
        <f t="shared" ref="F162:F177" si="16">B162+C162+D162+E162</f>
        <v>3539.91</v>
      </c>
      <c r="G162" s="206">
        <v>2090.21</v>
      </c>
      <c r="H162" s="207">
        <f t="shared" ref="H162:H177" si="17">(F162*12)+(G162*2)</f>
        <v>46659.34</v>
      </c>
      <c r="I162" s="24"/>
      <c r="J162" s="10"/>
    </row>
    <row r="163" spans="1:10">
      <c r="A163" s="202" t="s">
        <v>271</v>
      </c>
      <c r="B163" s="205">
        <v>2090.21</v>
      </c>
      <c r="C163" s="205">
        <v>1082.72</v>
      </c>
      <c r="D163" s="138">
        <v>16.93</v>
      </c>
      <c r="E163" s="138">
        <v>6.87</v>
      </c>
      <c r="F163" s="101">
        <f t="shared" si="16"/>
        <v>3196.73</v>
      </c>
      <c r="G163" s="206">
        <v>2090.21</v>
      </c>
      <c r="H163" s="207">
        <f t="shared" si="17"/>
        <v>42541.18</v>
      </c>
      <c r="I163" s="24"/>
      <c r="J163" s="10"/>
    </row>
    <row r="164" spans="1:10">
      <c r="A164" s="202" t="s">
        <v>272</v>
      </c>
      <c r="B164" s="205">
        <v>2090.21</v>
      </c>
      <c r="C164" s="205">
        <v>1042.3</v>
      </c>
      <c r="D164" s="138">
        <v>16.93</v>
      </c>
      <c r="E164" s="138">
        <v>6.87</v>
      </c>
      <c r="F164" s="101">
        <f t="shared" si="16"/>
        <v>3156.31</v>
      </c>
      <c r="G164" s="206">
        <v>2090.21</v>
      </c>
      <c r="H164" s="207">
        <f t="shared" si="17"/>
        <v>42056.14</v>
      </c>
      <c r="I164" s="24"/>
      <c r="J164" s="10"/>
    </row>
    <row r="165" spans="1:10">
      <c r="A165" s="202" t="s">
        <v>285</v>
      </c>
      <c r="B165" s="205">
        <v>2090.21</v>
      </c>
      <c r="C165" s="205">
        <v>900.15</v>
      </c>
      <c r="D165" s="138">
        <v>16.93</v>
      </c>
      <c r="E165" s="138">
        <v>6.87</v>
      </c>
      <c r="F165" s="101">
        <f t="shared" si="16"/>
        <v>3014.16</v>
      </c>
      <c r="G165" s="206">
        <v>2090.21</v>
      </c>
      <c r="H165" s="207">
        <f t="shared" si="17"/>
        <v>40350.339999999997</v>
      </c>
      <c r="I165" s="24"/>
      <c r="J165" s="10"/>
    </row>
    <row r="166" spans="1:10">
      <c r="A166" s="202" t="s">
        <v>274</v>
      </c>
      <c r="B166" s="205">
        <v>2090.21</v>
      </c>
      <c r="C166" s="205">
        <v>798.46</v>
      </c>
      <c r="D166" s="138">
        <v>16.93</v>
      </c>
      <c r="E166" s="138">
        <v>6.87</v>
      </c>
      <c r="F166" s="101">
        <f t="shared" si="16"/>
        <v>2912.47</v>
      </c>
      <c r="G166" s="206">
        <v>2090.21</v>
      </c>
      <c r="H166" s="207">
        <f t="shared" si="17"/>
        <v>39130.06</v>
      </c>
      <c r="I166" s="24"/>
      <c r="J166" s="10"/>
    </row>
    <row r="167" spans="1:10">
      <c r="A167" s="202" t="s">
        <v>275</v>
      </c>
      <c r="B167" s="205">
        <v>2090.21</v>
      </c>
      <c r="C167" s="205">
        <v>700.47</v>
      </c>
      <c r="D167" s="138">
        <v>16.93</v>
      </c>
      <c r="E167" s="138">
        <v>6.87</v>
      </c>
      <c r="F167" s="101">
        <f t="shared" si="16"/>
        <v>2814.48</v>
      </c>
      <c r="G167" s="206">
        <v>2090.21</v>
      </c>
      <c r="H167" s="207">
        <f t="shared" si="17"/>
        <v>37954.18</v>
      </c>
      <c r="I167" s="24"/>
      <c r="J167" s="10"/>
    </row>
    <row r="168" spans="1:10">
      <c r="A168" s="202" t="s">
        <v>276</v>
      </c>
      <c r="B168" s="205">
        <v>2090.21</v>
      </c>
      <c r="C168" s="205">
        <v>595.04999999999995</v>
      </c>
      <c r="D168" s="138">
        <v>16.93</v>
      </c>
      <c r="E168" s="138">
        <v>6.87</v>
      </c>
      <c r="F168" s="101">
        <f t="shared" si="16"/>
        <v>2709.06</v>
      </c>
      <c r="G168" s="206">
        <v>2090.21</v>
      </c>
      <c r="H168" s="207">
        <f t="shared" si="17"/>
        <v>36689.14</v>
      </c>
      <c r="I168" s="24"/>
      <c r="J168" s="10"/>
    </row>
    <row r="169" spans="1:10">
      <c r="A169" s="202" t="s">
        <v>286</v>
      </c>
      <c r="B169" s="205">
        <v>2090.21</v>
      </c>
      <c r="C169" s="205">
        <v>480.32</v>
      </c>
      <c r="D169" s="138">
        <v>16.93</v>
      </c>
      <c r="E169" s="138">
        <v>6.87</v>
      </c>
      <c r="F169" s="101">
        <f t="shared" si="16"/>
        <v>2594.33</v>
      </c>
      <c r="G169" s="206">
        <v>2090.21</v>
      </c>
      <c r="H169" s="207">
        <f t="shared" si="17"/>
        <v>35312.379999999997</v>
      </c>
      <c r="I169" s="24"/>
      <c r="J169" s="10"/>
    </row>
    <row r="170" spans="1:10">
      <c r="A170" s="202" t="s">
        <v>278</v>
      </c>
      <c r="B170" s="205">
        <v>2090.21</v>
      </c>
      <c r="C170" s="205">
        <v>466.76</v>
      </c>
      <c r="D170" s="138">
        <v>16.93</v>
      </c>
      <c r="E170" s="138">
        <v>6.87</v>
      </c>
      <c r="F170" s="101">
        <f t="shared" si="16"/>
        <v>2580.77</v>
      </c>
      <c r="G170" s="206">
        <v>2090.21</v>
      </c>
      <c r="H170" s="207">
        <f t="shared" si="17"/>
        <v>35149.659999999996</v>
      </c>
      <c r="I170" s="24"/>
      <c r="J170" s="10"/>
    </row>
    <row r="171" spans="1:10">
      <c r="A171" s="202" t="s">
        <v>279</v>
      </c>
      <c r="B171" s="205">
        <v>2090.21</v>
      </c>
      <c r="C171" s="205">
        <v>430.09</v>
      </c>
      <c r="D171" s="138">
        <v>16.93</v>
      </c>
      <c r="E171" s="138">
        <v>6.87</v>
      </c>
      <c r="F171" s="101">
        <f t="shared" si="16"/>
        <v>2544.1</v>
      </c>
      <c r="G171" s="206">
        <v>2090.21</v>
      </c>
      <c r="H171" s="207">
        <f t="shared" si="17"/>
        <v>34709.619999999995</v>
      </c>
      <c r="I171" s="24"/>
      <c r="J171" s="10"/>
    </row>
    <row r="172" spans="1:10">
      <c r="A172" s="202" t="s">
        <v>280</v>
      </c>
      <c r="B172" s="205">
        <v>2090.21</v>
      </c>
      <c r="C172" s="205">
        <v>351</v>
      </c>
      <c r="D172" s="138">
        <v>16.93</v>
      </c>
      <c r="E172" s="138">
        <v>6.87</v>
      </c>
      <c r="F172" s="101">
        <f t="shared" si="16"/>
        <v>2465.0099999999998</v>
      </c>
      <c r="G172" s="206">
        <v>2090.21</v>
      </c>
      <c r="H172" s="207">
        <f t="shared" si="17"/>
        <v>33760.539999999994</v>
      </c>
      <c r="I172" s="24"/>
      <c r="J172" s="10"/>
    </row>
    <row r="173" spans="1:10">
      <c r="A173" s="202" t="s">
        <v>287</v>
      </c>
      <c r="B173" s="205">
        <v>2090.21</v>
      </c>
      <c r="C173" s="205">
        <v>331.8</v>
      </c>
      <c r="D173" s="138">
        <v>16.93</v>
      </c>
      <c r="E173" s="138">
        <v>6.87</v>
      </c>
      <c r="F173" s="101">
        <f t="shared" si="16"/>
        <v>2445.81</v>
      </c>
      <c r="G173" s="206">
        <v>2090.21</v>
      </c>
      <c r="H173" s="207">
        <f t="shared" si="17"/>
        <v>33530.14</v>
      </c>
      <c r="I173" s="24"/>
      <c r="J173" s="10"/>
    </row>
    <row r="174" spans="1:10">
      <c r="A174" s="202" t="s">
        <v>281</v>
      </c>
      <c r="B174" s="205">
        <v>2090.21</v>
      </c>
      <c r="C174" s="205">
        <v>290.58999999999997</v>
      </c>
      <c r="D174" s="138">
        <v>16.93</v>
      </c>
      <c r="E174" s="138">
        <v>6.87</v>
      </c>
      <c r="F174" s="101">
        <f t="shared" si="16"/>
        <v>2404.6</v>
      </c>
      <c r="G174" s="206">
        <v>2090.21</v>
      </c>
      <c r="H174" s="207">
        <f t="shared" si="17"/>
        <v>33035.619999999995</v>
      </c>
      <c r="I174" s="24"/>
      <c r="J174" s="10"/>
    </row>
    <row r="175" spans="1:10">
      <c r="A175" s="202" t="s">
        <v>282</v>
      </c>
      <c r="B175" s="205">
        <v>2090.21</v>
      </c>
      <c r="C175" s="205">
        <v>225.65</v>
      </c>
      <c r="D175" s="138">
        <v>16.93</v>
      </c>
      <c r="E175" s="138">
        <v>6.87</v>
      </c>
      <c r="F175" s="101">
        <f t="shared" si="16"/>
        <v>2339.66</v>
      </c>
      <c r="G175" s="206">
        <v>2090.21</v>
      </c>
      <c r="H175" s="207">
        <f t="shared" si="17"/>
        <v>32256.339999999997</v>
      </c>
      <c r="I175" s="24"/>
      <c r="J175" s="10"/>
    </row>
    <row r="176" spans="1:10">
      <c r="A176" s="202" t="s">
        <v>283</v>
      </c>
      <c r="B176" s="205">
        <v>2090.21</v>
      </c>
      <c r="C176" s="205">
        <v>166.94</v>
      </c>
      <c r="D176" s="138">
        <v>16.93</v>
      </c>
      <c r="E176" s="138">
        <v>6.87</v>
      </c>
      <c r="F176" s="101">
        <f t="shared" si="16"/>
        <v>2280.9499999999998</v>
      </c>
      <c r="G176" s="206">
        <v>2090.21</v>
      </c>
      <c r="H176" s="207">
        <f t="shared" si="17"/>
        <v>31551.82</v>
      </c>
      <c r="I176" s="24"/>
      <c r="J176" s="10"/>
    </row>
    <row r="177" spans="1:12">
      <c r="A177" s="202" t="s">
        <v>288</v>
      </c>
      <c r="B177" s="205">
        <v>2090.21</v>
      </c>
      <c r="C177" s="205">
        <v>110.59</v>
      </c>
      <c r="D177" s="138">
        <v>16.93</v>
      </c>
      <c r="E177" s="138">
        <v>6.87</v>
      </c>
      <c r="F177" s="101">
        <f t="shared" si="16"/>
        <v>2224.6</v>
      </c>
      <c r="G177" s="206">
        <v>2090.21</v>
      </c>
      <c r="H177" s="207">
        <f t="shared" si="17"/>
        <v>30875.619999999995</v>
      </c>
      <c r="I177" s="24"/>
      <c r="J177" s="10"/>
    </row>
    <row r="178" spans="1:12" s="10" customFormat="1">
      <c r="B178" s="44"/>
      <c r="C178" s="44"/>
      <c r="D178" s="44"/>
      <c r="E178" s="44"/>
      <c r="F178" s="44"/>
      <c r="G178" s="44"/>
    </row>
    <row r="179" spans="1:12" s="10" customFormat="1" ht="14.25" customHeight="1">
      <c r="B179" s="44"/>
      <c r="F179" s="44"/>
      <c r="G179" s="44"/>
    </row>
    <row r="180" spans="1:12">
      <c r="A180" s="9" t="s">
        <v>289</v>
      </c>
      <c r="B180" s="9"/>
      <c r="C180" s="9"/>
      <c r="D180" s="9"/>
      <c r="E180" s="9"/>
      <c r="F180" s="149"/>
      <c r="G180" s="9"/>
      <c r="H180" s="9"/>
      <c r="I180" s="9"/>
      <c r="J180" s="9"/>
      <c r="K180" s="9"/>
      <c r="L180" s="9"/>
    </row>
    <row r="181" spans="1:12" ht="14.25" customHeight="1">
      <c r="A181" s="7"/>
    </row>
    <row r="182" spans="1:12" ht="15" customHeight="1"/>
    <row r="183" spans="1:12" ht="16.5" customHeight="1">
      <c r="A183" t="s">
        <v>44</v>
      </c>
    </row>
    <row r="184" spans="1:12" ht="16.5" customHeight="1"/>
    <row r="185" spans="1:12" ht="30">
      <c r="A185" s="181" t="s">
        <v>62</v>
      </c>
      <c r="B185" s="181" t="s">
        <v>5</v>
      </c>
      <c r="C185" s="180" t="s">
        <v>261</v>
      </c>
      <c r="D185" s="180" t="s">
        <v>262</v>
      </c>
      <c r="E185" s="180" t="s">
        <v>263</v>
      </c>
      <c r="F185" s="181" t="s">
        <v>159</v>
      </c>
      <c r="G185" s="181" t="s">
        <v>12</v>
      </c>
      <c r="H185" s="181" t="s">
        <v>13</v>
      </c>
    </row>
    <row r="186" spans="1:12">
      <c r="A186" s="97" t="s">
        <v>272</v>
      </c>
      <c r="B186" s="205">
        <v>1829.02</v>
      </c>
      <c r="C186" s="138">
        <v>1042.3</v>
      </c>
      <c r="D186" s="138">
        <v>16.93</v>
      </c>
      <c r="E186" s="138">
        <v>6.87</v>
      </c>
      <c r="F186" s="96">
        <f t="shared" ref="F186:F195" si="18">B186+C186+D186+E186</f>
        <v>2895.1199999999994</v>
      </c>
      <c r="G186" s="108">
        <v>1829.02</v>
      </c>
      <c r="H186" s="204">
        <f t="shared" ref="H186:H195" si="19">(F186*12)+(G186*2)</f>
        <v>38399.479999999996</v>
      </c>
      <c r="I186" s="24"/>
    </row>
    <row r="187" spans="1:12">
      <c r="A187" s="97" t="s">
        <v>278</v>
      </c>
      <c r="B187" s="205">
        <v>1829.02</v>
      </c>
      <c r="C187" s="138">
        <v>466.76</v>
      </c>
      <c r="D187" s="138">
        <v>16.93</v>
      </c>
      <c r="E187" s="138">
        <v>6.87</v>
      </c>
      <c r="F187" s="96">
        <f t="shared" si="18"/>
        <v>2319.5799999999995</v>
      </c>
      <c r="G187" s="108">
        <v>1829.02</v>
      </c>
      <c r="H187" s="204">
        <f t="shared" si="19"/>
        <v>31492.999999999993</v>
      </c>
      <c r="I187" s="24"/>
    </row>
    <row r="188" spans="1:12">
      <c r="A188" s="190" t="s">
        <v>279</v>
      </c>
      <c r="B188" s="205">
        <v>1829.02</v>
      </c>
      <c r="C188" s="138">
        <v>430.09</v>
      </c>
      <c r="D188" s="138">
        <v>16.93</v>
      </c>
      <c r="E188" s="138">
        <v>6.87</v>
      </c>
      <c r="F188" s="96">
        <f t="shared" si="18"/>
        <v>2282.91</v>
      </c>
      <c r="G188" s="108">
        <v>1829.02</v>
      </c>
      <c r="H188" s="204">
        <f t="shared" si="19"/>
        <v>31052.959999999999</v>
      </c>
      <c r="I188" s="24"/>
    </row>
    <row r="189" spans="1:12">
      <c r="A189" s="190" t="s">
        <v>280</v>
      </c>
      <c r="B189" s="205">
        <v>1829.02</v>
      </c>
      <c r="C189" s="138">
        <v>351</v>
      </c>
      <c r="D189" s="138">
        <v>16.93</v>
      </c>
      <c r="E189" s="138">
        <v>6.87</v>
      </c>
      <c r="F189" s="96">
        <f t="shared" si="18"/>
        <v>2203.8199999999997</v>
      </c>
      <c r="G189" s="108">
        <v>1829.02</v>
      </c>
      <c r="H189" s="204">
        <f t="shared" si="19"/>
        <v>30103.879999999997</v>
      </c>
      <c r="I189" s="24"/>
    </row>
    <row r="190" spans="1:12">
      <c r="A190" s="190" t="s">
        <v>281</v>
      </c>
      <c r="B190" s="205">
        <v>1829.02</v>
      </c>
      <c r="C190" s="138">
        <v>290.58999999999997</v>
      </c>
      <c r="D190" s="138">
        <v>16.93</v>
      </c>
      <c r="E190" s="138">
        <v>6.87</v>
      </c>
      <c r="F190" s="96">
        <f t="shared" si="18"/>
        <v>2143.41</v>
      </c>
      <c r="G190" s="108">
        <v>1829.02</v>
      </c>
      <c r="H190" s="204">
        <f t="shared" si="19"/>
        <v>29378.959999999999</v>
      </c>
      <c r="I190" s="24"/>
    </row>
    <row r="191" spans="1:12">
      <c r="A191" s="190" t="s">
        <v>282</v>
      </c>
      <c r="B191" s="205">
        <v>1829.02</v>
      </c>
      <c r="C191" s="138">
        <v>225.65</v>
      </c>
      <c r="D191" s="138">
        <v>16.93</v>
      </c>
      <c r="E191" s="138">
        <v>6.87</v>
      </c>
      <c r="F191" s="96">
        <f t="shared" si="18"/>
        <v>2078.4699999999998</v>
      </c>
      <c r="G191" s="108">
        <v>1829.02</v>
      </c>
      <c r="H191" s="204">
        <f t="shared" si="19"/>
        <v>28599.68</v>
      </c>
      <c r="I191" s="24"/>
    </row>
    <row r="192" spans="1:12">
      <c r="A192" s="190" t="s">
        <v>283</v>
      </c>
      <c r="B192" s="205">
        <v>1829.02</v>
      </c>
      <c r="C192" s="138">
        <v>166.94</v>
      </c>
      <c r="D192" s="138">
        <v>16.93</v>
      </c>
      <c r="E192" s="138">
        <v>6.87</v>
      </c>
      <c r="F192" s="96">
        <f t="shared" si="18"/>
        <v>2019.76</v>
      </c>
      <c r="G192" s="108">
        <v>1829.02</v>
      </c>
      <c r="H192" s="204">
        <f t="shared" si="19"/>
        <v>27895.16</v>
      </c>
      <c r="I192" s="24"/>
    </row>
    <row r="193" spans="1:12">
      <c r="A193" s="190" t="s">
        <v>290</v>
      </c>
      <c r="B193" s="205">
        <v>1829.02</v>
      </c>
      <c r="C193" s="138">
        <v>154.55000000000001</v>
      </c>
      <c r="D193" s="138">
        <v>16.93</v>
      </c>
      <c r="E193" s="138">
        <v>6.87</v>
      </c>
      <c r="F193" s="96">
        <f t="shared" si="18"/>
        <v>2007.37</v>
      </c>
      <c r="G193" s="108">
        <v>1829.02</v>
      </c>
      <c r="H193" s="204">
        <f t="shared" si="19"/>
        <v>27746.48</v>
      </c>
      <c r="I193" s="24"/>
    </row>
    <row r="194" spans="1:12">
      <c r="A194" s="190" t="s">
        <v>291</v>
      </c>
      <c r="B194" s="205">
        <v>1829.02</v>
      </c>
      <c r="C194" s="138">
        <v>137.55000000000001</v>
      </c>
      <c r="D194" s="138">
        <v>16.93</v>
      </c>
      <c r="E194" s="138">
        <v>6.87</v>
      </c>
      <c r="F194" s="96">
        <f t="shared" si="18"/>
        <v>1990.37</v>
      </c>
      <c r="G194" s="108">
        <v>1829.02</v>
      </c>
      <c r="H194" s="204">
        <f t="shared" si="19"/>
        <v>27542.48</v>
      </c>
      <c r="I194" s="24"/>
    </row>
    <row r="195" spans="1:12">
      <c r="A195" s="190" t="s">
        <v>288</v>
      </c>
      <c r="B195" s="205">
        <v>1829.02</v>
      </c>
      <c r="C195" s="138">
        <v>110.59</v>
      </c>
      <c r="D195" s="138">
        <v>16.93</v>
      </c>
      <c r="E195" s="138">
        <v>6.87</v>
      </c>
      <c r="F195" s="96">
        <f t="shared" si="18"/>
        <v>1963.4099999999999</v>
      </c>
      <c r="G195" s="108">
        <v>1829.02</v>
      </c>
      <c r="H195" s="204">
        <f t="shared" si="19"/>
        <v>27218.959999999999</v>
      </c>
      <c r="I195" s="24"/>
    </row>
    <row r="196" spans="1:12">
      <c r="B196" s="2"/>
      <c r="C196" s="2"/>
      <c r="D196" s="2"/>
      <c r="E196" s="2"/>
      <c r="F196" s="2"/>
      <c r="G196" s="2"/>
    </row>
    <row r="197" spans="1:12">
      <c r="B197" s="2"/>
      <c r="C197" s="2"/>
      <c r="D197" s="2"/>
      <c r="E197" s="2"/>
      <c r="F197" s="2"/>
    </row>
    <row r="198" spans="1:12">
      <c r="B198" s="2"/>
      <c r="C198" s="2"/>
      <c r="D198" s="2"/>
      <c r="E198" s="2"/>
      <c r="F198" s="2"/>
    </row>
    <row r="199" spans="1:12">
      <c r="B199" s="2"/>
      <c r="C199" s="2"/>
      <c r="D199" s="2"/>
      <c r="E199" s="2"/>
      <c r="F199" s="2"/>
    </row>
    <row r="200" spans="1:12">
      <c r="A200" s="9" t="s">
        <v>292</v>
      </c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</row>
    <row r="203" spans="1:12">
      <c r="A203" t="s">
        <v>44</v>
      </c>
    </row>
    <row r="205" spans="1:12" ht="30">
      <c r="A205" s="181" t="s">
        <v>62</v>
      </c>
      <c r="B205" s="181" t="s">
        <v>5</v>
      </c>
      <c r="C205" s="180" t="s">
        <v>261</v>
      </c>
      <c r="D205" s="180" t="s">
        <v>293</v>
      </c>
      <c r="E205" s="180" t="s">
        <v>263</v>
      </c>
      <c r="F205" s="181" t="s">
        <v>159</v>
      </c>
      <c r="G205" s="181" t="s">
        <v>12</v>
      </c>
      <c r="H205" s="181" t="s">
        <v>13</v>
      </c>
    </row>
    <row r="206" spans="1:12">
      <c r="A206" s="190" t="s">
        <v>278</v>
      </c>
      <c r="B206" s="205">
        <v>1514.8</v>
      </c>
      <c r="C206" s="205">
        <v>466.76</v>
      </c>
      <c r="D206" s="138">
        <v>16.93</v>
      </c>
      <c r="E206" s="138">
        <v>6.87</v>
      </c>
      <c r="F206" s="101">
        <f>B206+C206+D206+E206</f>
        <v>2005.36</v>
      </c>
      <c r="G206" s="206">
        <v>1514.8</v>
      </c>
      <c r="H206" s="207">
        <f>(F206*12)+(G206*2)</f>
        <v>27093.919999999998</v>
      </c>
      <c r="I206" s="24"/>
    </row>
    <row r="207" spans="1:12">
      <c r="A207" s="190" t="s">
        <v>280</v>
      </c>
      <c r="B207" s="205">
        <v>1514.8</v>
      </c>
      <c r="C207" s="205">
        <v>351</v>
      </c>
      <c r="D207" s="138">
        <v>16.93</v>
      </c>
      <c r="E207" s="138">
        <v>6.87</v>
      </c>
      <c r="F207" s="101">
        <f>B207+C207+D207+E207</f>
        <v>1889.6</v>
      </c>
      <c r="G207" s="206">
        <v>1514.8</v>
      </c>
      <c r="H207" s="207">
        <f>(F207*12)+(G207*2)</f>
        <v>25704.799999999996</v>
      </c>
      <c r="I207" s="24"/>
    </row>
    <row r="208" spans="1:12">
      <c r="A208" s="190" t="s">
        <v>281</v>
      </c>
      <c r="B208" s="205">
        <v>1514.8</v>
      </c>
      <c r="C208" s="205">
        <v>290.58999999999997</v>
      </c>
      <c r="D208" s="138">
        <v>16.93</v>
      </c>
      <c r="E208" s="138">
        <v>6.87</v>
      </c>
      <c r="F208" s="101">
        <f>B208+C208+D208+E208</f>
        <v>1829.1899999999998</v>
      </c>
      <c r="G208" s="206">
        <v>1514.8</v>
      </c>
      <c r="H208" s="207">
        <f>(F208*12)+(G208*2)</f>
        <v>24979.879999999997</v>
      </c>
      <c r="I208" s="24"/>
    </row>
    <row r="209" spans="1:9">
      <c r="A209" s="190" t="s">
        <v>282</v>
      </c>
      <c r="B209" s="205">
        <v>1514.8</v>
      </c>
      <c r="C209" s="205">
        <v>225.65</v>
      </c>
      <c r="D209" s="138">
        <v>16.93</v>
      </c>
      <c r="E209" s="138">
        <v>6.87</v>
      </c>
      <c r="F209" s="101">
        <f>B209+C209+D209+E209</f>
        <v>1764.25</v>
      </c>
      <c r="G209" s="206">
        <v>1514.8</v>
      </c>
      <c r="H209" s="207">
        <f>(F209*12)+(G209*2)</f>
        <v>24200.6</v>
      </c>
      <c r="I209" s="24"/>
    </row>
    <row r="210" spans="1:9">
      <c r="B210" s="2"/>
      <c r="C210" s="2"/>
      <c r="D210" s="2"/>
      <c r="E210" s="2"/>
      <c r="F210" s="2"/>
      <c r="G210" s="47"/>
    </row>
    <row r="211" spans="1:9" ht="18.75">
      <c r="A211" s="7" t="s">
        <v>294</v>
      </c>
      <c r="B211" s="2"/>
    </row>
    <row r="213" spans="1:9" ht="15" customHeight="1">
      <c r="B213" s="273" t="s">
        <v>250</v>
      </c>
      <c r="C213" s="273"/>
      <c r="D213" s="273" t="s">
        <v>88</v>
      </c>
      <c r="E213" s="273"/>
    </row>
    <row r="214" spans="1:9">
      <c r="B214" s="273"/>
      <c r="C214" s="273"/>
      <c r="D214" s="273"/>
      <c r="E214" s="273"/>
    </row>
    <row r="215" spans="1:9">
      <c r="B215" s="273"/>
      <c r="C215" s="273"/>
      <c r="D215" s="273"/>
      <c r="E215" s="273"/>
      <c r="F215" s="2"/>
      <c r="G215" s="2"/>
    </row>
    <row r="216" spans="1:9">
      <c r="B216" s="374" t="s">
        <v>295</v>
      </c>
      <c r="C216" s="374"/>
      <c r="D216" s="443">
        <v>62.9</v>
      </c>
      <c r="E216" s="443"/>
      <c r="F216" s="2"/>
      <c r="G216" s="2"/>
      <c r="H216" s="2"/>
    </row>
    <row r="217" spans="1:9">
      <c r="B217" s="374" t="s">
        <v>296</v>
      </c>
      <c r="C217" s="374"/>
      <c r="D217" s="443">
        <v>52.6</v>
      </c>
      <c r="E217" s="443"/>
      <c r="F217" s="2"/>
      <c r="G217" s="2"/>
    </row>
    <row r="218" spans="1:9">
      <c r="B218" s="374" t="s">
        <v>297</v>
      </c>
      <c r="C218" s="374"/>
      <c r="D218" s="443">
        <v>52.6</v>
      </c>
      <c r="E218" s="443"/>
      <c r="F218" s="2"/>
      <c r="G218" s="2"/>
      <c r="H218" s="2"/>
    </row>
    <row r="219" spans="1:9">
      <c r="B219" s="374" t="s">
        <v>298</v>
      </c>
      <c r="C219" s="374"/>
      <c r="D219" s="443">
        <v>52.6</v>
      </c>
      <c r="E219" s="443"/>
      <c r="F219" s="2"/>
    </row>
    <row r="220" spans="1:9">
      <c r="B220" s="14"/>
      <c r="C220" s="2"/>
      <c r="D220" s="2"/>
      <c r="F220" s="2"/>
      <c r="G220" s="2"/>
    </row>
    <row r="221" spans="1:9">
      <c r="B221" s="14"/>
      <c r="C221" s="2"/>
      <c r="D221" s="2"/>
      <c r="F221" s="2"/>
      <c r="G221" s="2"/>
    </row>
    <row r="222" spans="1:9" ht="18.75">
      <c r="A222" s="7" t="s">
        <v>299</v>
      </c>
      <c r="F222" s="2"/>
      <c r="G222" s="2"/>
    </row>
    <row r="223" spans="1:9">
      <c r="F223" s="213"/>
      <c r="G223" s="213"/>
      <c r="H223" s="213"/>
    </row>
    <row r="224" spans="1:9">
      <c r="B224" s="67"/>
      <c r="C224" s="181" t="s">
        <v>257</v>
      </c>
      <c r="D224" s="181" t="s">
        <v>258</v>
      </c>
      <c r="F224" s="213"/>
      <c r="G224" s="213"/>
      <c r="H224" s="213"/>
    </row>
    <row r="225" spans="1:8">
      <c r="B225" s="208" t="s">
        <v>295</v>
      </c>
      <c r="C225" s="191">
        <v>22.28</v>
      </c>
      <c r="D225" s="191">
        <v>33.409999999999997</v>
      </c>
      <c r="E225" s="2"/>
      <c r="F225" s="214"/>
      <c r="G225" s="214"/>
      <c r="H225" s="213"/>
    </row>
    <row r="226" spans="1:8">
      <c r="B226" s="208" t="s">
        <v>296</v>
      </c>
      <c r="C226" s="191">
        <v>20.420000000000002</v>
      </c>
      <c r="D226" s="191">
        <v>30.62</v>
      </c>
      <c r="E226" s="2"/>
      <c r="F226" s="214"/>
      <c r="G226" s="214"/>
      <c r="H226" s="213"/>
    </row>
    <row r="227" spans="1:8">
      <c r="B227" s="208" t="s">
        <v>297</v>
      </c>
      <c r="C227" s="191">
        <v>17.559999999999999</v>
      </c>
      <c r="D227" s="191">
        <v>26.34</v>
      </c>
      <c r="E227" s="2"/>
      <c r="F227" s="214"/>
      <c r="G227" s="214"/>
      <c r="H227" s="213"/>
    </row>
    <row r="228" spans="1:8">
      <c r="B228" s="208" t="s">
        <v>298</v>
      </c>
      <c r="C228" s="191">
        <v>14.9</v>
      </c>
      <c r="D228" s="191">
        <v>22.35</v>
      </c>
      <c r="E228" s="2"/>
      <c r="F228" s="214"/>
      <c r="G228" s="214"/>
      <c r="H228" s="213"/>
    </row>
    <row r="229" spans="1:8">
      <c r="B229" s="2"/>
      <c r="C229" s="2"/>
      <c r="D229" s="2"/>
      <c r="F229" s="213"/>
      <c r="G229" s="213"/>
      <c r="H229" s="215"/>
    </row>
    <row r="230" spans="1:8">
      <c r="C230" s="47"/>
      <c r="D230" s="47"/>
      <c r="F230" s="213"/>
      <c r="G230" s="213"/>
      <c r="H230" s="213"/>
    </row>
    <row r="231" spans="1:8" ht="18.75">
      <c r="A231" s="7" t="s">
        <v>300</v>
      </c>
      <c r="B231" s="48"/>
      <c r="C231" s="47"/>
      <c r="D231" s="47"/>
      <c r="F231" s="213"/>
      <c r="G231" s="213"/>
      <c r="H231" s="213"/>
    </row>
    <row r="232" spans="1:8" ht="18.75">
      <c r="A232" s="7"/>
      <c r="C232" s="47"/>
    </row>
    <row r="233" spans="1:8" ht="60">
      <c r="A233" s="7"/>
      <c r="B233" s="209" t="s">
        <v>301</v>
      </c>
      <c r="C233" s="210" t="s">
        <v>302</v>
      </c>
    </row>
    <row r="234" spans="1:8" ht="18.75">
      <c r="A234" s="7"/>
      <c r="B234" s="26" t="s">
        <v>303</v>
      </c>
      <c r="C234" s="211">
        <v>525</v>
      </c>
      <c r="D234" s="49"/>
    </row>
    <row r="235" spans="1:8" ht="18.75">
      <c r="A235" s="7"/>
      <c r="B235" s="26" t="s">
        <v>304</v>
      </c>
      <c r="C235" s="211">
        <v>425</v>
      </c>
    </row>
    <row r="236" spans="1:8" ht="18.75">
      <c r="A236" s="7"/>
      <c r="B236" s="26" t="s">
        <v>305</v>
      </c>
      <c r="C236" s="211">
        <v>220</v>
      </c>
    </row>
    <row r="237" spans="1:8" ht="18.75">
      <c r="A237" s="7"/>
      <c r="B237" s="26" t="s">
        <v>306</v>
      </c>
      <c r="C237" s="211">
        <v>120</v>
      </c>
    </row>
    <row r="238" spans="1:8" ht="18.75">
      <c r="A238" s="7"/>
      <c r="B238" s="26" t="s">
        <v>307</v>
      </c>
      <c r="C238" s="211">
        <v>220</v>
      </c>
    </row>
    <row r="239" spans="1:8" ht="18.75">
      <c r="A239" s="7"/>
      <c r="B239" s="26" t="s">
        <v>308</v>
      </c>
      <c r="C239" s="211">
        <v>120</v>
      </c>
    </row>
    <row r="240" spans="1:8" ht="18.75">
      <c r="A240" s="7"/>
      <c r="B240" s="26" t="s">
        <v>309</v>
      </c>
      <c r="C240" s="211">
        <v>160</v>
      </c>
    </row>
    <row r="241" spans="1:14" ht="18.75">
      <c r="A241" s="7"/>
      <c r="B241" s="26" t="s">
        <v>310</v>
      </c>
      <c r="C241" s="211">
        <v>50</v>
      </c>
    </row>
    <row r="242" spans="1:14" ht="18.75">
      <c r="A242" s="7"/>
      <c r="B242" s="26" t="s">
        <v>311</v>
      </c>
      <c r="C242" s="211">
        <v>0</v>
      </c>
    </row>
    <row r="243" spans="1:14">
      <c r="B243" s="26" t="s">
        <v>312</v>
      </c>
      <c r="C243" s="211">
        <v>150</v>
      </c>
    </row>
    <row r="244" spans="1:14">
      <c r="C244" s="49"/>
    </row>
    <row r="245" spans="1:14">
      <c r="C245" s="49"/>
    </row>
    <row r="246" spans="1:14" ht="18.75">
      <c r="A246" s="7" t="s">
        <v>313</v>
      </c>
      <c r="C246" s="49"/>
    </row>
    <row r="247" spans="1:14" ht="18.75">
      <c r="A247" s="7"/>
      <c r="C247" s="49"/>
    </row>
    <row r="248" spans="1:14" ht="45">
      <c r="B248" s="210" t="s">
        <v>314</v>
      </c>
      <c r="C248" s="212">
        <v>409.01</v>
      </c>
      <c r="D248" s="2"/>
    </row>
    <row r="249" spans="1:14">
      <c r="B249" s="50"/>
      <c r="C249" s="192"/>
    </row>
    <row r="250" spans="1:14" ht="18.75">
      <c r="A250" s="7" t="s">
        <v>315</v>
      </c>
      <c r="C250" s="193"/>
    </row>
    <row r="251" spans="1:14" ht="18.75">
      <c r="A251" s="7"/>
      <c r="C251" s="193"/>
    </row>
    <row r="252" spans="1:14">
      <c r="B252" s="210" t="s">
        <v>316</v>
      </c>
      <c r="C252" s="212">
        <v>117.11</v>
      </c>
      <c r="D252" s="2"/>
    </row>
    <row r="253" spans="1:14">
      <c r="B253" s="50"/>
      <c r="C253" s="51"/>
      <c r="D253" s="2"/>
    </row>
    <row r="254" spans="1:14">
      <c r="B254" s="50"/>
      <c r="C254" s="51"/>
    </row>
    <row r="255" spans="1:14" ht="21">
      <c r="A255" s="332" t="s">
        <v>317</v>
      </c>
      <c r="B255" s="332"/>
      <c r="C255" s="332"/>
      <c r="D255" s="332"/>
      <c r="E255" s="332"/>
      <c r="F255" s="332"/>
      <c r="G255" s="332"/>
      <c r="H255" s="332"/>
      <c r="I255" s="332"/>
      <c r="J255" s="332"/>
      <c r="K255" s="332"/>
      <c r="L255" s="332"/>
      <c r="M255" s="332"/>
      <c r="N255" s="332"/>
    </row>
    <row r="256" spans="1:14" s="10" customFormat="1" ht="21">
      <c r="A256" s="68"/>
      <c r="B256" s="68"/>
      <c r="C256" s="68"/>
      <c r="D256" s="68"/>
      <c r="E256" s="68"/>
      <c r="F256" s="68"/>
      <c r="G256" s="68"/>
      <c r="H256" s="68"/>
      <c r="I256" s="68"/>
      <c r="J256" s="68"/>
      <c r="K256" s="68"/>
      <c r="L256" s="68"/>
      <c r="M256" s="68"/>
      <c r="N256" s="68"/>
    </row>
    <row r="257" spans="1:14" s="10" customFormat="1" ht="21">
      <c r="A257" s="69" t="s">
        <v>318</v>
      </c>
      <c r="B257" s="70"/>
      <c r="C257" s="70"/>
      <c r="D257" s="70"/>
      <c r="E257" s="70"/>
      <c r="F257" s="70"/>
      <c r="G257" s="70"/>
      <c r="H257" s="70"/>
      <c r="I257" s="70"/>
      <c r="J257" s="68"/>
      <c r="K257" s="68"/>
      <c r="L257" s="68"/>
      <c r="M257" s="68"/>
      <c r="N257" s="68"/>
    </row>
    <row r="258" spans="1:14" s="10" customFormat="1" ht="21">
      <c r="A258" s="69"/>
      <c r="B258" s="70"/>
      <c r="C258" s="70"/>
      <c r="D258" s="73"/>
      <c r="E258" s="73"/>
      <c r="F258" s="73"/>
      <c r="G258" s="73"/>
      <c r="H258" s="70"/>
      <c r="I258" s="70"/>
      <c r="J258" s="68"/>
      <c r="K258" s="68"/>
      <c r="L258" s="68"/>
      <c r="M258" s="68"/>
      <c r="N258" s="68"/>
    </row>
    <row r="259" spans="1:14" s="10" customFormat="1" ht="30">
      <c r="A259" s="216" t="s">
        <v>3</v>
      </c>
      <c r="B259" s="216" t="s">
        <v>319</v>
      </c>
      <c r="C259" s="216" t="s">
        <v>62</v>
      </c>
      <c r="D259" s="216" t="s">
        <v>5</v>
      </c>
      <c r="E259" s="216" t="s">
        <v>320</v>
      </c>
      <c r="F259" s="216" t="s">
        <v>262</v>
      </c>
      <c r="G259" s="216" t="s">
        <v>263</v>
      </c>
      <c r="H259" s="216" t="s">
        <v>159</v>
      </c>
      <c r="I259" s="216" t="s">
        <v>13</v>
      </c>
      <c r="J259" s="68"/>
      <c r="K259" s="68"/>
      <c r="L259" s="68"/>
      <c r="M259" s="68"/>
      <c r="N259" s="68"/>
    </row>
    <row r="260" spans="1:14" s="10" customFormat="1" ht="21">
      <c r="A260" s="217" t="s">
        <v>321</v>
      </c>
      <c r="B260" s="218">
        <v>1</v>
      </c>
      <c r="C260" s="218" t="s">
        <v>283</v>
      </c>
      <c r="D260" s="205">
        <v>2801.27</v>
      </c>
      <c r="E260" s="205">
        <v>166.94</v>
      </c>
      <c r="F260" s="205">
        <v>16.93</v>
      </c>
      <c r="G260" s="205">
        <v>6.87</v>
      </c>
      <c r="H260" s="219">
        <f t="shared" ref="H260:H267" si="20">D260+E260+F260+G260</f>
        <v>2992.0099999999998</v>
      </c>
      <c r="I260" s="220">
        <f>H260*12</f>
        <v>35904.119999999995</v>
      </c>
      <c r="J260" s="147"/>
      <c r="K260" s="68"/>
      <c r="L260" s="68"/>
      <c r="M260" s="68"/>
      <c r="N260" s="68"/>
    </row>
    <row r="261" spans="1:14" s="10" customFormat="1" ht="21">
      <c r="A261" s="217" t="s">
        <v>322</v>
      </c>
      <c r="B261" s="218">
        <v>2</v>
      </c>
      <c r="C261" s="218" t="s">
        <v>283</v>
      </c>
      <c r="D261" s="205">
        <v>2438.58</v>
      </c>
      <c r="E261" s="205">
        <v>166.94</v>
      </c>
      <c r="F261" s="205">
        <v>16.93</v>
      </c>
      <c r="G261" s="205">
        <v>6.87</v>
      </c>
      <c r="H261" s="219">
        <f t="shared" si="20"/>
        <v>2629.3199999999997</v>
      </c>
      <c r="I261" s="220">
        <f>H261*12</f>
        <v>31551.839999999997</v>
      </c>
      <c r="J261" s="147"/>
      <c r="K261" s="68"/>
      <c r="L261" s="68"/>
      <c r="M261" s="68"/>
      <c r="N261" s="68"/>
    </row>
    <row r="262" spans="1:14" s="10" customFormat="1" ht="21">
      <c r="A262" s="217" t="s">
        <v>322</v>
      </c>
      <c r="B262" s="218">
        <v>2</v>
      </c>
      <c r="C262" s="218" t="s">
        <v>281</v>
      </c>
      <c r="D262" s="205">
        <v>2438.5700000000002</v>
      </c>
      <c r="E262" s="205">
        <v>290.58999999999997</v>
      </c>
      <c r="F262" s="205">
        <v>16.93</v>
      </c>
      <c r="G262" s="205">
        <v>6.87</v>
      </c>
      <c r="H262" s="219">
        <f t="shared" si="20"/>
        <v>2752.96</v>
      </c>
      <c r="I262" s="220">
        <f>H262*12</f>
        <v>33035.520000000004</v>
      </c>
      <c r="J262" s="147"/>
      <c r="K262" s="68"/>
      <c r="L262" s="68"/>
      <c r="M262" s="68"/>
      <c r="N262" s="68"/>
    </row>
    <row r="263" spans="1:14" s="10" customFormat="1" ht="21">
      <c r="A263" s="217" t="s">
        <v>322</v>
      </c>
      <c r="B263" s="218">
        <v>2</v>
      </c>
      <c r="C263" s="218" t="s">
        <v>278</v>
      </c>
      <c r="D263" s="205">
        <v>2438.5700000000002</v>
      </c>
      <c r="E263" s="205">
        <v>466.76</v>
      </c>
      <c r="F263" s="205">
        <v>16.93</v>
      </c>
      <c r="G263" s="205">
        <v>6.87</v>
      </c>
      <c r="H263" s="219">
        <f t="shared" si="20"/>
        <v>2929.1299999999997</v>
      </c>
      <c r="I263" s="220">
        <f>H263*12</f>
        <v>35149.56</v>
      </c>
      <c r="J263" s="147"/>
      <c r="K263" s="68"/>
      <c r="L263" s="68"/>
      <c r="M263" s="68"/>
      <c r="N263" s="68"/>
    </row>
    <row r="264" spans="1:14" s="10" customFormat="1" ht="21">
      <c r="A264" s="217" t="s">
        <v>323</v>
      </c>
      <c r="B264" s="218">
        <v>3</v>
      </c>
      <c r="C264" s="218" t="s">
        <v>283</v>
      </c>
      <c r="D264" s="205">
        <v>2133.86</v>
      </c>
      <c r="E264" s="205">
        <v>166.94</v>
      </c>
      <c r="F264" s="205">
        <v>16.93</v>
      </c>
      <c r="G264" s="205">
        <v>6.87</v>
      </c>
      <c r="H264" s="219">
        <f t="shared" si="20"/>
        <v>2324.6</v>
      </c>
      <c r="I264" s="220">
        <f t="shared" ref="I264" si="21">H264*12</f>
        <v>27895.199999999997</v>
      </c>
      <c r="J264" s="147"/>
      <c r="K264" s="68"/>
      <c r="L264" s="68"/>
      <c r="M264" s="68"/>
      <c r="N264" s="68"/>
    </row>
    <row r="265" spans="1:14" s="10" customFormat="1" ht="21">
      <c r="A265" s="217" t="s">
        <v>323</v>
      </c>
      <c r="B265" s="218">
        <v>3</v>
      </c>
      <c r="C265" s="218" t="s">
        <v>281</v>
      </c>
      <c r="D265" s="205">
        <v>2133.86</v>
      </c>
      <c r="E265" s="205">
        <v>290.58999999999997</v>
      </c>
      <c r="F265" s="205">
        <v>16.93</v>
      </c>
      <c r="G265" s="205">
        <v>6.87</v>
      </c>
      <c r="H265" s="219">
        <f t="shared" si="20"/>
        <v>2448.25</v>
      </c>
      <c r="I265" s="220">
        <f>H265*12</f>
        <v>29379</v>
      </c>
      <c r="J265" s="147"/>
      <c r="K265" s="68"/>
      <c r="L265" s="68"/>
      <c r="M265" s="68"/>
      <c r="N265" s="68"/>
    </row>
    <row r="266" spans="1:14" s="10" customFormat="1" ht="31.5">
      <c r="A266" s="221" t="s">
        <v>324</v>
      </c>
      <c r="B266" s="218">
        <v>3</v>
      </c>
      <c r="C266" s="218" t="s">
        <v>278</v>
      </c>
      <c r="D266" s="205">
        <v>2133.86</v>
      </c>
      <c r="E266" s="205">
        <v>466.76</v>
      </c>
      <c r="F266" s="205">
        <v>16.93</v>
      </c>
      <c r="G266" s="205">
        <v>6.87</v>
      </c>
      <c r="H266" s="219">
        <f t="shared" si="20"/>
        <v>2624.4199999999996</v>
      </c>
      <c r="I266" s="220">
        <f>H266*12</f>
        <v>31493.039999999994</v>
      </c>
      <c r="J266" s="147"/>
      <c r="K266" s="68"/>
      <c r="L266" s="68"/>
      <c r="M266" s="68"/>
      <c r="N266" s="68"/>
    </row>
    <row r="267" spans="1:14" s="10" customFormat="1" ht="21">
      <c r="A267" s="217" t="s">
        <v>325</v>
      </c>
      <c r="B267" s="218">
        <v>4</v>
      </c>
      <c r="C267" s="218" t="s">
        <v>282</v>
      </c>
      <c r="D267" s="205">
        <v>1767.27</v>
      </c>
      <c r="E267" s="205">
        <v>225.65</v>
      </c>
      <c r="F267" s="205">
        <v>16.93</v>
      </c>
      <c r="G267" s="205">
        <v>6.87</v>
      </c>
      <c r="H267" s="219">
        <f t="shared" si="20"/>
        <v>2016.72</v>
      </c>
      <c r="I267" s="220">
        <f>H267*12</f>
        <v>24200.639999999999</v>
      </c>
      <c r="J267" s="147"/>
      <c r="K267" s="68"/>
      <c r="L267" s="68"/>
      <c r="M267" s="68"/>
      <c r="N267" s="68"/>
    </row>
    <row r="268" spans="1:14" s="10" customFormat="1" ht="21">
      <c r="A268" s="70"/>
      <c r="B268" s="70"/>
      <c r="C268" s="70"/>
      <c r="D268" s="73"/>
      <c r="E268" s="73"/>
      <c r="F268" s="73"/>
      <c r="G268" s="73"/>
      <c r="H268" s="73"/>
      <c r="I268" s="73"/>
      <c r="J268" s="89"/>
      <c r="K268" s="89"/>
      <c r="L268" s="89"/>
      <c r="M268" s="68"/>
      <c r="N268" s="68"/>
    </row>
    <row r="269" spans="1:14" s="10" customFormat="1" ht="21">
      <c r="A269" s="70"/>
      <c r="B269" s="70"/>
      <c r="C269" s="70"/>
      <c r="D269" s="73"/>
      <c r="E269" s="73"/>
      <c r="F269" s="73"/>
      <c r="G269" s="73"/>
      <c r="H269" s="73"/>
      <c r="I269" s="73"/>
      <c r="J269" s="89"/>
      <c r="K269" s="89"/>
      <c r="L269" s="89"/>
      <c r="M269" s="68"/>
      <c r="N269" s="68"/>
    </row>
    <row r="270" spans="1:14" s="10" customFormat="1" ht="21">
      <c r="A270" s="70"/>
      <c r="B270" s="70"/>
      <c r="C270" s="70"/>
      <c r="D270" s="73"/>
      <c r="E270" s="73"/>
      <c r="F270" s="73"/>
      <c r="G270" s="73"/>
      <c r="H270" s="73"/>
      <c r="I270" s="73"/>
      <c r="J270" s="89"/>
      <c r="K270" s="89"/>
      <c r="L270" s="89"/>
      <c r="M270" s="68"/>
      <c r="N270" s="68"/>
    </row>
    <row r="271" spans="1:14" s="10" customFormat="1" ht="21">
      <c r="A271" s="72" t="s">
        <v>326</v>
      </c>
      <c r="B271" s="70"/>
      <c r="C271" s="70"/>
      <c r="D271" s="70"/>
      <c r="E271" s="70"/>
      <c r="F271" s="70"/>
      <c r="G271" s="70"/>
      <c r="H271" s="71"/>
      <c r="I271" s="73"/>
      <c r="J271" s="173"/>
      <c r="K271" s="68"/>
      <c r="L271" s="68"/>
      <c r="M271" s="68"/>
      <c r="N271" s="68"/>
    </row>
    <row r="272" spans="1:14" s="10" customFormat="1" ht="21">
      <c r="A272" s="72"/>
      <c r="B272" s="70"/>
      <c r="C272" s="70"/>
      <c r="D272" s="73"/>
      <c r="E272" s="73"/>
      <c r="F272" s="73"/>
      <c r="G272" s="73"/>
      <c r="H272" s="73"/>
      <c r="I272" s="73"/>
      <c r="J272" s="173"/>
      <c r="K272" s="68"/>
      <c r="L272" s="68"/>
      <c r="M272" s="68"/>
      <c r="N272" s="68"/>
    </row>
    <row r="273" spans="1:14" s="10" customFormat="1" ht="21">
      <c r="A273" s="72"/>
      <c r="B273" s="273" t="s">
        <v>250</v>
      </c>
      <c r="C273" s="273"/>
      <c r="D273" s="273" t="s">
        <v>88</v>
      </c>
      <c r="E273" s="273"/>
      <c r="F273" s="70"/>
      <c r="G273" s="73"/>
      <c r="H273" s="73"/>
      <c r="I273" s="73"/>
      <c r="J273" s="73"/>
      <c r="K273" s="89"/>
      <c r="L273" s="68"/>
      <c r="M273" s="68"/>
      <c r="N273" s="68"/>
    </row>
    <row r="274" spans="1:14" s="10" customFormat="1" ht="21">
      <c r="A274" s="70"/>
      <c r="B274" s="273"/>
      <c r="C274" s="273"/>
      <c r="D274" s="273"/>
      <c r="E274" s="273"/>
      <c r="F274" s="73"/>
      <c r="G274" s="73"/>
      <c r="H274" s="73"/>
      <c r="I274" s="73"/>
      <c r="J274" s="73"/>
      <c r="K274" s="89"/>
      <c r="L274" s="68"/>
      <c r="M274" s="68"/>
      <c r="N274" s="68"/>
    </row>
    <row r="275" spans="1:14" s="10" customFormat="1" ht="21" customHeight="1">
      <c r="A275" s="70"/>
      <c r="B275" s="273"/>
      <c r="C275" s="273"/>
      <c r="D275" s="273"/>
      <c r="E275" s="273"/>
      <c r="F275" s="81"/>
      <c r="G275" s="73"/>
      <c r="H275" s="73"/>
      <c r="I275" s="73"/>
      <c r="J275" s="73"/>
      <c r="K275" s="89"/>
      <c r="L275" s="68"/>
      <c r="M275" s="68"/>
      <c r="N275" s="68"/>
    </row>
    <row r="276" spans="1:14" s="10" customFormat="1" ht="21">
      <c r="A276" s="70"/>
      <c r="B276" s="374" t="s">
        <v>225</v>
      </c>
      <c r="C276" s="374"/>
      <c r="D276" s="443">
        <v>73.37</v>
      </c>
      <c r="E276" s="443"/>
      <c r="F276" s="44"/>
      <c r="G276" s="73"/>
      <c r="H276" s="73"/>
      <c r="K276" s="68"/>
      <c r="L276" s="68"/>
      <c r="M276" s="68"/>
      <c r="N276" s="68"/>
    </row>
    <row r="277" spans="1:14" s="10" customFormat="1" ht="21">
      <c r="A277" s="70"/>
      <c r="B277" s="374" t="s">
        <v>327</v>
      </c>
      <c r="C277" s="374"/>
      <c r="D277" s="443">
        <v>61.37</v>
      </c>
      <c r="E277" s="443"/>
      <c r="F277" s="44"/>
      <c r="G277" s="71"/>
      <c r="H277" s="73"/>
      <c r="I277" s="44"/>
      <c r="K277" s="68"/>
      <c r="L277" s="68"/>
      <c r="M277" s="68"/>
      <c r="N277" s="68"/>
    </row>
    <row r="278" spans="1:14" s="10" customFormat="1" ht="21">
      <c r="A278" s="70"/>
      <c r="B278" s="374" t="s">
        <v>328</v>
      </c>
      <c r="C278" s="374"/>
      <c r="D278" s="443">
        <v>61.37</v>
      </c>
      <c r="E278" s="443"/>
      <c r="F278" s="44"/>
      <c r="G278" s="71"/>
      <c r="H278" s="70"/>
      <c r="J278" s="44"/>
      <c r="K278" s="68"/>
      <c r="L278" s="68"/>
      <c r="M278" s="68"/>
      <c r="N278" s="68"/>
    </row>
    <row r="279" spans="1:14" s="10" customFormat="1" ht="21">
      <c r="A279" s="70"/>
      <c r="B279" s="374" t="s">
        <v>329</v>
      </c>
      <c r="C279" s="374"/>
      <c r="D279" s="443">
        <v>61.37</v>
      </c>
      <c r="E279" s="443"/>
      <c r="F279" s="44"/>
      <c r="G279" s="70"/>
      <c r="H279" s="70"/>
      <c r="K279" s="68"/>
      <c r="L279" s="68"/>
      <c r="M279" s="68"/>
      <c r="N279" s="68"/>
    </row>
    <row r="280" spans="1:14" s="10" customFormat="1" ht="21">
      <c r="A280" s="68"/>
      <c r="B280" s="68"/>
      <c r="C280" s="68"/>
      <c r="D280" s="68"/>
      <c r="E280" s="68"/>
      <c r="F280" s="68"/>
      <c r="G280" s="68"/>
      <c r="H280" s="68"/>
      <c r="K280" s="68"/>
      <c r="L280" s="68"/>
      <c r="M280" s="68"/>
      <c r="N280" s="68"/>
    </row>
    <row r="281" spans="1:14" ht="18.75">
      <c r="A281" s="7" t="s">
        <v>330</v>
      </c>
      <c r="B281" s="7"/>
      <c r="C281" s="7"/>
      <c r="D281" s="7"/>
      <c r="E281" s="7"/>
    </row>
    <row r="282" spans="1:14" ht="18.75">
      <c r="A282" s="7"/>
    </row>
    <row r="283" spans="1:14" ht="60">
      <c r="A283" s="7"/>
      <c r="B283" s="222" t="s">
        <v>301</v>
      </c>
      <c r="C283" s="223" t="s">
        <v>331</v>
      </c>
    </row>
    <row r="284" spans="1:14" ht="18.75">
      <c r="A284" s="7"/>
      <c r="B284" s="224" t="s">
        <v>303</v>
      </c>
      <c r="C284" s="211">
        <v>525</v>
      </c>
      <c r="D284" s="49"/>
    </row>
    <row r="285" spans="1:14" ht="18.75">
      <c r="A285" s="7"/>
      <c r="B285" s="224" t="s">
        <v>304</v>
      </c>
      <c r="C285" s="211">
        <v>425</v>
      </c>
      <c r="D285" s="49"/>
    </row>
    <row r="286" spans="1:14" ht="18.75">
      <c r="A286" s="7"/>
      <c r="B286" s="224" t="s">
        <v>305</v>
      </c>
      <c r="C286" s="211">
        <v>220</v>
      </c>
      <c r="D286" s="49"/>
    </row>
    <row r="287" spans="1:14" ht="18.75">
      <c r="A287" s="7"/>
      <c r="B287" s="224" t="s">
        <v>306</v>
      </c>
      <c r="C287" s="211">
        <v>120</v>
      </c>
      <c r="D287" s="49"/>
    </row>
    <row r="288" spans="1:14" ht="18.75">
      <c r="A288" s="7"/>
      <c r="B288" s="224" t="s">
        <v>307</v>
      </c>
      <c r="C288" s="211">
        <v>220</v>
      </c>
      <c r="D288" s="49"/>
    </row>
    <row r="289" spans="1:14" ht="18.75">
      <c r="A289" s="7"/>
      <c r="B289" s="224" t="s">
        <v>308</v>
      </c>
      <c r="C289" s="211">
        <v>120</v>
      </c>
      <c r="D289" s="49"/>
    </row>
    <row r="290" spans="1:14" ht="18.75">
      <c r="A290" s="7"/>
      <c r="B290" s="224" t="s">
        <v>309</v>
      </c>
      <c r="C290" s="211">
        <v>160</v>
      </c>
      <c r="D290" s="49"/>
    </row>
    <row r="291" spans="1:14" ht="18.75">
      <c r="A291" s="7"/>
      <c r="B291" s="224" t="s">
        <v>310</v>
      </c>
      <c r="C291" s="211">
        <v>50</v>
      </c>
      <c r="D291" s="49"/>
    </row>
    <row r="292" spans="1:14" ht="18.75">
      <c r="A292" s="7"/>
      <c r="B292" s="224" t="s">
        <v>311</v>
      </c>
      <c r="C292" s="211">
        <v>0</v>
      </c>
      <c r="D292" s="49"/>
    </row>
    <row r="293" spans="1:14">
      <c r="B293" s="224" t="s">
        <v>312</v>
      </c>
      <c r="C293" s="211">
        <v>150</v>
      </c>
      <c r="D293" s="49"/>
    </row>
    <row r="294" spans="1:14">
      <c r="C294" s="49"/>
    </row>
    <row r="295" spans="1:14">
      <c r="C295" s="49"/>
    </row>
    <row r="296" spans="1:14" ht="18.75">
      <c r="A296" s="7" t="s">
        <v>332</v>
      </c>
      <c r="C296" s="49"/>
    </row>
    <row r="297" spans="1:14" ht="18.75">
      <c r="A297" s="7"/>
      <c r="C297" s="49"/>
    </row>
    <row r="298" spans="1:14" ht="45">
      <c r="B298" s="223" t="s">
        <v>314</v>
      </c>
      <c r="C298" s="212">
        <v>409.01</v>
      </c>
      <c r="D298" s="2"/>
    </row>
    <row r="299" spans="1:14">
      <c r="C299" s="49"/>
    </row>
    <row r="301" spans="1:14" ht="21">
      <c r="A301" s="332" t="s">
        <v>333</v>
      </c>
      <c r="B301" s="332"/>
      <c r="C301" s="332"/>
      <c r="D301" s="332"/>
      <c r="E301" s="332"/>
      <c r="F301" s="332"/>
      <c r="G301" s="332"/>
      <c r="H301" s="332"/>
      <c r="I301" s="332"/>
      <c r="J301" s="332"/>
      <c r="K301" s="332"/>
      <c r="L301" s="332"/>
      <c r="M301" s="332"/>
      <c r="N301" s="332"/>
    </row>
    <row r="302" spans="1:14" ht="21">
      <c r="A302" s="42"/>
      <c r="B302" s="42"/>
      <c r="C302" s="42"/>
      <c r="D302" s="42"/>
      <c r="E302" s="42"/>
      <c r="F302" s="42"/>
      <c r="G302" s="42"/>
      <c r="H302" s="42"/>
      <c r="I302" s="42"/>
      <c r="J302" s="42"/>
      <c r="K302" s="42"/>
      <c r="L302" s="42"/>
      <c r="M302" s="42"/>
      <c r="N302" s="42"/>
    </row>
    <row r="303" spans="1:14">
      <c r="B303" s="229" t="s">
        <v>334</v>
      </c>
      <c r="F303" s="229" t="s">
        <v>335</v>
      </c>
    </row>
    <row r="304" spans="1:14" ht="30">
      <c r="B304" s="225" t="s">
        <v>319</v>
      </c>
      <c r="C304" s="226" t="s">
        <v>336</v>
      </c>
      <c r="F304" s="228" t="s">
        <v>319</v>
      </c>
      <c r="G304" s="226" t="s">
        <v>336</v>
      </c>
    </row>
    <row r="305" spans="2:9">
      <c r="B305" s="26" t="s">
        <v>251</v>
      </c>
      <c r="C305" s="227">
        <v>23623.9</v>
      </c>
      <c r="D305" s="194"/>
      <c r="F305" s="26" t="s">
        <v>337</v>
      </c>
      <c r="G305" s="227">
        <v>19818.86</v>
      </c>
      <c r="H305" s="2"/>
      <c r="I305" s="73"/>
    </row>
    <row r="306" spans="2:9">
      <c r="B306" s="26" t="s">
        <v>252</v>
      </c>
      <c r="C306" s="227">
        <v>19986.18</v>
      </c>
      <c r="D306" s="194"/>
      <c r="F306" s="26" t="s">
        <v>338</v>
      </c>
      <c r="G306" s="227">
        <v>16330.55</v>
      </c>
      <c r="H306" s="2"/>
      <c r="I306" s="73"/>
    </row>
    <row r="307" spans="2:9">
      <c r="B307" s="26" t="s">
        <v>339</v>
      </c>
      <c r="C307" s="227">
        <v>13078.52</v>
      </c>
      <c r="D307" s="194"/>
      <c r="F307" s="26" t="s">
        <v>340</v>
      </c>
      <c r="G307" s="227">
        <v>15359.5</v>
      </c>
      <c r="H307" s="2"/>
      <c r="I307" s="73"/>
    </row>
    <row r="308" spans="2:9">
      <c r="B308" s="26" t="s">
        <v>341</v>
      </c>
      <c r="C308" s="227">
        <v>10583.85</v>
      </c>
      <c r="D308" s="194"/>
      <c r="F308" s="26" t="s">
        <v>342</v>
      </c>
      <c r="G308" s="227">
        <v>12191.97</v>
      </c>
      <c r="H308" s="2"/>
      <c r="I308" s="73"/>
    </row>
    <row r="309" spans="2:9">
      <c r="G309" s="195"/>
    </row>
  </sheetData>
  <mergeCells count="44">
    <mergeCell ref="B100:C100"/>
    <mergeCell ref="D100:E100"/>
    <mergeCell ref="A2:N2"/>
    <mergeCell ref="B96:C98"/>
    <mergeCell ref="D96:E98"/>
    <mergeCell ref="B99:C99"/>
    <mergeCell ref="D99:E99"/>
    <mergeCell ref="B101:C101"/>
    <mergeCell ref="D101:E101"/>
    <mergeCell ref="B102:C102"/>
    <mergeCell ref="D102:E102"/>
    <mergeCell ref="B106:C108"/>
    <mergeCell ref="D106:E108"/>
    <mergeCell ref="B216:C216"/>
    <mergeCell ref="D216:E216"/>
    <mergeCell ref="B109:C109"/>
    <mergeCell ref="D109:E109"/>
    <mergeCell ref="B110:C110"/>
    <mergeCell ref="D110:E110"/>
    <mergeCell ref="B111:C111"/>
    <mergeCell ref="D111:E111"/>
    <mergeCell ref="B112:C112"/>
    <mergeCell ref="D112:E112"/>
    <mergeCell ref="A125:N125"/>
    <mergeCell ref="B213:C215"/>
    <mergeCell ref="D213:E215"/>
    <mergeCell ref="B277:C277"/>
    <mergeCell ref="D277:E277"/>
    <mergeCell ref="B217:C217"/>
    <mergeCell ref="D217:E217"/>
    <mergeCell ref="B218:C218"/>
    <mergeCell ref="D218:E218"/>
    <mergeCell ref="B219:C219"/>
    <mergeCell ref="D219:E219"/>
    <mergeCell ref="A255:N255"/>
    <mergeCell ref="B273:C275"/>
    <mergeCell ref="D273:E275"/>
    <mergeCell ref="B276:C276"/>
    <mergeCell ref="D276:E276"/>
    <mergeCell ref="B278:C278"/>
    <mergeCell ref="D278:E278"/>
    <mergeCell ref="B279:C279"/>
    <mergeCell ref="D279:E279"/>
    <mergeCell ref="A301:N301"/>
  </mergeCells>
  <hyperlinks>
    <hyperlink ref="B233" r:id="rId1" display="https://www.uab.cat/doc/normativa-uab-indumentaria" xr:uid="{186CBCFC-EEEB-48F9-986C-AF4DD74A0359}"/>
    <hyperlink ref="B283" r:id="rId2" display="https://www.uab.cat/doc/normativa-uab-indumentaria" xr:uid="{B9357D81-63FB-4B4B-90C3-E4BFE2BFB578}"/>
  </hyperlinks>
  <pageMargins left="0.7" right="0.7" top="0.75" bottom="0.75" header="0.3" footer="0.3"/>
  <pageSetup paperSize="9" scale="48" fitToHeight="0" orientation="landscape" r:id="rId3"/>
  <rowBreaks count="4" manualBreakCount="4">
    <brk id="57" max="15" man="1"/>
    <brk id="123" max="15" man="1"/>
    <brk id="178" max="15" man="1"/>
    <brk id="209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O25"/>
  <sheetViews>
    <sheetView showGridLines="0" zoomScaleNormal="100" workbookViewId="0">
      <selection activeCell="P21" sqref="P21"/>
    </sheetView>
  </sheetViews>
  <sheetFormatPr defaultColWidth="9.140625" defaultRowHeight="15"/>
  <cols>
    <col min="1" max="1" width="37" bestFit="1" customWidth="1"/>
    <col min="2" max="6" width="11" customWidth="1"/>
    <col min="7" max="7" width="19" customWidth="1"/>
    <col min="8" max="12" width="11" customWidth="1"/>
    <col min="13" max="13" width="19" customWidth="1"/>
  </cols>
  <sheetData>
    <row r="1" spans="1:14" ht="15.75" thickBot="1"/>
    <row r="2" spans="1:14" ht="15.75">
      <c r="A2" s="16"/>
      <c r="B2" s="447" t="s">
        <v>343</v>
      </c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9"/>
    </row>
    <row r="3" spans="1:14" ht="15" customHeight="1" thickBot="1">
      <c r="A3" s="16"/>
      <c r="B3" s="450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2"/>
    </row>
    <row r="4" spans="1:14" ht="15.75" customHeight="1">
      <c r="A4" s="453"/>
      <c r="B4" s="323" t="s">
        <v>344</v>
      </c>
      <c r="C4" s="312"/>
      <c r="D4" s="312"/>
      <c r="E4" s="312"/>
      <c r="F4" s="312"/>
      <c r="G4" s="275"/>
      <c r="H4" s="454" t="s">
        <v>345</v>
      </c>
      <c r="I4" s="272"/>
      <c r="J4" s="272"/>
      <c r="K4" s="272"/>
      <c r="L4" s="272"/>
      <c r="M4" s="310"/>
    </row>
    <row r="5" spans="1:14">
      <c r="A5" s="453"/>
      <c r="B5" s="306"/>
      <c r="C5" s="313"/>
      <c r="D5" s="313"/>
      <c r="E5" s="313"/>
      <c r="F5" s="313"/>
      <c r="G5" s="276"/>
      <c r="H5" s="455"/>
      <c r="I5" s="273"/>
      <c r="J5" s="273"/>
      <c r="K5" s="273"/>
      <c r="L5" s="273"/>
      <c r="M5" s="311"/>
    </row>
    <row r="6" spans="1:14" ht="15.75" thickBot="1">
      <c r="A6" s="453"/>
      <c r="B6" s="324"/>
      <c r="C6" s="325"/>
      <c r="D6" s="325"/>
      <c r="E6" s="325"/>
      <c r="F6" s="325"/>
      <c r="G6" s="277"/>
      <c r="H6" s="456"/>
      <c r="I6" s="274"/>
      <c r="J6" s="274"/>
      <c r="K6" s="274"/>
      <c r="L6" s="274"/>
      <c r="M6" s="457"/>
    </row>
    <row r="7" spans="1:14" ht="30.75" thickBot="1">
      <c r="A7" s="87"/>
      <c r="B7" s="35" t="s">
        <v>346</v>
      </c>
      <c r="C7" s="33" t="s">
        <v>347</v>
      </c>
      <c r="D7" s="33" t="s">
        <v>348</v>
      </c>
      <c r="E7" s="33" t="s">
        <v>349</v>
      </c>
      <c r="F7" s="33" t="s">
        <v>350</v>
      </c>
      <c r="G7" s="34" t="s">
        <v>351</v>
      </c>
      <c r="H7" s="35" t="s">
        <v>352</v>
      </c>
      <c r="I7" s="36" t="s">
        <v>347</v>
      </c>
      <c r="J7" s="36" t="s">
        <v>348</v>
      </c>
      <c r="K7" s="36" t="s">
        <v>349</v>
      </c>
      <c r="L7" s="36" t="s">
        <v>350</v>
      </c>
      <c r="M7" s="34" t="s">
        <v>353</v>
      </c>
    </row>
    <row r="8" spans="1:14" ht="34.5" customHeight="1">
      <c r="A8" s="82" t="s">
        <v>354</v>
      </c>
      <c r="B8" s="58" t="s">
        <v>355</v>
      </c>
      <c r="C8" s="59" t="s">
        <v>356</v>
      </c>
      <c r="D8" s="53">
        <v>0</v>
      </c>
      <c r="E8" s="53">
        <v>0</v>
      </c>
      <c r="F8" s="59" t="s">
        <v>357</v>
      </c>
      <c r="G8" s="54">
        <f t="shared" ref="G8:G13" si="0">B8+C8+D8+E8+F8</f>
        <v>0.25700000000000001</v>
      </c>
      <c r="H8" s="58" t="s">
        <v>358</v>
      </c>
      <c r="I8" s="53" t="s">
        <v>359</v>
      </c>
      <c r="J8" s="53" t="s">
        <v>359</v>
      </c>
      <c r="K8" s="53" t="s">
        <v>359</v>
      </c>
      <c r="L8" s="59" t="s">
        <v>360</v>
      </c>
      <c r="M8" s="54">
        <f t="shared" ref="M8:M13" si="1">H8+I8+J8+K8+L8</f>
        <v>4.8000000000000001E-2</v>
      </c>
    </row>
    <row r="9" spans="1:14" ht="30" customHeight="1">
      <c r="A9" s="83" t="s">
        <v>361</v>
      </c>
      <c r="B9" s="58" t="s">
        <v>362</v>
      </c>
      <c r="C9" s="59" t="s">
        <v>363</v>
      </c>
      <c r="D9" s="53">
        <v>0</v>
      </c>
      <c r="E9" s="53">
        <v>0</v>
      </c>
      <c r="F9" s="53">
        <v>0</v>
      </c>
      <c r="G9" s="54">
        <f t="shared" si="0"/>
        <v>0.24299999999999999</v>
      </c>
      <c r="H9" s="58" t="s">
        <v>358</v>
      </c>
      <c r="I9" s="53" t="s">
        <v>359</v>
      </c>
      <c r="J9" s="53" t="s">
        <v>359</v>
      </c>
      <c r="K9" s="53" t="s">
        <v>359</v>
      </c>
      <c r="L9" s="53" t="s">
        <v>359</v>
      </c>
      <c r="M9" s="54">
        <f t="shared" si="1"/>
        <v>4.7E-2</v>
      </c>
      <c r="N9" s="46"/>
    </row>
    <row r="10" spans="1:14" ht="30" customHeight="1">
      <c r="A10" s="83" t="s">
        <v>364</v>
      </c>
      <c r="B10" s="58" t="s">
        <v>362</v>
      </c>
      <c r="C10" s="59" t="s">
        <v>356</v>
      </c>
      <c r="D10" s="59" t="s">
        <v>365</v>
      </c>
      <c r="E10" s="53">
        <v>0</v>
      </c>
      <c r="F10" s="59" t="s">
        <v>357</v>
      </c>
      <c r="G10" s="54">
        <f t="shared" si="0"/>
        <v>0.312</v>
      </c>
      <c r="H10" s="58" t="s">
        <v>358</v>
      </c>
      <c r="I10" s="53" t="s">
        <v>359</v>
      </c>
      <c r="J10" s="59" t="s">
        <v>366</v>
      </c>
      <c r="K10" s="53" t="s">
        <v>359</v>
      </c>
      <c r="L10" s="59" t="s">
        <v>360</v>
      </c>
      <c r="M10" s="54">
        <f t="shared" si="1"/>
        <v>6.3500000000000001E-2</v>
      </c>
      <c r="N10" s="46"/>
    </row>
    <row r="11" spans="1:14" ht="30.75" customHeight="1">
      <c r="A11" s="83" t="s">
        <v>367</v>
      </c>
      <c r="B11" s="58" t="s">
        <v>362</v>
      </c>
      <c r="C11" s="59" t="s">
        <v>356</v>
      </c>
      <c r="D11" s="59" t="s">
        <v>365</v>
      </c>
      <c r="E11" s="59" t="s">
        <v>368</v>
      </c>
      <c r="F11" s="59" t="s">
        <v>357</v>
      </c>
      <c r="G11" s="54">
        <f t="shared" si="0"/>
        <v>0.314</v>
      </c>
      <c r="H11" s="58" t="s">
        <v>358</v>
      </c>
      <c r="I11" s="53" t="s">
        <v>359</v>
      </c>
      <c r="J11" s="59" t="s">
        <v>366</v>
      </c>
      <c r="K11" s="53" t="s">
        <v>359</v>
      </c>
      <c r="L11" s="59" t="s">
        <v>360</v>
      </c>
      <c r="M11" s="54">
        <f t="shared" si="1"/>
        <v>6.3500000000000001E-2</v>
      </c>
    </row>
    <row r="12" spans="1:14" ht="29.25" customHeight="1">
      <c r="A12" s="84" t="s">
        <v>369</v>
      </c>
      <c r="B12" s="58" t="s">
        <v>362</v>
      </c>
      <c r="C12" s="59" t="s">
        <v>356</v>
      </c>
      <c r="D12" s="59" t="s">
        <v>370</v>
      </c>
      <c r="E12" s="59" t="s">
        <v>368</v>
      </c>
      <c r="F12" s="59" t="s">
        <v>357</v>
      </c>
      <c r="G12" s="54">
        <f t="shared" si="0"/>
        <v>0.32600000000000001</v>
      </c>
      <c r="H12" s="58" t="s">
        <v>358</v>
      </c>
      <c r="I12" s="53" t="s">
        <v>359</v>
      </c>
      <c r="J12" s="59" t="s">
        <v>371</v>
      </c>
      <c r="K12" s="53" t="s">
        <v>359</v>
      </c>
      <c r="L12" s="59" t="s">
        <v>360</v>
      </c>
      <c r="M12" s="54">
        <f t="shared" si="1"/>
        <v>6.4000000000000001E-2</v>
      </c>
      <c r="N12" s="46"/>
    </row>
    <row r="13" spans="1:14" ht="30">
      <c r="A13" s="31" t="s">
        <v>372</v>
      </c>
      <c r="B13" s="58">
        <v>0.16520000000000001</v>
      </c>
      <c r="C13" s="59" t="s">
        <v>356</v>
      </c>
      <c r="D13" s="59" t="s">
        <v>370</v>
      </c>
      <c r="E13" s="59" t="s">
        <v>368</v>
      </c>
      <c r="F13" s="59" t="s">
        <v>357</v>
      </c>
      <c r="G13" s="54">
        <f t="shared" si="0"/>
        <v>0.25520000000000004</v>
      </c>
      <c r="H13" s="58" t="s">
        <v>358</v>
      </c>
      <c r="I13" s="53" t="s">
        <v>359</v>
      </c>
      <c r="J13" s="59" t="s">
        <v>371</v>
      </c>
      <c r="K13" s="53" t="s">
        <v>359</v>
      </c>
      <c r="L13" s="59" t="s">
        <v>360</v>
      </c>
      <c r="M13" s="54">
        <f t="shared" si="1"/>
        <v>6.4000000000000001E-2</v>
      </c>
      <c r="N13" s="46"/>
    </row>
    <row r="14" spans="1:14" ht="30.75" thickBot="1">
      <c r="A14" s="32" t="s">
        <v>373</v>
      </c>
      <c r="B14" s="60" t="s">
        <v>374</v>
      </c>
      <c r="C14" s="61" t="s">
        <v>375</v>
      </c>
      <c r="D14" s="30" t="s">
        <v>359</v>
      </c>
      <c r="E14" s="30" t="s">
        <v>359</v>
      </c>
      <c r="F14" s="30" t="s">
        <v>359</v>
      </c>
      <c r="G14" s="55">
        <f>B14+C14</f>
        <v>53.79</v>
      </c>
      <c r="H14" s="62">
        <v>9.43</v>
      </c>
      <c r="I14" s="56" t="s">
        <v>359</v>
      </c>
      <c r="J14" s="57" t="s">
        <v>359</v>
      </c>
      <c r="K14" s="56" t="s">
        <v>359</v>
      </c>
      <c r="L14" s="57" t="s">
        <v>359</v>
      </c>
      <c r="M14" s="43">
        <f>H14</f>
        <v>9.43</v>
      </c>
      <c r="N14" s="46"/>
    </row>
    <row r="15" spans="1:14">
      <c r="A15" t="s">
        <v>172</v>
      </c>
      <c r="B15" t="s">
        <v>172</v>
      </c>
      <c r="C15" t="s">
        <v>172</v>
      </c>
      <c r="D15" t="s">
        <v>172</v>
      </c>
      <c r="E15" t="s">
        <v>172</v>
      </c>
      <c r="F15" t="s">
        <v>172</v>
      </c>
      <c r="G15" t="s">
        <v>172</v>
      </c>
      <c r="H15" t="s">
        <v>172</v>
      </c>
      <c r="I15" t="s">
        <v>172</v>
      </c>
      <c r="J15" t="s">
        <v>172</v>
      </c>
      <c r="K15" t="s">
        <v>172</v>
      </c>
    </row>
    <row r="16" spans="1:14">
      <c r="A16" t="s">
        <v>172</v>
      </c>
      <c r="B16" t="s">
        <v>172</v>
      </c>
      <c r="C16" t="s">
        <v>172</v>
      </c>
      <c r="D16" t="s">
        <v>172</v>
      </c>
      <c r="E16" t="s">
        <v>172</v>
      </c>
      <c r="F16" t="s">
        <v>172</v>
      </c>
      <c r="J16" t="s">
        <v>172</v>
      </c>
      <c r="K16" t="s">
        <v>172</v>
      </c>
      <c r="L16" t="s">
        <v>172</v>
      </c>
      <c r="M16" t="s">
        <v>172</v>
      </c>
    </row>
    <row r="17" spans="1:15" ht="15.75" thickBot="1">
      <c r="G17" s="403" t="s">
        <v>172</v>
      </c>
      <c r="H17" s="403"/>
      <c r="I17" s="403"/>
      <c r="L17" t="s">
        <v>172</v>
      </c>
      <c r="M17" t="s">
        <v>172</v>
      </c>
      <c r="O17" t="s">
        <v>172</v>
      </c>
    </row>
    <row r="18" spans="1:15">
      <c r="A18" s="37" t="s">
        <v>376</v>
      </c>
      <c r="B18" s="38">
        <v>4139.3999999999996</v>
      </c>
      <c r="F18" t="s">
        <v>172</v>
      </c>
      <c r="H18" t="s">
        <v>172</v>
      </c>
      <c r="K18" t="s">
        <v>172</v>
      </c>
      <c r="L18" t="s">
        <v>172</v>
      </c>
      <c r="M18" t="s">
        <v>172</v>
      </c>
    </row>
    <row r="19" spans="1:15">
      <c r="L19" t="s">
        <v>172</v>
      </c>
    </row>
    <row r="20" spans="1:15" ht="15" customHeight="1">
      <c r="B20" s="458" t="s">
        <v>377</v>
      </c>
      <c r="C20" s="458"/>
      <c r="D20" s="458"/>
      <c r="E20" s="458"/>
      <c r="F20" s="458"/>
      <c r="G20" s="458"/>
      <c r="H20" s="458"/>
      <c r="I20" s="458"/>
      <c r="J20" s="458"/>
      <c r="K20" s="458"/>
      <c r="L20" s="458"/>
      <c r="M20" s="458"/>
    </row>
    <row r="21" spans="1:15" ht="18.75" customHeight="1">
      <c r="B21" s="458"/>
      <c r="C21" s="458"/>
      <c r="D21" s="458"/>
      <c r="E21" s="458"/>
      <c r="F21" s="458"/>
      <c r="G21" s="458"/>
      <c r="H21" s="458"/>
      <c r="I21" s="458"/>
      <c r="J21" s="458"/>
      <c r="K21" s="458"/>
      <c r="L21" s="458"/>
      <c r="M21" s="458"/>
    </row>
    <row r="23" spans="1:15" ht="15.75" thickBot="1"/>
    <row r="24" spans="1:15">
      <c r="B24" s="459" t="s">
        <v>378</v>
      </c>
      <c r="C24" s="460"/>
      <c r="D24" s="461"/>
      <c r="E24" s="112">
        <v>50.42</v>
      </c>
    </row>
    <row r="25" spans="1:15" ht="15.75" thickBot="1">
      <c r="B25" s="444" t="s">
        <v>379</v>
      </c>
      <c r="C25" s="445"/>
      <c r="D25" s="446"/>
      <c r="E25" s="113">
        <v>115.17</v>
      </c>
    </row>
  </sheetData>
  <mergeCells count="8">
    <mergeCell ref="B25:D25"/>
    <mergeCell ref="B2:M3"/>
    <mergeCell ref="A4:A6"/>
    <mergeCell ref="B4:G6"/>
    <mergeCell ref="H4:M6"/>
    <mergeCell ref="B24:D24"/>
    <mergeCell ref="B20:M21"/>
    <mergeCell ref="G17:I1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1E1612AF98EE43B8341E165B87FCA5" ma:contentTypeVersion="16" ma:contentTypeDescription="Crea un document nou" ma:contentTypeScope="" ma:versionID="95b1ade31ed1983e834c62aeae509882">
  <xsd:schema xmlns:xsd="http://www.w3.org/2001/XMLSchema" xmlns:xs="http://www.w3.org/2001/XMLSchema" xmlns:p="http://schemas.microsoft.com/office/2006/metadata/properties" xmlns:ns2="2bbad6be-e6d7-47b4-b53d-d9e51b298f16" xmlns:ns3="ff2f7a8f-1b6e-4791-a5cf-5fdd23963ebc" targetNamespace="http://schemas.microsoft.com/office/2006/metadata/properties" ma:root="true" ma:fieldsID="8fa8884fb44353fd94f0f73aee16643a" ns2:_="" ns3:_="">
    <xsd:import namespace="2bbad6be-e6d7-47b4-b53d-d9e51b298f16"/>
    <xsd:import namespace="ff2f7a8f-1b6e-4791-a5cf-5fdd23963e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bad6be-e6d7-47b4-b53d-d9e51b298f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2f7a8f-1b6e-4791-a5cf-5fdd23963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7a9c025-2d1b-498f-b0f4-1ae979a33117}" ma:internalName="TaxCatchAll" ma:showField="CatchAllData" ma:web="ff2f7a8f-1b6e-4791-a5cf-5fdd23963e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f2f7a8f-1b6e-4791-a5cf-5fdd23963ebc">
      <UserInfo>
        <DisplayName>Pilar Pacios Pujadó Pacios Pujado</DisplayName>
        <AccountId>16</AccountId>
        <AccountType/>
      </UserInfo>
      <UserInfo>
        <DisplayName>Ernesto Castaños Moreno</DisplayName>
        <AccountId>93</AccountId>
        <AccountType/>
      </UserInfo>
      <UserInfo>
        <DisplayName>Departament d'Economia i d'Història Econòmica -</DisplayName>
        <AccountId>95</AccountId>
        <AccountType/>
      </UserInfo>
      <UserInfo>
        <DisplayName>Unitat d'Anàlisi d'Estructures -</DisplayName>
        <AccountId>96</AccountId>
        <AccountType/>
      </UserInfo>
    </SharedWithUsers>
    <lcf76f155ced4ddcb4097134ff3c332f xmlns="2bbad6be-e6d7-47b4-b53d-d9e51b298f16">
      <Terms xmlns="http://schemas.microsoft.com/office/infopath/2007/PartnerControls"/>
    </lcf76f155ced4ddcb4097134ff3c332f>
    <TaxCatchAll xmlns="ff2f7a8f-1b6e-4791-a5cf-5fdd23963ebc" xsi:nil="true"/>
  </documentManagement>
</p:properties>
</file>

<file path=customXml/itemProps1.xml><?xml version="1.0" encoding="utf-8"?>
<ds:datastoreItem xmlns:ds="http://schemas.openxmlformats.org/officeDocument/2006/customXml" ds:itemID="{1BB7339D-2026-40F3-9E8D-9F78D8B81182}"/>
</file>

<file path=customXml/itemProps2.xml><?xml version="1.0" encoding="utf-8"?>
<ds:datastoreItem xmlns:ds="http://schemas.openxmlformats.org/officeDocument/2006/customXml" ds:itemID="{44F99BEC-885E-45F8-880C-82BBDB18E788}"/>
</file>

<file path=customXml/itemProps3.xml><?xml version="1.0" encoding="utf-8"?>
<ds:datastoreItem xmlns:ds="http://schemas.openxmlformats.org/officeDocument/2006/customXml" ds:itemID="{C3FD9443-D426-49DA-9E2C-B7AF2B010C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UAB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Renovi</dc:creator>
  <cp:keywords/>
  <dc:description/>
  <cp:lastModifiedBy>Albert Solas Molina</cp:lastModifiedBy>
  <cp:revision/>
  <dcterms:created xsi:type="dcterms:W3CDTF">2017-09-04T06:43:15Z</dcterms:created>
  <dcterms:modified xsi:type="dcterms:W3CDTF">2022-12-20T12:02:44Z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0x010100C91E1612AF98EE43B8341E165B87FCA5</vt:lpwstr>
  </property>
  <property fmtid="{D5CDD505-2E9C-101B-9397-08002B2CF9AE}" pid="3" name="MediaServiceImageTags">
    <vt:lpwstr/>
  </property>
</Properties>
</file>