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Nmines/Documentos compartidos/General/NÒMINES/TAULES RETRIBUTIVES/RETRIBUCIONS 2026/Publicació/"/>
    </mc:Choice>
  </mc:AlternateContent>
  <xr:revisionPtr revIDLastSave="675" documentId="8_{387BAC8C-C26E-4B81-9309-E14EB7E75611}" xr6:coauthVersionLast="47" xr6:coauthVersionMax="47" xr10:uidLastSave="{1038FE89-EF6F-4E44-B07B-33C1D63C5454}"/>
  <bookViews>
    <workbookView xWindow="-28920" yWindow="-120" windowWidth="29040" windowHeight="15720" xr2:uid="{00000000-000D-0000-FFFF-FFFF00000000}"/>
  </bookViews>
  <sheets>
    <sheet name="PDI" sheetId="1" r:id="rId1"/>
    <sheet name="PTGAS" sheetId="2" r:id="rId2"/>
    <sheet name="INVESTIGADORS" sheetId="3" r:id="rId3"/>
    <sheet name="COTITZACIÓ SEG. SOCIAL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7" i="2" l="1"/>
  <c r="M117" i="2"/>
  <c r="M118" i="2"/>
  <c r="M119" i="2"/>
  <c r="M120" i="2"/>
  <c r="L117" i="2"/>
  <c r="L118" i="2"/>
  <c r="L119" i="2"/>
  <c r="L120" i="2"/>
  <c r="J118" i="2"/>
  <c r="J119" i="2"/>
  <c r="J120" i="2"/>
  <c r="J117" i="2"/>
  <c r="J116" i="2"/>
  <c r="L116" i="2"/>
  <c r="M116" i="2"/>
  <c r="J112" i="2"/>
  <c r="M112" i="2" s="1"/>
  <c r="L112" i="2"/>
  <c r="K25" i="3"/>
  <c r="K26" i="3"/>
  <c r="K27" i="3"/>
  <c r="I80" i="3" l="1"/>
  <c r="K80" i="3" s="1"/>
  <c r="I79" i="3"/>
  <c r="K79" i="3" s="1"/>
  <c r="I78" i="3"/>
  <c r="K78" i="3" s="1"/>
  <c r="I77" i="3"/>
  <c r="K77" i="3" s="1"/>
  <c r="R13" i="5"/>
  <c r="Q13" i="5"/>
  <c r="R12" i="5"/>
  <c r="Q12" i="5"/>
  <c r="R11" i="5"/>
  <c r="Q11" i="5"/>
  <c r="R10" i="5"/>
  <c r="Q10" i="5"/>
  <c r="R9" i="5"/>
  <c r="Q9" i="5"/>
  <c r="R8" i="5"/>
  <c r="Q8" i="5"/>
  <c r="R7" i="5"/>
  <c r="Q7" i="5"/>
  <c r="I98" i="3" l="1"/>
  <c r="K98" i="3" s="1"/>
  <c r="I97" i="3"/>
  <c r="K97" i="3" s="1"/>
  <c r="I96" i="3"/>
  <c r="K96" i="3" s="1"/>
  <c r="I95" i="3"/>
  <c r="K95" i="3" s="1"/>
  <c r="I94" i="3"/>
  <c r="K94" i="3" s="1"/>
  <c r="I93" i="3"/>
  <c r="K93" i="3" s="1"/>
  <c r="K92" i="3"/>
  <c r="I92" i="3"/>
  <c r="I91" i="3"/>
  <c r="K91" i="3" s="1"/>
  <c r="I90" i="3"/>
  <c r="K90" i="3" s="1"/>
  <c r="I89" i="3"/>
  <c r="K89" i="3" s="1"/>
  <c r="I88" i="3"/>
  <c r="K88" i="3" s="1"/>
  <c r="I87" i="3"/>
  <c r="K87" i="3" s="1"/>
  <c r="I86" i="3"/>
  <c r="K86" i="3" s="1"/>
  <c r="I85" i="3"/>
  <c r="K85" i="3" s="1"/>
  <c r="I84" i="3"/>
  <c r="K84" i="3" s="1"/>
  <c r="I83" i="3"/>
  <c r="K83" i="3" s="1"/>
  <c r="I82" i="3"/>
  <c r="K82" i="3" s="1"/>
  <c r="I81" i="3"/>
  <c r="K81" i="3" s="1"/>
  <c r="I76" i="3"/>
  <c r="K76" i="3" s="1"/>
  <c r="I75" i="3"/>
  <c r="K75" i="3" s="1"/>
  <c r="I74" i="3"/>
  <c r="K74" i="3" s="1"/>
  <c r="I73" i="3"/>
  <c r="K73" i="3" s="1"/>
  <c r="I72" i="3"/>
  <c r="K72" i="3" s="1"/>
  <c r="I71" i="3"/>
  <c r="K71" i="3" s="1"/>
  <c r="I70" i="3"/>
  <c r="K70" i="3" s="1"/>
  <c r="I69" i="3"/>
  <c r="K69" i="3" s="1"/>
  <c r="I68" i="3"/>
  <c r="K68" i="3" s="1"/>
  <c r="I67" i="3"/>
  <c r="K67" i="3" s="1"/>
  <c r="I66" i="3"/>
  <c r="K66" i="3" s="1"/>
  <c r="I65" i="3"/>
  <c r="K65" i="3" s="1"/>
  <c r="I64" i="3"/>
  <c r="K64" i="3" s="1"/>
  <c r="I63" i="3"/>
  <c r="K63" i="3" s="1"/>
  <c r="I62" i="3"/>
  <c r="K62" i="3" s="1"/>
  <c r="I61" i="3"/>
  <c r="K61" i="3" s="1"/>
  <c r="I60" i="3"/>
  <c r="K60" i="3" s="1"/>
  <c r="I59" i="3"/>
  <c r="K59" i="3" s="1"/>
  <c r="I58" i="3"/>
  <c r="K58" i="3" s="1"/>
  <c r="I57" i="3"/>
  <c r="K57" i="3" s="1"/>
  <c r="I56" i="3"/>
  <c r="K56" i="3" s="1"/>
  <c r="I55" i="3"/>
  <c r="K55" i="3" s="1"/>
  <c r="I54" i="3"/>
  <c r="K54" i="3" s="1"/>
  <c r="I53" i="3"/>
  <c r="K53" i="3" s="1"/>
  <c r="I49" i="3"/>
  <c r="K49" i="3" s="1"/>
  <c r="I48" i="3"/>
  <c r="K48" i="3" s="1"/>
  <c r="I47" i="3"/>
  <c r="K47" i="3" s="1"/>
  <c r="I46" i="3"/>
  <c r="K46" i="3" s="1"/>
  <c r="I45" i="3"/>
  <c r="K45" i="3" s="1"/>
  <c r="I44" i="3"/>
  <c r="K44" i="3" s="1"/>
  <c r="I43" i="3"/>
  <c r="K43" i="3" s="1"/>
  <c r="I42" i="3"/>
  <c r="K42" i="3" s="1"/>
  <c r="I41" i="3"/>
  <c r="K41" i="3" s="1"/>
  <c r="I40" i="3"/>
  <c r="K40" i="3" s="1"/>
  <c r="I39" i="3"/>
  <c r="K39" i="3" s="1"/>
  <c r="I38" i="3"/>
  <c r="K38" i="3" s="1"/>
  <c r="I37" i="3"/>
  <c r="K37" i="3" s="1"/>
  <c r="I36" i="3"/>
  <c r="K36" i="3" s="1"/>
  <c r="I35" i="3"/>
  <c r="K35" i="3" s="1"/>
  <c r="I34" i="3"/>
  <c r="K34" i="3" s="1"/>
  <c r="I33" i="3"/>
  <c r="K33" i="3" s="1"/>
  <c r="I32" i="3"/>
  <c r="K32" i="3" s="1"/>
  <c r="I31" i="3"/>
  <c r="K31" i="3" s="1"/>
  <c r="K30" i="3"/>
  <c r="I29" i="3"/>
  <c r="K29" i="3" s="1"/>
  <c r="I28" i="3"/>
  <c r="K28" i="3" s="1"/>
  <c r="I24" i="3"/>
  <c r="K24" i="3" s="1"/>
  <c r="I23" i="3"/>
  <c r="K23" i="3" s="1"/>
  <c r="I22" i="3"/>
  <c r="J22" i="3" s="1"/>
  <c r="K22" i="3" s="1"/>
  <c r="I21" i="3"/>
  <c r="J21" i="3" s="1"/>
  <c r="I20" i="3"/>
  <c r="J20" i="3" s="1"/>
  <c r="I19" i="3"/>
  <c r="I18" i="3"/>
  <c r="K18" i="3" s="1"/>
  <c r="I17" i="3"/>
  <c r="K17" i="3" s="1"/>
  <c r="I16" i="3"/>
  <c r="K16" i="3" s="1"/>
  <c r="I15" i="3"/>
  <c r="K15" i="3" s="1"/>
  <c r="J250" i="2"/>
  <c r="K250" i="2" s="1"/>
  <c r="J249" i="2"/>
  <c r="K249" i="2" s="1"/>
  <c r="J248" i="2"/>
  <c r="K248" i="2" s="1"/>
  <c r="J247" i="2"/>
  <c r="K247" i="2" s="1"/>
  <c r="J246" i="2"/>
  <c r="K246" i="2" s="1"/>
  <c r="J245" i="2"/>
  <c r="K245" i="2" s="1"/>
  <c r="J244" i="2"/>
  <c r="K244" i="2" s="1"/>
  <c r="J243" i="2"/>
  <c r="K243" i="2" s="1"/>
  <c r="K198" i="2"/>
  <c r="J198" i="2"/>
  <c r="K197" i="2"/>
  <c r="J197" i="2"/>
  <c r="K196" i="2"/>
  <c r="J196" i="2"/>
  <c r="K195" i="2"/>
  <c r="J195" i="2"/>
  <c r="L195" i="2" s="1"/>
  <c r="K194" i="2"/>
  <c r="J194" i="2"/>
  <c r="K193" i="2"/>
  <c r="J193" i="2"/>
  <c r="K192" i="2"/>
  <c r="J192" i="2"/>
  <c r="K191" i="2"/>
  <c r="J191" i="2"/>
  <c r="K190" i="2"/>
  <c r="J190" i="2"/>
  <c r="K189" i="2"/>
  <c r="J189" i="2"/>
  <c r="L189" i="2" s="1"/>
  <c r="K188" i="2"/>
  <c r="J188" i="2"/>
  <c r="K187" i="2"/>
  <c r="J187" i="2"/>
  <c r="K186" i="2"/>
  <c r="J186" i="2"/>
  <c r="K185" i="2"/>
  <c r="J185" i="2"/>
  <c r="K184" i="2"/>
  <c r="J184" i="2"/>
  <c r="K183" i="2"/>
  <c r="J183" i="2"/>
  <c r="L183" i="2" s="1"/>
  <c r="K182" i="2"/>
  <c r="J182" i="2"/>
  <c r="K181" i="2"/>
  <c r="J181" i="2"/>
  <c r="L181" i="2" s="1"/>
  <c r="K180" i="2"/>
  <c r="J180" i="2"/>
  <c r="K179" i="2"/>
  <c r="J179" i="2"/>
  <c r="K178" i="2"/>
  <c r="J178" i="2"/>
  <c r="K177" i="2"/>
  <c r="J177" i="2"/>
  <c r="L177" i="2" s="1"/>
  <c r="K176" i="2"/>
  <c r="J176" i="2"/>
  <c r="K175" i="2"/>
  <c r="J175" i="2"/>
  <c r="L175" i="2" s="1"/>
  <c r="K174" i="2"/>
  <c r="J174" i="2"/>
  <c r="K173" i="2"/>
  <c r="J173" i="2"/>
  <c r="K172" i="2"/>
  <c r="J172" i="2"/>
  <c r="K171" i="2"/>
  <c r="J171" i="2"/>
  <c r="L171" i="2" s="1"/>
  <c r="K170" i="2"/>
  <c r="J170" i="2"/>
  <c r="K169" i="2"/>
  <c r="J169" i="2"/>
  <c r="L169" i="2" s="1"/>
  <c r="K168" i="2"/>
  <c r="J168" i="2"/>
  <c r="K167" i="2"/>
  <c r="J167" i="2"/>
  <c r="K166" i="2"/>
  <c r="J166" i="2"/>
  <c r="K165" i="2"/>
  <c r="J165" i="2"/>
  <c r="L165" i="2" s="1"/>
  <c r="K164" i="2"/>
  <c r="J164" i="2"/>
  <c r="K163" i="2"/>
  <c r="J163" i="2"/>
  <c r="K162" i="2"/>
  <c r="J162" i="2"/>
  <c r="K161" i="2"/>
  <c r="J161" i="2"/>
  <c r="K160" i="2"/>
  <c r="J160" i="2"/>
  <c r="K159" i="2"/>
  <c r="J159" i="2"/>
  <c r="K158" i="2"/>
  <c r="J158" i="2"/>
  <c r="K157" i="2"/>
  <c r="J157" i="2"/>
  <c r="L157" i="2" s="1"/>
  <c r="K156" i="2"/>
  <c r="J156" i="2"/>
  <c r="K155" i="2"/>
  <c r="J155" i="2"/>
  <c r="K154" i="2"/>
  <c r="J154" i="2"/>
  <c r="K153" i="2"/>
  <c r="J153" i="2"/>
  <c r="L153" i="2" s="1"/>
  <c r="K152" i="2"/>
  <c r="J152" i="2"/>
  <c r="K151" i="2"/>
  <c r="J151" i="2"/>
  <c r="K150" i="2"/>
  <c r="J150" i="2"/>
  <c r="K149" i="2"/>
  <c r="J149" i="2"/>
  <c r="K148" i="2"/>
  <c r="J148" i="2"/>
  <c r="L106" i="2"/>
  <c r="J106" i="2"/>
  <c r="M106" i="2" s="1"/>
  <c r="L105" i="2"/>
  <c r="J105" i="2"/>
  <c r="L104" i="2"/>
  <c r="J104" i="2"/>
  <c r="M104" i="2" s="1"/>
  <c r="L103" i="2"/>
  <c r="J103" i="2"/>
  <c r="L102" i="2"/>
  <c r="J102" i="2"/>
  <c r="L101" i="2"/>
  <c r="J101" i="2"/>
  <c r="L100" i="2"/>
  <c r="J100" i="2"/>
  <c r="L99" i="2"/>
  <c r="J99" i="2"/>
  <c r="L98" i="2"/>
  <c r="J98" i="2"/>
  <c r="M98" i="2" s="1"/>
  <c r="L97" i="2"/>
  <c r="J97" i="2"/>
  <c r="L96" i="2"/>
  <c r="J96" i="2"/>
  <c r="L95" i="2"/>
  <c r="J95" i="2"/>
  <c r="L94" i="2"/>
  <c r="J94" i="2"/>
  <c r="M94" i="2" s="1"/>
  <c r="L93" i="2"/>
  <c r="J93" i="2"/>
  <c r="M93" i="2" s="1"/>
  <c r="L92" i="2"/>
  <c r="J92" i="2"/>
  <c r="L91" i="2"/>
  <c r="J91" i="2"/>
  <c r="L90" i="2"/>
  <c r="J90" i="2"/>
  <c r="L89" i="2"/>
  <c r="J89" i="2"/>
  <c r="L88" i="2"/>
  <c r="J88" i="2"/>
  <c r="M88" i="2" s="1"/>
  <c r="L87" i="2"/>
  <c r="J87" i="2"/>
  <c r="L86" i="2"/>
  <c r="J86" i="2"/>
  <c r="L85" i="2"/>
  <c r="J85" i="2"/>
  <c r="L84" i="2"/>
  <c r="J84" i="2"/>
  <c r="L83" i="2"/>
  <c r="J83" i="2"/>
  <c r="L82" i="2"/>
  <c r="J82" i="2"/>
  <c r="M82" i="2" s="1"/>
  <c r="L81" i="2"/>
  <c r="J81" i="2"/>
  <c r="L80" i="2"/>
  <c r="J80" i="2"/>
  <c r="L79" i="2"/>
  <c r="J79" i="2"/>
  <c r="L78" i="2"/>
  <c r="J78" i="2"/>
  <c r="L71" i="2"/>
  <c r="J71" i="2"/>
  <c r="L70" i="2"/>
  <c r="J70" i="2"/>
  <c r="M70" i="2" s="1"/>
  <c r="L69" i="2"/>
  <c r="J69" i="2"/>
  <c r="L68" i="2"/>
  <c r="J68" i="2"/>
  <c r="L67" i="2"/>
  <c r="J67" i="2"/>
  <c r="L66" i="2"/>
  <c r="J66" i="2"/>
  <c r="L65" i="2"/>
  <c r="J65" i="2"/>
  <c r="L64" i="2"/>
  <c r="J64" i="2"/>
  <c r="L63" i="2"/>
  <c r="J63" i="2"/>
  <c r="M63" i="2" s="1"/>
  <c r="L62" i="2"/>
  <c r="J62" i="2"/>
  <c r="L61" i="2"/>
  <c r="J61" i="2"/>
  <c r="L60" i="2"/>
  <c r="J60" i="2"/>
  <c r="L59" i="2"/>
  <c r="J59" i="2"/>
  <c r="L58" i="2"/>
  <c r="J58" i="2"/>
  <c r="M58" i="2" s="1"/>
  <c r="L57" i="2"/>
  <c r="J57" i="2"/>
  <c r="M57" i="2" s="1"/>
  <c r="L56" i="2"/>
  <c r="J56" i="2"/>
  <c r="L55" i="2"/>
  <c r="J55" i="2"/>
  <c r="L54" i="2"/>
  <c r="J54" i="2"/>
  <c r="L53" i="2"/>
  <c r="J53" i="2"/>
  <c r="L52" i="2"/>
  <c r="J52" i="2"/>
  <c r="M52" i="2" s="1"/>
  <c r="L51" i="2"/>
  <c r="J51" i="2"/>
  <c r="L50" i="2"/>
  <c r="J50" i="2"/>
  <c r="L49" i="2"/>
  <c r="J49" i="2"/>
  <c r="L48" i="2"/>
  <c r="J48" i="2"/>
  <c r="L47" i="2"/>
  <c r="J47" i="2"/>
  <c r="L46" i="2"/>
  <c r="J46" i="2"/>
  <c r="M46" i="2" s="1"/>
  <c r="L45" i="2"/>
  <c r="J45" i="2"/>
  <c r="M45" i="2" s="1"/>
  <c r="L44" i="2"/>
  <c r="J44" i="2"/>
  <c r="L43" i="2"/>
  <c r="J43" i="2"/>
  <c r="L42" i="2"/>
  <c r="J42" i="2"/>
  <c r="L41" i="2"/>
  <c r="J41" i="2"/>
  <c r="L40" i="2"/>
  <c r="J40" i="2"/>
  <c r="M40" i="2" s="1"/>
  <c r="L39" i="2"/>
  <c r="J39" i="2"/>
  <c r="M39" i="2" s="1"/>
  <c r="L38" i="2"/>
  <c r="J38" i="2"/>
  <c r="L37" i="2"/>
  <c r="J37" i="2"/>
  <c r="L36" i="2"/>
  <c r="J36" i="2"/>
  <c r="L35" i="2"/>
  <c r="J35" i="2"/>
  <c r="L34" i="2"/>
  <c r="J34" i="2"/>
  <c r="M34" i="2" s="1"/>
  <c r="L33" i="2"/>
  <c r="J33" i="2"/>
  <c r="M33" i="2" s="1"/>
  <c r="L32" i="2"/>
  <c r="J32" i="2"/>
  <c r="L31" i="2"/>
  <c r="J31" i="2"/>
  <c r="L30" i="2"/>
  <c r="J30" i="2"/>
  <c r="L29" i="2"/>
  <c r="J29" i="2"/>
  <c r="L28" i="2"/>
  <c r="J28" i="2"/>
  <c r="M28" i="2" s="1"/>
  <c r="J27" i="2"/>
  <c r="L26" i="2"/>
  <c r="J26" i="2"/>
  <c r="L25" i="2"/>
  <c r="J25" i="2"/>
  <c r="L24" i="2"/>
  <c r="J24" i="2"/>
  <c r="L23" i="2"/>
  <c r="J23" i="2"/>
  <c r="L22" i="2"/>
  <c r="J22" i="2"/>
  <c r="M22" i="2" s="1"/>
  <c r="L21" i="2"/>
  <c r="J21" i="2"/>
  <c r="M21" i="2" s="1"/>
  <c r="L20" i="2"/>
  <c r="J20" i="2"/>
  <c r="L19" i="2"/>
  <c r="J19" i="2"/>
  <c r="L18" i="2"/>
  <c r="J18" i="2"/>
  <c r="L17" i="2"/>
  <c r="J17" i="2"/>
  <c r="L16" i="2"/>
  <c r="J16" i="2"/>
  <c r="K163" i="1"/>
  <c r="J163" i="1"/>
  <c r="L163" i="1" s="1"/>
  <c r="K162" i="1"/>
  <c r="J162" i="1"/>
  <c r="L162" i="1" s="1"/>
  <c r="K161" i="1"/>
  <c r="J161" i="1"/>
  <c r="L161" i="1" s="1"/>
  <c r="K160" i="1"/>
  <c r="J160" i="1"/>
  <c r="L160" i="1" s="1"/>
  <c r="K159" i="1"/>
  <c r="J159" i="1"/>
  <c r="K158" i="1"/>
  <c r="J158" i="1"/>
  <c r="L158" i="1" s="1"/>
  <c r="K157" i="1"/>
  <c r="J157" i="1"/>
  <c r="L157" i="1" s="1"/>
  <c r="K156" i="1"/>
  <c r="J156" i="1"/>
  <c r="L156" i="1" s="1"/>
  <c r="L155" i="1"/>
  <c r="K155" i="1"/>
  <c r="J155" i="1"/>
  <c r="K154" i="1"/>
  <c r="J154" i="1"/>
  <c r="L154" i="1" s="1"/>
  <c r="K153" i="1"/>
  <c r="J153" i="1"/>
  <c r="L153" i="1" s="1"/>
  <c r="K152" i="1"/>
  <c r="J152" i="1"/>
  <c r="L152" i="1" s="1"/>
  <c r="K151" i="1"/>
  <c r="L151" i="1" s="1"/>
  <c r="J151" i="1"/>
  <c r="K150" i="1"/>
  <c r="J150" i="1"/>
  <c r="L150" i="1" s="1"/>
  <c r="K149" i="1"/>
  <c r="J149" i="1"/>
  <c r="L149" i="1" s="1"/>
  <c r="L148" i="1"/>
  <c r="K148" i="1"/>
  <c r="J148" i="1"/>
  <c r="L147" i="1"/>
  <c r="K147" i="1"/>
  <c r="J147" i="1"/>
  <c r="K146" i="1"/>
  <c r="J146" i="1"/>
  <c r="L146" i="1" s="1"/>
  <c r="K145" i="1"/>
  <c r="J145" i="1"/>
  <c r="L145" i="1" s="1"/>
  <c r="K144" i="1"/>
  <c r="J144" i="1"/>
  <c r="L144" i="1" s="1"/>
  <c r="K143" i="1"/>
  <c r="L143" i="1" s="1"/>
  <c r="J143" i="1"/>
  <c r="K139" i="1"/>
  <c r="J139" i="1"/>
  <c r="L139" i="1" s="1"/>
  <c r="K138" i="1"/>
  <c r="J138" i="1"/>
  <c r="L138" i="1" s="1"/>
  <c r="K137" i="1"/>
  <c r="L137" i="1" s="1"/>
  <c r="J137" i="1"/>
  <c r="K136" i="1"/>
  <c r="J136" i="1"/>
  <c r="L136" i="1" s="1"/>
  <c r="K135" i="1"/>
  <c r="J135" i="1"/>
  <c r="L135" i="1" s="1"/>
  <c r="K134" i="1"/>
  <c r="J134" i="1"/>
  <c r="L134" i="1" s="1"/>
  <c r="K133" i="1"/>
  <c r="J133" i="1"/>
  <c r="L133" i="1" s="1"/>
  <c r="K132" i="1"/>
  <c r="J132" i="1"/>
  <c r="K131" i="1"/>
  <c r="J131" i="1"/>
  <c r="L131" i="1" s="1"/>
  <c r="K130" i="1"/>
  <c r="J130" i="1"/>
  <c r="L130" i="1" s="1"/>
  <c r="K129" i="1"/>
  <c r="J129" i="1"/>
  <c r="L129" i="1" s="1"/>
  <c r="K128" i="1"/>
  <c r="J128" i="1"/>
  <c r="L128" i="1" s="1"/>
  <c r="K127" i="1"/>
  <c r="J127" i="1"/>
  <c r="L127" i="1" s="1"/>
  <c r="K126" i="1"/>
  <c r="J126" i="1"/>
  <c r="L126" i="1" s="1"/>
  <c r="K125" i="1"/>
  <c r="J125" i="1"/>
  <c r="L125" i="1" s="1"/>
  <c r="K124" i="1"/>
  <c r="J124" i="1"/>
  <c r="K123" i="1"/>
  <c r="J123" i="1"/>
  <c r="L123" i="1" s="1"/>
  <c r="K122" i="1"/>
  <c r="J122" i="1"/>
  <c r="L122" i="1" s="1"/>
  <c r="K121" i="1"/>
  <c r="J121" i="1"/>
  <c r="L121" i="1" s="1"/>
  <c r="K120" i="1"/>
  <c r="J120" i="1"/>
  <c r="L120" i="1" s="1"/>
  <c r="K119" i="1"/>
  <c r="J119" i="1"/>
  <c r="L119" i="1" s="1"/>
  <c r="K118" i="1"/>
  <c r="J118" i="1"/>
  <c r="L118" i="1" s="1"/>
  <c r="K117" i="1"/>
  <c r="J117" i="1"/>
  <c r="L117" i="1" s="1"/>
  <c r="K116" i="1"/>
  <c r="J116" i="1"/>
  <c r="K115" i="1"/>
  <c r="J115" i="1"/>
  <c r="L115" i="1" s="1"/>
  <c r="K114" i="1"/>
  <c r="J114" i="1"/>
  <c r="L114" i="1" s="1"/>
  <c r="K113" i="1"/>
  <c r="J113" i="1"/>
  <c r="L113" i="1" s="1"/>
  <c r="L112" i="1"/>
  <c r="K112" i="1"/>
  <c r="J112" i="1"/>
  <c r="K111" i="1"/>
  <c r="J111" i="1"/>
  <c r="L111" i="1" s="1"/>
  <c r="K110" i="1"/>
  <c r="J110" i="1"/>
  <c r="L110" i="1" s="1"/>
  <c r="K109" i="1"/>
  <c r="J109" i="1"/>
  <c r="L109" i="1" s="1"/>
  <c r="K108" i="1"/>
  <c r="L108" i="1" s="1"/>
  <c r="J108" i="1"/>
  <c r="K107" i="1"/>
  <c r="J107" i="1"/>
  <c r="L107" i="1" s="1"/>
  <c r="K106" i="1"/>
  <c r="J106" i="1"/>
  <c r="L106" i="1" s="1"/>
  <c r="L105" i="1"/>
  <c r="K105" i="1"/>
  <c r="J105" i="1"/>
  <c r="L104" i="1"/>
  <c r="K104" i="1"/>
  <c r="J104" i="1"/>
  <c r="K103" i="1"/>
  <c r="J103" i="1"/>
  <c r="L103" i="1" s="1"/>
  <c r="K102" i="1"/>
  <c r="J102" i="1"/>
  <c r="K101" i="1"/>
  <c r="J101" i="1"/>
  <c r="L101" i="1" s="1"/>
  <c r="K100" i="1"/>
  <c r="L100" i="1" s="1"/>
  <c r="J100" i="1"/>
  <c r="K99" i="1"/>
  <c r="J99" i="1"/>
  <c r="L99" i="1" s="1"/>
  <c r="K98" i="1"/>
  <c r="J98" i="1"/>
  <c r="L98" i="1" s="1"/>
  <c r="K97" i="1"/>
  <c r="J97" i="1"/>
  <c r="L97" i="1" s="1"/>
  <c r="L96" i="1"/>
  <c r="K96" i="1"/>
  <c r="J96" i="1"/>
  <c r="K95" i="1"/>
  <c r="J95" i="1"/>
  <c r="L95" i="1" s="1"/>
  <c r="K94" i="1"/>
  <c r="J94" i="1"/>
  <c r="L94" i="1" s="1"/>
  <c r="K93" i="1"/>
  <c r="J93" i="1"/>
  <c r="K92" i="1"/>
  <c r="L92" i="1" s="1"/>
  <c r="J92" i="1"/>
  <c r="J88" i="1"/>
  <c r="L88" i="1" s="1"/>
  <c r="J87" i="1"/>
  <c r="L87" i="1" s="1"/>
  <c r="J86" i="1"/>
  <c r="L86" i="1" s="1"/>
  <c r="J85" i="1"/>
  <c r="L85" i="1" s="1"/>
  <c r="J84" i="1"/>
  <c r="L84" i="1" s="1"/>
  <c r="K83" i="1"/>
  <c r="J83" i="1"/>
  <c r="L83" i="1" s="1"/>
  <c r="K82" i="1"/>
  <c r="L82" i="1" s="1"/>
  <c r="J82" i="1"/>
  <c r="K81" i="1"/>
  <c r="J81" i="1"/>
  <c r="L81" i="1" s="1"/>
  <c r="K80" i="1"/>
  <c r="J80" i="1"/>
  <c r="L80" i="1" s="1"/>
  <c r="L79" i="1"/>
  <c r="K79" i="1"/>
  <c r="J79" i="1"/>
  <c r="L78" i="1"/>
  <c r="K78" i="1"/>
  <c r="J78" i="1"/>
  <c r="K77" i="1"/>
  <c r="J77" i="1"/>
  <c r="L77" i="1" s="1"/>
  <c r="K76" i="1"/>
  <c r="J76" i="1"/>
  <c r="L76" i="1" s="1"/>
  <c r="K75" i="1"/>
  <c r="J75" i="1"/>
  <c r="L75" i="1" s="1"/>
  <c r="K74" i="1"/>
  <c r="J74" i="1"/>
  <c r="K73" i="1"/>
  <c r="J73" i="1"/>
  <c r="L73" i="1" s="1"/>
  <c r="K72" i="1"/>
  <c r="J72" i="1"/>
  <c r="L72" i="1" s="1"/>
  <c r="L71" i="1"/>
  <c r="K71" i="1"/>
  <c r="J71" i="1"/>
  <c r="L70" i="1"/>
  <c r="K70" i="1"/>
  <c r="J70" i="1"/>
  <c r="K69" i="1"/>
  <c r="J69" i="1"/>
  <c r="L69" i="1" s="1"/>
  <c r="K68" i="1"/>
  <c r="J68" i="1"/>
  <c r="L68" i="1" s="1"/>
  <c r="K67" i="1"/>
  <c r="J67" i="1"/>
  <c r="L67" i="1" s="1"/>
  <c r="K66" i="1"/>
  <c r="L66" i="1" s="1"/>
  <c r="J66" i="1"/>
  <c r="K65" i="1"/>
  <c r="J65" i="1"/>
  <c r="L65" i="1" s="1"/>
  <c r="K64" i="1"/>
  <c r="J64" i="1"/>
  <c r="L64" i="1" s="1"/>
  <c r="L63" i="1"/>
  <c r="K63" i="1"/>
  <c r="J63" i="1"/>
  <c r="L62" i="1"/>
  <c r="K62" i="1"/>
  <c r="J62" i="1"/>
  <c r="K61" i="1"/>
  <c r="J61" i="1"/>
  <c r="L61" i="1" s="1"/>
  <c r="K60" i="1"/>
  <c r="J60" i="1"/>
  <c r="L60" i="1" s="1"/>
  <c r="J56" i="1"/>
  <c r="K55" i="1"/>
  <c r="L55" i="1" s="1"/>
  <c r="J55" i="1"/>
  <c r="J54" i="1"/>
  <c r="K54" i="1" s="1"/>
  <c r="J53" i="1"/>
  <c r="K53" i="1" s="1"/>
  <c r="J52" i="1"/>
  <c r="K52" i="1" s="1"/>
  <c r="L52" i="1" s="1"/>
  <c r="J51" i="1"/>
  <c r="K51" i="1" s="1"/>
  <c r="L51" i="1" s="1"/>
  <c r="J50" i="1"/>
  <c r="K50" i="1" s="1"/>
  <c r="J49" i="1"/>
  <c r="J48" i="1"/>
  <c r="J47" i="1"/>
  <c r="K47" i="1" s="1"/>
  <c r="L47" i="1" s="1"/>
  <c r="J46" i="1"/>
  <c r="J45" i="1"/>
  <c r="J44" i="1"/>
  <c r="K44" i="1" s="1"/>
  <c r="L44" i="1" s="1"/>
  <c r="L25" i="1"/>
  <c r="J25" i="1"/>
  <c r="M25" i="1" s="1"/>
  <c r="L24" i="1"/>
  <c r="J24" i="1"/>
  <c r="M24" i="1" s="1"/>
  <c r="L23" i="1"/>
  <c r="J23" i="1"/>
  <c r="M23" i="1" s="1"/>
  <c r="L22" i="1"/>
  <c r="J22" i="1"/>
  <c r="L21" i="1"/>
  <c r="J21" i="1"/>
  <c r="L20" i="1"/>
  <c r="J20" i="1"/>
  <c r="M20" i="1" s="1"/>
  <c r="L19" i="1"/>
  <c r="J19" i="1"/>
  <c r="M19" i="1" s="1"/>
  <c r="L18" i="1"/>
  <c r="J18" i="1"/>
  <c r="M18" i="1" s="1"/>
  <c r="L17" i="1"/>
  <c r="J17" i="1"/>
  <c r="M17" i="1" s="1"/>
  <c r="M100" i="2" l="1"/>
  <c r="L93" i="1"/>
  <c r="L132" i="1"/>
  <c r="M16" i="2"/>
  <c r="L159" i="1"/>
  <c r="L74" i="1"/>
  <c r="K46" i="1"/>
  <c r="L46" i="1" s="1"/>
  <c r="L102" i="1"/>
  <c r="L124" i="1"/>
  <c r="L116" i="1"/>
  <c r="M22" i="1"/>
  <c r="M17" i="2"/>
  <c r="M23" i="2"/>
  <c r="M29" i="2"/>
  <c r="M41" i="2"/>
  <c r="M47" i="2"/>
  <c r="M53" i="2"/>
  <c r="M65" i="2"/>
  <c r="M71" i="2"/>
  <c r="M83" i="2"/>
  <c r="M95" i="2"/>
  <c r="M101" i="2"/>
  <c r="L148" i="2"/>
  <c r="L160" i="2"/>
  <c r="L166" i="2"/>
  <c r="L172" i="2"/>
  <c r="L184" i="2"/>
  <c r="L196" i="2"/>
  <c r="M18" i="2"/>
  <c r="M24" i="2"/>
  <c r="M30" i="2"/>
  <c r="M36" i="2"/>
  <c r="M48" i="2"/>
  <c r="M54" i="2"/>
  <c r="M60" i="2"/>
  <c r="M66" i="2"/>
  <c r="M78" i="2"/>
  <c r="M84" i="2"/>
  <c r="M90" i="2"/>
  <c r="M25" i="2"/>
  <c r="M31" i="2"/>
  <c r="M49" i="2"/>
  <c r="M55" i="2"/>
  <c r="M61" i="2"/>
  <c r="M79" i="2"/>
  <c r="M85" i="2"/>
  <c r="M91" i="2"/>
  <c r="M103" i="2"/>
  <c r="L150" i="2"/>
  <c r="L168" i="2"/>
  <c r="L174" i="2"/>
  <c r="L198" i="2"/>
  <c r="M105" i="2"/>
  <c r="M96" i="2"/>
  <c r="M102" i="2"/>
  <c r="L161" i="2"/>
  <c r="L173" i="2"/>
  <c r="L179" i="2"/>
  <c r="L185" i="2"/>
  <c r="L197" i="2"/>
  <c r="M64" i="2"/>
  <c r="M20" i="2"/>
  <c r="M32" i="2"/>
  <c r="M38" i="2"/>
  <c r="M44" i="2"/>
  <c r="M50" i="2"/>
  <c r="M56" i="2"/>
  <c r="M62" i="2"/>
  <c r="M68" i="2"/>
  <c r="M80" i="2"/>
  <c r="M86" i="2"/>
  <c r="M92" i="2"/>
  <c r="M59" i="2"/>
  <c r="L180" i="2"/>
  <c r="M43" i="2"/>
  <c r="M69" i="2"/>
  <c r="M51" i="2"/>
  <c r="M67" i="2"/>
  <c r="M35" i="2"/>
  <c r="M97" i="2"/>
  <c r="M26" i="2"/>
  <c r="M37" i="2"/>
  <c r="M42" i="2"/>
  <c r="M99" i="2"/>
  <c r="L164" i="2"/>
  <c r="L176" i="2"/>
  <c r="L182" i="2"/>
  <c r="M87" i="2"/>
  <c r="L170" i="2"/>
  <c r="J19" i="3"/>
  <c r="K19" i="3" s="1"/>
  <c r="K21" i="3"/>
  <c r="L54" i="1"/>
  <c r="M81" i="2"/>
  <c r="M89" i="2"/>
  <c r="M27" i="2"/>
  <c r="M19" i="2"/>
  <c r="L187" i="2"/>
  <c r="L191" i="2"/>
  <c r="L186" i="2"/>
  <c r="L190" i="2"/>
  <c r="L192" i="2"/>
  <c r="L188" i="2"/>
  <c r="L193" i="2"/>
  <c r="L159" i="2"/>
  <c r="L158" i="2"/>
  <c r="L151" i="2"/>
  <c r="L155" i="2"/>
  <c r="L154" i="2"/>
  <c r="L149" i="2"/>
  <c r="L152" i="2"/>
  <c r="L156" i="2"/>
  <c r="L163" i="2"/>
  <c r="L167" i="2"/>
  <c r="L194" i="2"/>
  <c r="L178" i="2"/>
  <c r="L162" i="2"/>
  <c r="M21" i="1"/>
  <c r="K45" i="1"/>
  <c r="L45" i="1" s="1"/>
  <c r="K48" i="1"/>
  <c r="L48" i="1" s="1"/>
  <c r="L53" i="1"/>
  <c r="K56" i="1"/>
  <c r="L56" i="1" s="1"/>
  <c r="K20" i="3"/>
  <c r="L50" i="1"/>
  <c r="K49" i="1"/>
  <c r="L49" i="1" s="1"/>
</calcChain>
</file>

<file path=xl/sharedStrings.xml><?xml version="1.0" encoding="utf-8"?>
<sst xmlns="http://schemas.openxmlformats.org/spreadsheetml/2006/main" count="1436" uniqueCount="356">
  <si>
    <t>RETRIBUCIÓ DEL PDI FUNCIONARI</t>
  </si>
  <si>
    <t>Categoria</t>
  </si>
  <si>
    <t>Dedicació</t>
  </si>
  <si>
    <t>Sou base</t>
  </si>
  <si>
    <t>Compl. de destí</t>
  </si>
  <si>
    <t>Compl. específic general</t>
  </si>
  <si>
    <t>Acord Mesa General (MG) d'Universitats</t>
  </si>
  <si>
    <t>Compl. específic Acord MG d'Universitats</t>
  </si>
  <si>
    <t>Total mensual</t>
  </si>
  <si>
    <t>Sou base (paga extraordinària)</t>
  </si>
  <si>
    <t>Total paga extraordinària (*)</t>
  </si>
  <si>
    <t>Total Anual</t>
  </si>
  <si>
    <t>Catedràtic d'Universitat</t>
  </si>
  <si>
    <t>TC</t>
  </si>
  <si>
    <t>T6</t>
  </si>
  <si>
    <t>-</t>
  </si>
  <si>
    <t>T4</t>
  </si>
  <si>
    <t>T3</t>
  </si>
  <si>
    <t>Catedràtic d'Escola Universitària</t>
  </si>
  <si>
    <t>P. Titular d'Universitat</t>
  </si>
  <si>
    <t>P. Titular d'Escola Universitària</t>
  </si>
  <si>
    <t>(*) Les pagues extraordinàries inclouen: sou base (paga extra), triennis (paga extra), tots els conceptes mensuals, mèrits de docència i càrrecs acadèmics</t>
  </si>
  <si>
    <t xml:space="preserve">TRIENNIS </t>
  </si>
  <si>
    <t>Nòmina mensual</t>
  </si>
  <si>
    <t>Paga extraodinària</t>
  </si>
  <si>
    <t>Temps complet (TC)</t>
  </si>
  <si>
    <t>Temps Parcial 6 (T6)</t>
  </si>
  <si>
    <t>Temps Parcial 4 (T4)</t>
  </si>
  <si>
    <t>Temps parcial 3 (T3)</t>
  </si>
  <si>
    <t>RETRIBUCIÓ DEL PDI LABORAL</t>
  </si>
  <si>
    <t>Compl. de categoria</t>
  </si>
  <si>
    <t>Compl. de lloc</t>
  </si>
  <si>
    <t>Acord MG 0,2%</t>
  </si>
  <si>
    <t>Millora UAB</t>
  </si>
  <si>
    <t>Total paga extraordinària</t>
  </si>
  <si>
    <t>Total anual</t>
  </si>
  <si>
    <t>Trienni</t>
  </si>
  <si>
    <t>Professor/a Lector/a</t>
  </si>
  <si>
    <t>Professor/a Agregat/da</t>
  </si>
  <si>
    <t>Professor/a Agregat/da Interí/na</t>
  </si>
  <si>
    <t>Professor/a Catedràtic/a Laboral</t>
  </si>
  <si>
    <t>Investigador/a PostDoc (INVPOS)</t>
  </si>
  <si>
    <t>Professor/a Col·laborador/a (No Doctor/a)</t>
  </si>
  <si>
    <t>Professor/a Col·laborador/a (Doctor/a)</t>
  </si>
  <si>
    <t>Professor/a Associat/da 1</t>
  </si>
  <si>
    <t>TP6</t>
  </si>
  <si>
    <t>TP5</t>
  </si>
  <si>
    <t>TP4</t>
  </si>
  <si>
    <t>TP3</t>
  </si>
  <si>
    <t>TP2</t>
  </si>
  <si>
    <t>TP1</t>
  </si>
  <si>
    <t>Professor/a Associat/da 2</t>
  </si>
  <si>
    <t>Professor/a Associat/da 3</t>
  </si>
  <si>
    <t>Professor/a Associat/da 4</t>
  </si>
  <si>
    <t>Professor/a Associat/da Metge</t>
  </si>
  <si>
    <t>Professor/a Associat/da Infermeria</t>
  </si>
  <si>
    <t>Professor/a Associat/da Fisioteràpia</t>
  </si>
  <si>
    <t>Professor/a Associat/da Psicologia</t>
  </si>
  <si>
    <t>Professor/a Associat/da Logopeda</t>
  </si>
  <si>
    <t>Professor/a Associat/da LOSU L03 
(contractes a partir de l'1/9/2024)</t>
  </si>
  <si>
    <t>P080-C12</t>
  </si>
  <si>
    <t>P070-C11</t>
  </si>
  <si>
    <t>P065-C10</t>
  </si>
  <si>
    <t>P060-C09</t>
  </si>
  <si>
    <t>P050-C08</t>
  </si>
  <si>
    <t>P045-C07</t>
  </si>
  <si>
    <t>P040-C06</t>
  </si>
  <si>
    <t>P030-C05</t>
  </si>
  <si>
    <t>P025-C04</t>
  </si>
  <si>
    <t>P020-C03</t>
  </si>
  <si>
    <t>P015-C02</t>
  </si>
  <si>
    <t>P010-C01</t>
  </si>
  <si>
    <t>Professor/a Associat/da LOSU L01
(contractes a partir de l'1/9/2024)</t>
  </si>
  <si>
    <t>Professor/a substitut/a</t>
  </si>
  <si>
    <t>P160- C24</t>
  </si>
  <si>
    <t>P155-C23</t>
  </si>
  <si>
    <t>P150-C22</t>
  </si>
  <si>
    <t>P140-C21</t>
  </si>
  <si>
    <t>P130-C20</t>
  </si>
  <si>
    <t>P125-C19</t>
  </si>
  <si>
    <t>P120-C18</t>
  </si>
  <si>
    <t>P110-C17</t>
  </si>
  <si>
    <t>P105-C16</t>
  </si>
  <si>
    <t>P100-C15</t>
  </si>
  <si>
    <t>P090-C14</t>
  </si>
  <si>
    <t>P085-C13</t>
  </si>
  <si>
    <t>Professor/a Visitant V1</t>
  </si>
  <si>
    <t>C08</t>
  </si>
  <si>
    <t>P03</t>
  </si>
  <si>
    <t>P02</t>
  </si>
  <si>
    <t>P01</t>
  </si>
  <si>
    <t>Professor/a Visitant V2</t>
  </si>
  <si>
    <t>P06</t>
  </si>
  <si>
    <t>P05</t>
  </si>
  <si>
    <t>P04</t>
  </si>
  <si>
    <t>Professor/a Visitant V3</t>
  </si>
  <si>
    <t>Professor/a Visitant V4</t>
  </si>
  <si>
    <t>Professor/a emèrit</t>
  </si>
  <si>
    <t xml:space="preserve">ESTADIS DE SECUNDÀRIA </t>
  </si>
  <si>
    <t>Tipus</t>
  </si>
  <si>
    <t>Valor mensual</t>
  </si>
  <si>
    <t>Primer estadi</t>
  </si>
  <si>
    <t>Segon estadi</t>
  </si>
  <si>
    <t>Tercer estadi</t>
  </si>
  <si>
    <t>Quart estadi</t>
  </si>
  <si>
    <t>Cinquè estadi</t>
  </si>
  <si>
    <t>CÀRRECS ACADÈMICS</t>
  </si>
  <si>
    <t>Càrrec</t>
  </si>
  <si>
    <t>Equip de Govern</t>
  </si>
  <si>
    <t>Rector/a</t>
  </si>
  <si>
    <t>Secretari/ària General</t>
  </si>
  <si>
    <t>Vicerector/a o Comissionat/da</t>
  </si>
  <si>
    <t>Delegat/da del Rector o càrrecs assimilats</t>
  </si>
  <si>
    <t>Adjunt/a dels Vicerectorats o càrrecs assimilats</t>
  </si>
  <si>
    <t>Facultats i escoles</t>
  </si>
  <si>
    <t>Degà/na o Director/a</t>
  </si>
  <si>
    <t>Secretari/ària de Centre</t>
  </si>
  <si>
    <t>Coordinador/a Ud. Hospitalària</t>
  </si>
  <si>
    <t>Coordinador/a Titulació</t>
  </si>
  <si>
    <t>Secretari/ària Territorial</t>
  </si>
  <si>
    <t>Departaments</t>
  </si>
  <si>
    <t>Director/a de Departament</t>
  </si>
  <si>
    <t>Secretari/ària de Departament</t>
  </si>
  <si>
    <t>Instituts propis</t>
  </si>
  <si>
    <t>Director/a d'Institut Propi</t>
  </si>
  <si>
    <t>Secretari/ària d'Institut Propi</t>
  </si>
  <si>
    <t>Coordinador/a doctorat</t>
  </si>
  <si>
    <t>MÈRITS I TRAMS</t>
  </si>
  <si>
    <t xml:space="preserve">Mèrits estatals </t>
  </si>
  <si>
    <t>Trams autonòmics</t>
  </si>
  <si>
    <t>Gestió (només per a dedicacions C08)</t>
  </si>
  <si>
    <t>Docència</t>
  </si>
  <si>
    <t>Recerca</t>
  </si>
  <si>
    <t>Any de venciment</t>
  </si>
  <si>
    <t>Import</t>
  </si>
  <si>
    <t>Acord MG d'Univ.</t>
  </si>
  <si>
    <t>Fins 2002</t>
  </si>
  <si>
    <t>2003 i 2004</t>
  </si>
  <si>
    <t>2005 i 2006</t>
  </si>
  <si>
    <t>A partir de 2007</t>
  </si>
  <si>
    <t>Fins 2004</t>
  </si>
  <si>
    <t xml:space="preserve">Tipus </t>
  </si>
  <si>
    <t>1 (30 punts)</t>
  </si>
  <si>
    <t>Catedràtic d'Escola Universitària
P. Titular d'Universitat</t>
  </si>
  <si>
    <t>2 (45 punts)</t>
  </si>
  <si>
    <t>3 (55 punts)</t>
  </si>
  <si>
    <t>Investigador/a Ordinari/a</t>
  </si>
  <si>
    <t>Director/a d'Investigació</t>
  </si>
  <si>
    <t>4 (65 punts)</t>
  </si>
  <si>
    <t>RETRIBUCIÓ DEL PTGAS FUNCIONARI</t>
  </si>
  <si>
    <t>Denominació (Família - Subfamília)</t>
  </si>
  <si>
    <t>Escala</t>
  </si>
  <si>
    <t>Nivell</t>
  </si>
  <si>
    <t>Subnivell</t>
  </si>
  <si>
    <t>Complement de destí</t>
  </si>
  <si>
    <t xml:space="preserve">Complement específic </t>
  </si>
  <si>
    <t xml:space="preserve">Total paga extraordinària </t>
  </si>
  <si>
    <t>Vicegerència</t>
  </si>
  <si>
    <t>A1</t>
  </si>
  <si>
    <t>Direcció</t>
  </si>
  <si>
    <t>2</t>
  </si>
  <si>
    <t>1</t>
  </si>
  <si>
    <t>Cap d'unitat</t>
  </si>
  <si>
    <t>Cos Tècnic de Gestió</t>
  </si>
  <si>
    <t>2B</t>
  </si>
  <si>
    <t>Cos de Gestió</t>
  </si>
  <si>
    <t>A2</t>
  </si>
  <si>
    <t>6s</t>
  </si>
  <si>
    <t>5s</t>
  </si>
  <si>
    <t>1s</t>
  </si>
  <si>
    <t>3s</t>
  </si>
  <si>
    <t>2s</t>
  </si>
  <si>
    <t>Administratiu/va</t>
  </si>
  <si>
    <t>C1</t>
  </si>
  <si>
    <t>PS</t>
  </si>
  <si>
    <t>Auxiliar administratiu/iva</t>
  </si>
  <si>
    <t>C2</t>
  </si>
  <si>
    <t>2ps</t>
  </si>
  <si>
    <t>Ps</t>
  </si>
  <si>
    <t>P</t>
  </si>
  <si>
    <t>Os</t>
  </si>
  <si>
    <t>O</t>
  </si>
  <si>
    <t>Ns</t>
  </si>
  <si>
    <t>N</t>
  </si>
  <si>
    <t>Ls</t>
  </si>
  <si>
    <t>L</t>
  </si>
  <si>
    <t>Tècnica responsable - Responsable d'àmbit</t>
  </si>
  <si>
    <t>Js</t>
  </si>
  <si>
    <t>J</t>
  </si>
  <si>
    <t>Tècnica experta - Assesor/a</t>
  </si>
  <si>
    <t>Ms</t>
  </si>
  <si>
    <t>M</t>
  </si>
  <si>
    <t>Tècnica experta - Tècnica experta</t>
  </si>
  <si>
    <t>K</t>
  </si>
  <si>
    <t>I</t>
  </si>
  <si>
    <t>G</t>
  </si>
  <si>
    <t>Tècnica d'àmbit - Tècnic/a d'àmbit</t>
  </si>
  <si>
    <t>Hs</t>
  </si>
  <si>
    <t>H</t>
  </si>
  <si>
    <t>Fs</t>
  </si>
  <si>
    <t>F</t>
  </si>
  <si>
    <t>Es</t>
  </si>
  <si>
    <t>E</t>
  </si>
  <si>
    <t>Tècnica Operativa - Administratiu/iva responsable</t>
  </si>
  <si>
    <t>Ds</t>
  </si>
  <si>
    <t>D</t>
  </si>
  <si>
    <t>Tècnica Operativa - Administratiu/iva especialista de tarda</t>
  </si>
  <si>
    <t>Cs</t>
  </si>
  <si>
    <t>C</t>
  </si>
  <si>
    <t xml:space="preserve">Tècnica Operativa - Administratiu/iva especialista  </t>
  </si>
  <si>
    <t>Bs</t>
  </si>
  <si>
    <t>B</t>
  </si>
  <si>
    <t>Tècnica Operativa - Administratiu/iva</t>
  </si>
  <si>
    <t>As</t>
  </si>
  <si>
    <t>A</t>
  </si>
  <si>
    <t xml:space="preserve">HORES EXTRES </t>
  </si>
  <si>
    <t>Normals/
Diurnes</t>
  </si>
  <si>
    <t>Festives/
Nocturnes</t>
  </si>
  <si>
    <t>RETRIBUCIÓ DEL PTGAS LABORAL</t>
  </si>
  <si>
    <t>Grup</t>
  </si>
  <si>
    <t>Complement de lloc de treball</t>
  </si>
  <si>
    <t>Millora adicional</t>
  </si>
  <si>
    <t>Gerent</t>
  </si>
  <si>
    <t>AA</t>
  </si>
  <si>
    <t>AB</t>
  </si>
  <si>
    <t>AC</t>
  </si>
  <si>
    <t>Tècnica/a superior</t>
  </si>
  <si>
    <t xml:space="preserve">A </t>
  </si>
  <si>
    <t>Q</t>
  </si>
  <si>
    <t>Tècnica/a mitjà/na</t>
  </si>
  <si>
    <t xml:space="preserve">G </t>
  </si>
  <si>
    <t xml:space="preserve">K </t>
  </si>
  <si>
    <t>NY</t>
  </si>
  <si>
    <t>T</t>
  </si>
  <si>
    <t>Tècnic/a especialista</t>
  </si>
  <si>
    <t>R</t>
  </si>
  <si>
    <t>S</t>
  </si>
  <si>
    <t>U</t>
  </si>
  <si>
    <t>Tècnic/a auxiliar</t>
  </si>
  <si>
    <t xml:space="preserve">ROBA DE TREBALL </t>
  </si>
  <si>
    <t>CATEGORIA 
(segons Annex 1 de l'acord de 3 de març de 2010)</t>
  </si>
  <si>
    <t>1.2.1</t>
  </si>
  <si>
    <t>1.2.2</t>
  </si>
  <si>
    <t>1.3.1</t>
  </si>
  <si>
    <t>1.3.2</t>
  </si>
  <si>
    <t>1.4.1</t>
  </si>
  <si>
    <t>1.4.2</t>
  </si>
  <si>
    <t>1.5.1</t>
  </si>
  <si>
    <t>1.5.2</t>
  </si>
  <si>
    <t>1.6</t>
  </si>
  <si>
    <t>1.7</t>
  </si>
  <si>
    <t>Import anual 35/set</t>
  </si>
  <si>
    <t>Complement coordinació búnquers</t>
  </si>
  <si>
    <t>RETRIBUCIÓ DEL PTGAS LABORAL - FINANÇAMENT ESPECÍFIC (Personal de Suport a la Recerca)</t>
  </si>
  <si>
    <t>Tècnica/a superior de Suport a la Recerca</t>
  </si>
  <si>
    <t>Tècnica/a mitjà/na de Suport a la Recerca</t>
  </si>
  <si>
    <t>Tècnic/a especialista de Suport a la Recerca</t>
  </si>
  <si>
    <t>RETRIBUCIÓ DEL PERSONAL INVESTIGADOR</t>
  </si>
  <si>
    <t>Convocatòria</t>
  </si>
  <si>
    <t>Postdoctoral</t>
  </si>
  <si>
    <t>INVPOS</t>
  </si>
  <si>
    <t>POP</t>
  </si>
  <si>
    <t>Ordinari</t>
  </si>
  <si>
    <t>Distingit</t>
  </si>
  <si>
    <t>TALENT</t>
  </si>
  <si>
    <t>R3</t>
  </si>
  <si>
    <t>R4</t>
  </si>
  <si>
    <t>ATRAE</t>
  </si>
  <si>
    <t>Ramon y Cajal</t>
  </si>
  <si>
    <t>I3/R3</t>
  </si>
  <si>
    <t>RYC 21/26</t>
  </si>
  <si>
    <t>RYC 24/29</t>
  </si>
  <si>
    <t>Juan de la Cierva</t>
  </si>
  <si>
    <t>JDC 26/28</t>
  </si>
  <si>
    <t>JDC 25/27</t>
  </si>
  <si>
    <t>JDC 24/27</t>
  </si>
  <si>
    <t>Formació</t>
  </si>
  <si>
    <t>JDC 23/25</t>
  </si>
  <si>
    <t>JDC 22/25</t>
  </si>
  <si>
    <t>Incorporació</t>
  </si>
  <si>
    <t>Beatriu de Pinós</t>
  </si>
  <si>
    <t>BP 25/28</t>
  </si>
  <si>
    <t>BP 24/27</t>
  </si>
  <si>
    <t>BP 23/26</t>
  </si>
  <si>
    <t>BP 22/25</t>
  </si>
  <si>
    <t>BP 21/24</t>
  </si>
  <si>
    <t>BP 20/23</t>
  </si>
  <si>
    <t>Beatriz de Galindo</t>
  </si>
  <si>
    <t>Beatriz de Galindo 22</t>
  </si>
  <si>
    <t>Senior</t>
  </si>
  <si>
    <t>Junior</t>
  </si>
  <si>
    <t xml:space="preserve">Senior </t>
  </si>
  <si>
    <t>Margarita Salas</t>
  </si>
  <si>
    <t>Ayudas MS</t>
  </si>
  <si>
    <t>3A</t>
  </si>
  <si>
    <t>2A</t>
  </si>
  <si>
    <t>Maria Zambrano</t>
  </si>
  <si>
    <t>Ayudas MZ</t>
  </si>
  <si>
    <t>AGAUR programa INVESTIGO</t>
  </si>
  <si>
    <t>Investigo 23-25</t>
  </si>
  <si>
    <t>PIF Predoctoral (12 pagues)</t>
  </si>
  <si>
    <t>4t any</t>
  </si>
  <si>
    <t>3r any</t>
  </si>
  <si>
    <t>2n any</t>
  </si>
  <si>
    <t>1r any</t>
  </si>
  <si>
    <t>PIF Predoctoral (14 pagues)</t>
  </si>
  <si>
    <t>FPU Predoctoral</t>
  </si>
  <si>
    <t>24/28</t>
  </si>
  <si>
    <t>23/27</t>
  </si>
  <si>
    <t>FPI Predoctoral</t>
  </si>
  <si>
    <t>PIF "La Caixa"</t>
  </si>
  <si>
    <t>5è any</t>
  </si>
  <si>
    <t>PRECAIXA 21/24</t>
  </si>
  <si>
    <t>PRECAIXA 23/26</t>
  </si>
  <si>
    <t>PRECAIXA 24/27</t>
  </si>
  <si>
    <t>Fundació Tatiana</t>
  </si>
  <si>
    <t>COTITZACIÓ ORDINÀRIA</t>
  </si>
  <si>
    <t>Contingències Comuns</t>
  </si>
  <si>
    <t>Accidents de Treball i Malalties Professionals (AT i EP)</t>
  </si>
  <si>
    <t>Atur</t>
  </si>
  <si>
    <t>Fons de Garantia Salarial (FOGASA)</t>
  </si>
  <si>
    <t>Formació professional</t>
  </si>
  <si>
    <t>Mecanisme d'Equitat Intergeneracional (MEI)</t>
  </si>
  <si>
    <t>Bonificació</t>
  </si>
  <si>
    <t>Quota Patronal mensual</t>
  </si>
  <si>
    <t>Quota Obrera mensual</t>
  </si>
  <si>
    <t>Q. Patronal</t>
  </si>
  <si>
    <t>Q. Obrera</t>
  </si>
  <si>
    <t>Funcionari Carrera -PAS</t>
  </si>
  <si>
    <t>Funcionari nou ingrés - PDI</t>
  </si>
  <si>
    <t>Funcionari Interí</t>
  </si>
  <si>
    <t>Laboral indefinit</t>
  </si>
  <si>
    <t>Laboral temporal</t>
  </si>
  <si>
    <t>Laboral T. Investigador 
predoctoral (bonificat)</t>
  </si>
  <si>
    <t xml:space="preserve">Estudiants en pràctiques remunerades
</t>
  </si>
  <si>
    <t>COTITZACIÓ ADDICIONAL DE SOLIDARITAT</t>
  </si>
  <si>
    <t>Base de càlcul</t>
  </si>
  <si>
    <t>Q. Empresa</t>
  </si>
  <si>
    <t>Els primers 510,12€ per sobre de 5.101,20€</t>
  </si>
  <si>
    <t>El següents 2,040,48€</t>
  </si>
  <si>
    <t>A partir de 2,550,60€ en endavant</t>
  </si>
  <si>
    <t>Només s'aplica a aquelles persones que cotitzin per sobre de la base màxima de 5.101,20€</t>
  </si>
  <si>
    <t>PREP2022 i PRE 2023_27</t>
  </si>
  <si>
    <t>PREP2023</t>
  </si>
  <si>
    <t>PREP2024</t>
  </si>
  <si>
    <t>RYC 25/30</t>
  </si>
  <si>
    <t xml:space="preserve">RYC 21/26 </t>
  </si>
  <si>
    <t>Beatriz de Galindo 24</t>
  </si>
  <si>
    <t>Plus campus (meritat durant el 2026)</t>
  </si>
  <si>
    <t xml:space="preserve">Tècnic/a de subdirecció </t>
  </si>
  <si>
    <t>OB</t>
  </si>
  <si>
    <t>Cap de biblioteca</t>
  </si>
  <si>
    <t xml:space="preserve">Tècnic referent </t>
  </si>
  <si>
    <t>Gestor/a de servei</t>
  </si>
  <si>
    <t>Gestor/a de biblioteca</t>
  </si>
  <si>
    <t>Bibliotecari/ària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</si>
</sst>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0.0000000\ &quot;€&quot;"/>
    <numFmt numFmtId="166" formatCode="0.0000000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Geneva"/>
    </font>
    <font>
      <sz val="11"/>
      <color theme="1"/>
      <name val="Hubot-Sans"/>
    </font>
    <font>
      <b/>
      <sz val="11"/>
      <color theme="0"/>
      <name val="Hubot-Sans"/>
    </font>
    <font>
      <b/>
      <sz val="14"/>
      <color theme="0"/>
      <name val="Hubot-Sans"/>
    </font>
    <font>
      <sz val="12"/>
      <color theme="1"/>
      <name val="Hubot-Sans"/>
    </font>
    <font>
      <sz val="11"/>
      <name val="Hubot-Sans"/>
    </font>
    <font>
      <sz val="11"/>
      <color rgb="FF008539"/>
      <name val="Hubot-Sans"/>
    </font>
    <font>
      <b/>
      <sz val="14"/>
      <color theme="1"/>
      <name val="Hubot-Sans"/>
    </font>
    <font>
      <b/>
      <sz val="12"/>
      <color rgb="FF008539"/>
      <name val="Hubot-Sans"/>
    </font>
    <font>
      <sz val="11"/>
      <color theme="1" tint="0.34998626667073579"/>
      <name val="Hubot-Sans"/>
    </font>
    <font>
      <b/>
      <sz val="11"/>
      <color rgb="FF008539"/>
      <name val="Hubot-Sans"/>
    </font>
    <font>
      <sz val="11"/>
      <color theme="0"/>
      <name val="Hubot-Sans"/>
    </font>
    <font>
      <b/>
      <sz val="12"/>
      <color theme="0"/>
      <name val="Hubot-Sans"/>
    </font>
    <font>
      <sz val="11"/>
      <color theme="5"/>
      <name val="Hubot-Sans"/>
    </font>
    <font>
      <sz val="11"/>
      <color rgb="FF9C0006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rgb="FFDA9694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008539"/>
        <bgColor indexed="64"/>
      </patternFill>
    </fill>
    <fill>
      <patternFill patternType="solid">
        <fgColor rgb="FF33A262"/>
        <bgColor indexed="64"/>
      </patternFill>
    </fill>
    <fill>
      <patternFill patternType="solid">
        <fgColor rgb="FFD7F1DC"/>
        <bgColor indexed="64"/>
      </patternFill>
    </fill>
    <fill>
      <patternFill patternType="solid">
        <fgColor rgb="FFF0FAF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99D1B1"/>
        <bgColor indexed="64"/>
      </patternFill>
    </fill>
    <fill>
      <patternFill patternType="solid">
        <fgColor rgb="FFFFC7CE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8539"/>
      </bottom>
      <diagonal/>
    </border>
    <border>
      <left/>
      <right/>
      <top style="medium">
        <color rgb="FF008539"/>
      </top>
      <bottom/>
      <diagonal/>
    </border>
    <border>
      <left style="medium">
        <color rgb="FF008539"/>
      </left>
      <right/>
      <top/>
      <bottom style="medium">
        <color rgb="FF008539"/>
      </bottom>
      <diagonal/>
    </border>
    <border>
      <left style="medium">
        <color rgb="FF008539"/>
      </left>
      <right/>
      <top/>
      <bottom/>
      <diagonal/>
    </border>
    <border>
      <left style="medium">
        <color rgb="FF008539"/>
      </left>
      <right/>
      <top style="medium">
        <color rgb="FF008539"/>
      </top>
      <bottom/>
      <diagonal/>
    </border>
    <border>
      <left/>
      <right style="medium">
        <color rgb="FF008539"/>
      </right>
      <top style="medium">
        <color rgb="FF008539"/>
      </top>
      <bottom/>
      <diagonal/>
    </border>
    <border>
      <left/>
      <right style="medium">
        <color rgb="FF008539"/>
      </right>
      <top/>
      <bottom/>
      <diagonal/>
    </border>
    <border>
      <left/>
      <right style="medium">
        <color rgb="FF008539"/>
      </right>
      <top/>
      <bottom style="medium">
        <color rgb="FF008539"/>
      </bottom>
      <diagonal/>
    </border>
    <border>
      <left/>
      <right style="thin">
        <color rgb="FF008539"/>
      </right>
      <top/>
      <bottom style="medium">
        <color rgb="FF008539"/>
      </bottom>
      <diagonal/>
    </border>
    <border>
      <left/>
      <right style="thin">
        <color rgb="FF008539"/>
      </right>
      <top style="medium">
        <color rgb="FF008539"/>
      </top>
      <bottom/>
      <diagonal/>
    </border>
    <border>
      <left/>
      <right style="thin">
        <color rgb="FF008539"/>
      </right>
      <top/>
      <bottom/>
      <diagonal/>
    </border>
    <border>
      <left style="thin">
        <color rgb="FF008539"/>
      </left>
      <right/>
      <top/>
      <bottom style="medium">
        <color rgb="FF008539"/>
      </bottom>
      <diagonal/>
    </border>
    <border>
      <left style="thin">
        <color rgb="FF008539"/>
      </left>
      <right/>
      <top style="medium">
        <color rgb="FF008539"/>
      </top>
      <bottom/>
      <diagonal/>
    </border>
    <border>
      <left style="thin">
        <color rgb="FF008539"/>
      </left>
      <right/>
      <top/>
      <bottom/>
      <diagonal/>
    </border>
    <border>
      <left style="medium">
        <color rgb="FF008539"/>
      </left>
      <right/>
      <top/>
      <bottom style="thin">
        <color rgb="FF008539"/>
      </bottom>
      <diagonal/>
    </border>
    <border>
      <left/>
      <right/>
      <top/>
      <bottom style="thin">
        <color rgb="FF008539"/>
      </bottom>
      <diagonal/>
    </border>
    <border>
      <left style="medium">
        <color rgb="FF008539"/>
      </left>
      <right/>
      <top style="medium">
        <color rgb="FF008539"/>
      </top>
      <bottom style="thin">
        <color rgb="FF008539"/>
      </bottom>
      <diagonal/>
    </border>
    <border>
      <left style="thin">
        <color rgb="FF008539"/>
      </left>
      <right/>
      <top/>
      <bottom style="thin">
        <color rgb="FF008539"/>
      </bottom>
      <diagonal/>
    </border>
    <border>
      <left style="medium">
        <color rgb="FF008539"/>
      </left>
      <right/>
      <top style="thin">
        <color rgb="FF008539"/>
      </top>
      <bottom style="thin">
        <color rgb="FF008539"/>
      </bottom>
      <diagonal/>
    </border>
    <border>
      <left/>
      <right/>
      <top style="thin">
        <color rgb="FF008539"/>
      </top>
      <bottom style="thin">
        <color rgb="FF008539"/>
      </bottom>
      <diagonal/>
    </border>
    <border>
      <left style="thin">
        <color rgb="FF008539"/>
      </left>
      <right/>
      <top style="thin">
        <color rgb="FF008539"/>
      </top>
      <bottom style="thin">
        <color rgb="FF008539"/>
      </bottom>
      <diagonal/>
    </border>
    <border>
      <left style="medium">
        <color rgb="FF008539"/>
      </left>
      <right/>
      <top style="thin">
        <color rgb="FF008539"/>
      </top>
      <bottom/>
      <diagonal/>
    </border>
    <border>
      <left/>
      <right/>
      <top style="thin">
        <color rgb="FF008539"/>
      </top>
      <bottom/>
      <diagonal/>
    </border>
    <border>
      <left style="thin">
        <color rgb="FF008539"/>
      </left>
      <right/>
      <top style="thin">
        <color rgb="FF008539"/>
      </top>
      <bottom/>
      <diagonal/>
    </border>
    <border>
      <left/>
      <right style="medium">
        <color rgb="FF008539"/>
      </right>
      <top/>
      <bottom style="thin">
        <color rgb="FF008539"/>
      </bottom>
      <diagonal/>
    </border>
    <border>
      <left/>
      <right/>
      <top style="medium">
        <color rgb="FF008539"/>
      </top>
      <bottom style="thin">
        <color rgb="FF008539"/>
      </bottom>
      <diagonal/>
    </border>
    <border>
      <left/>
      <right style="medium">
        <color rgb="FF008539"/>
      </right>
      <top style="thin">
        <color rgb="FF008539"/>
      </top>
      <bottom style="thin">
        <color rgb="FF008539"/>
      </bottom>
      <diagonal/>
    </border>
    <border>
      <left/>
      <right style="medium">
        <color rgb="FF008539"/>
      </right>
      <top style="thin">
        <color rgb="FF008539"/>
      </top>
      <bottom/>
      <diagonal/>
    </border>
    <border>
      <left style="medium">
        <color rgb="FF008539"/>
      </left>
      <right/>
      <top/>
      <bottom style="thin">
        <color rgb="FF99D1B1"/>
      </bottom>
      <diagonal/>
    </border>
    <border>
      <left/>
      <right/>
      <top/>
      <bottom style="thin">
        <color rgb="FF99D1B1"/>
      </bottom>
      <diagonal/>
    </border>
    <border>
      <left/>
      <right/>
      <top style="thin">
        <color rgb="FF99D1B1"/>
      </top>
      <bottom/>
      <diagonal/>
    </border>
    <border>
      <left/>
      <right style="thin">
        <color rgb="FF008539"/>
      </right>
      <top style="thin">
        <color rgb="FF008539"/>
      </top>
      <bottom/>
      <diagonal/>
    </border>
    <border>
      <left/>
      <right style="thin">
        <color rgb="FF008539"/>
      </right>
      <top/>
      <bottom style="thin">
        <color rgb="FF008539"/>
      </bottom>
      <diagonal/>
    </border>
    <border>
      <left/>
      <right style="thin">
        <color rgb="FF008539"/>
      </right>
      <top style="thin">
        <color rgb="FF008539"/>
      </top>
      <bottom style="thin">
        <color rgb="FF008539"/>
      </bottom>
      <diagonal/>
    </border>
    <border>
      <left/>
      <right style="medium">
        <color rgb="FF008539"/>
      </right>
      <top style="thin">
        <color rgb="FF99D1B1"/>
      </top>
      <bottom/>
      <diagonal/>
    </border>
    <border>
      <left/>
      <right style="medium">
        <color rgb="FF008539"/>
      </right>
      <top/>
      <bottom style="thin">
        <color rgb="FF99D1B1"/>
      </bottom>
      <diagonal/>
    </border>
    <border>
      <left/>
      <right style="medium">
        <color rgb="FF008539"/>
      </right>
      <top style="medium">
        <color rgb="FF008539"/>
      </top>
      <bottom style="thin">
        <color rgb="FF008539"/>
      </bottom>
      <diagonal/>
    </border>
    <border>
      <left style="thin">
        <color rgb="FF008539"/>
      </left>
      <right/>
      <top style="medium">
        <color rgb="FF008539"/>
      </top>
      <bottom style="thin">
        <color rgb="FF008539"/>
      </bottom>
      <diagonal/>
    </border>
    <border>
      <left style="thin">
        <color indexed="64"/>
      </left>
      <right/>
      <top style="thin">
        <color rgb="FF008539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rgb="FF008539"/>
      </left>
      <right/>
      <top style="thin">
        <color rgb="FF99D1B1"/>
      </top>
      <bottom/>
      <diagonal/>
    </border>
    <border>
      <left style="medium">
        <color rgb="FF008539"/>
      </left>
      <right/>
      <top style="thin">
        <color rgb="FF008539"/>
      </top>
      <bottom style="medium">
        <color rgb="FF008539"/>
      </bottom>
      <diagonal/>
    </border>
    <border>
      <left/>
      <right/>
      <top style="thin">
        <color rgb="FF008539"/>
      </top>
      <bottom style="medium">
        <color rgb="FF008539"/>
      </bottom>
      <diagonal/>
    </border>
    <border>
      <left style="medium">
        <color rgb="FF008539"/>
      </left>
      <right style="medium">
        <color rgb="FF008539"/>
      </right>
      <top style="thin">
        <color rgb="FF99D1B1"/>
      </top>
      <bottom/>
      <diagonal/>
    </border>
    <border>
      <left/>
      <right/>
      <top style="medium">
        <color rgb="FF008539"/>
      </top>
      <bottom style="medium">
        <color rgb="FF008539"/>
      </bottom>
      <diagonal/>
    </border>
    <border>
      <left style="medium">
        <color rgb="FF008539"/>
      </left>
      <right/>
      <top style="medium">
        <color rgb="FF008539"/>
      </top>
      <bottom style="medium">
        <color rgb="FF008539"/>
      </bottom>
      <diagonal/>
    </border>
    <border>
      <left/>
      <right style="thin">
        <color rgb="FF008539"/>
      </right>
      <top style="thin">
        <color rgb="FF008539"/>
      </top>
      <bottom style="medium">
        <color rgb="FF008539"/>
      </bottom>
      <diagonal/>
    </border>
  </borders>
  <cellStyleXfs count="7">
    <xf numFmtId="0" fontId="0" fillId="0" borderId="0"/>
    <xf numFmtId="0" fontId="2" fillId="2" borderId="0"/>
    <xf numFmtId="0" fontId="5" fillId="0" borderId="0"/>
    <xf numFmtId="164" fontId="3" fillId="3" borderId="1">
      <alignment horizontal="center" vertical="center"/>
    </xf>
    <xf numFmtId="0" fontId="2" fillId="2" borderId="0"/>
    <xf numFmtId="0" fontId="2" fillId="2" borderId="0" applyNumberFormat="0" applyBorder="0" applyAlignment="0" applyProtection="0"/>
    <xf numFmtId="0" fontId="19" fillId="11" borderId="0" applyNumberFormat="0" applyBorder="0" applyAlignment="0" applyProtection="0"/>
  </cellStyleXfs>
  <cellXfs count="509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0" fillId="4" borderId="0" xfId="0" applyFill="1" applyAlignment="1">
      <alignment horizontal="left"/>
    </xf>
    <xf numFmtId="0" fontId="0" fillId="4" borderId="0" xfId="0" applyFill="1"/>
    <xf numFmtId="164" fontId="0" fillId="4" borderId="0" xfId="0" applyNumberFormat="1" applyFill="1"/>
    <xf numFmtId="8" fontId="0" fillId="0" borderId="0" xfId="0" applyNumberFormat="1"/>
    <xf numFmtId="0" fontId="9" fillId="0" borderId="0" xfId="0" quotePrefix="1" applyFont="1"/>
    <xf numFmtId="164" fontId="10" fillId="7" borderId="0" xfId="0" applyNumberFormat="1" applyFont="1" applyFill="1" applyAlignment="1">
      <alignment horizontal="right" vertical="center"/>
    </xf>
    <xf numFmtId="164" fontId="10" fillId="0" borderId="0" xfId="0" applyNumberFormat="1" applyFont="1" applyAlignment="1">
      <alignment horizontal="right" vertical="center"/>
    </xf>
    <xf numFmtId="164" fontId="10" fillId="8" borderId="0" xfId="0" applyNumberFormat="1" applyFont="1" applyFill="1" applyAlignment="1">
      <alignment horizontal="right" vertical="center"/>
    </xf>
    <xf numFmtId="0" fontId="11" fillId="7" borderId="2" xfId="0" applyFont="1" applyFill="1" applyBorder="1" applyAlignment="1">
      <alignment horizontal="left" vertical="center" wrapText="1"/>
    </xf>
    <xf numFmtId="0" fontId="6" fillId="8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8" borderId="2" xfId="0" applyFont="1" applyFill="1" applyBorder="1" applyAlignment="1">
      <alignment vertical="center"/>
    </xf>
    <xf numFmtId="0" fontId="12" fillId="0" borderId="0" xfId="0" applyFont="1" applyAlignment="1">
      <alignment vertical="center" wrapText="1"/>
    </xf>
    <xf numFmtId="0" fontId="6" fillId="8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8" borderId="2" xfId="0" applyFont="1" applyFill="1" applyBorder="1" applyAlignment="1">
      <alignment horizontal="left" vertical="center"/>
    </xf>
    <xf numFmtId="164" fontId="7" fillId="6" borderId="0" xfId="0" applyNumberFormat="1" applyFont="1" applyFill="1" applyAlignment="1">
      <alignment horizontal="right" vertical="center"/>
    </xf>
    <xf numFmtId="164" fontId="10" fillId="7" borderId="2" xfId="0" applyNumberFormat="1" applyFont="1" applyFill="1" applyBorder="1" applyAlignment="1">
      <alignment horizontal="right" vertical="center"/>
    </xf>
    <xf numFmtId="164" fontId="7" fillId="6" borderId="2" xfId="0" applyNumberFormat="1" applyFont="1" applyFill="1" applyBorder="1" applyAlignment="1">
      <alignment horizontal="right" vertical="center"/>
    </xf>
    <xf numFmtId="164" fontId="6" fillId="8" borderId="0" xfId="0" applyNumberFormat="1" applyFont="1" applyFill="1" applyAlignment="1">
      <alignment horizontal="right" vertical="center"/>
    </xf>
    <xf numFmtId="164" fontId="6" fillId="0" borderId="0" xfId="0" applyNumberFormat="1" applyFont="1" applyAlignment="1">
      <alignment horizontal="right" vertical="center"/>
    </xf>
    <xf numFmtId="164" fontId="6" fillId="0" borderId="2" xfId="0" applyNumberFormat="1" applyFont="1" applyBorder="1" applyAlignment="1">
      <alignment horizontal="right" vertical="center"/>
    </xf>
    <xf numFmtId="164" fontId="6" fillId="8" borderId="2" xfId="0" applyNumberFormat="1" applyFont="1" applyFill="1" applyBorder="1" applyAlignment="1">
      <alignment horizontal="left" vertical="center"/>
    </xf>
    <xf numFmtId="164" fontId="6" fillId="8" borderId="2" xfId="0" applyNumberFormat="1" applyFont="1" applyFill="1" applyBorder="1" applyAlignment="1">
      <alignment horizontal="right" vertical="center"/>
    </xf>
    <xf numFmtId="164" fontId="6" fillId="0" borderId="0" xfId="0" applyNumberFormat="1" applyFont="1" applyAlignment="1">
      <alignment horizontal="left" vertical="center"/>
    </xf>
    <xf numFmtId="164" fontId="6" fillId="8" borderId="0" xfId="0" applyNumberFormat="1" applyFont="1" applyFill="1" applyAlignment="1">
      <alignment horizontal="left" vertical="center"/>
    </xf>
    <xf numFmtId="0" fontId="0" fillId="4" borderId="0" xfId="0" applyFill="1" applyAlignment="1">
      <alignment horizontal="center" vertical="center"/>
    </xf>
    <xf numFmtId="164" fontId="3" fillId="9" borderId="0" xfId="0" applyNumberFormat="1" applyFont="1" applyFill="1" applyAlignment="1">
      <alignment horizontal="center" vertical="center"/>
    </xf>
    <xf numFmtId="164" fontId="0" fillId="4" borderId="0" xfId="0" applyNumberFormat="1" applyFill="1" applyAlignment="1">
      <alignment horizontal="center"/>
    </xf>
    <xf numFmtId="164" fontId="3" fillId="9" borderId="0" xfId="3" applyFill="1" applyBorder="1">
      <alignment horizontal="center" vertical="center"/>
    </xf>
    <xf numFmtId="164" fontId="6" fillId="8" borderId="5" xfId="0" applyNumberFormat="1" applyFont="1" applyFill="1" applyBorder="1" applyAlignment="1">
      <alignment horizontal="right" vertical="center"/>
    </xf>
    <xf numFmtId="164" fontId="6" fillId="0" borderId="5" xfId="0" applyNumberFormat="1" applyFont="1" applyBorder="1" applyAlignment="1">
      <alignment horizontal="right" vertical="center"/>
    </xf>
    <xf numFmtId="164" fontId="6" fillId="8" borderId="4" xfId="0" applyNumberFormat="1" applyFont="1" applyFill="1" applyBorder="1" applyAlignment="1">
      <alignment horizontal="right" vertical="center"/>
    </xf>
    <xf numFmtId="164" fontId="3" fillId="4" borderId="0" xfId="0" applyNumberFormat="1" applyFont="1" applyFill="1" applyAlignment="1">
      <alignment horizontal="center" vertical="center"/>
    </xf>
    <xf numFmtId="164" fontId="4" fillId="4" borderId="0" xfId="0" applyNumberFormat="1" applyFont="1" applyFill="1" applyAlignment="1">
      <alignment horizontal="center" vertical="center"/>
    </xf>
    <xf numFmtId="0" fontId="14" fillId="4" borderId="0" xfId="0" quotePrefix="1" applyFont="1" applyFill="1"/>
    <xf numFmtId="164" fontId="6" fillId="0" borderId="6" xfId="0" applyNumberFormat="1" applyFont="1" applyBorder="1" applyAlignment="1">
      <alignment horizontal="right" vertical="center"/>
    </xf>
    <xf numFmtId="0" fontId="15" fillId="8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8" borderId="2" xfId="0" applyFont="1" applyFill="1" applyBorder="1" applyAlignment="1">
      <alignment vertical="center"/>
    </xf>
    <xf numFmtId="0" fontId="15" fillId="4" borderId="2" xfId="0" applyFont="1" applyFill="1" applyBorder="1" applyAlignment="1">
      <alignment vertical="center"/>
    </xf>
    <xf numFmtId="0" fontId="6" fillId="4" borderId="2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164" fontId="10" fillId="0" borderId="2" xfId="0" applyNumberFormat="1" applyFont="1" applyBorder="1" applyAlignment="1">
      <alignment horizontal="right" vertical="center"/>
    </xf>
    <xf numFmtId="164" fontId="6" fillId="0" borderId="3" xfId="0" applyNumberFormat="1" applyFont="1" applyBorder="1" applyAlignment="1">
      <alignment horizontal="right" vertical="center"/>
    </xf>
    <xf numFmtId="164" fontId="7" fillId="6" borderId="7" xfId="0" applyNumberFormat="1" applyFont="1" applyFill="1" applyBorder="1" applyAlignment="1">
      <alignment horizontal="right" vertical="center"/>
    </xf>
    <xf numFmtId="164" fontId="7" fillId="6" borderId="8" xfId="0" applyNumberFormat="1" applyFont="1" applyFill="1" applyBorder="1" applyAlignment="1">
      <alignment horizontal="right" vertical="center"/>
    </xf>
    <xf numFmtId="164" fontId="7" fillId="6" borderId="9" xfId="0" applyNumberFormat="1" applyFont="1" applyFill="1" applyBorder="1" applyAlignment="1">
      <alignment horizontal="right" vertical="center"/>
    </xf>
    <xf numFmtId="0" fontId="7" fillId="5" borderId="0" xfId="0" applyFont="1" applyFill="1" applyAlignment="1">
      <alignment vertical="center"/>
    </xf>
    <xf numFmtId="0" fontId="7" fillId="6" borderId="0" xfId="0" applyFont="1" applyFill="1" applyAlignment="1">
      <alignment vertical="center" wrapText="1"/>
    </xf>
    <xf numFmtId="0" fontId="7" fillId="6" borderId="2" xfId="0" applyFont="1" applyFill="1" applyBorder="1" applyAlignment="1">
      <alignment vertical="center" wrapText="1"/>
    </xf>
    <xf numFmtId="0" fontId="7" fillId="4" borderId="0" xfId="0" applyFont="1" applyFill="1" applyAlignment="1">
      <alignment vertical="center" wrapText="1"/>
    </xf>
    <xf numFmtId="164" fontId="10" fillId="4" borderId="0" xfId="0" applyNumberFormat="1" applyFont="1" applyFill="1" applyAlignment="1">
      <alignment horizontal="left" vertical="center"/>
    </xf>
    <xf numFmtId="0" fontId="7" fillId="5" borderId="2" xfId="0" applyFont="1" applyFill="1" applyBorder="1" applyAlignment="1">
      <alignment vertical="center"/>
    </xf>
    <xf numFmtId="0" fontId="15" fillId="4" borderId="0" xfId="0" applyFont="1" applyFill="1" applyAlignment="1">
      <alignment horizontal="left" vertical="center"/>
    </xf>
    <xf numFmtId="0" fontId="15" fillId="4" borderId="0" xfId="0" applyFont="1" applyFill="1" applyAlignment="1">
      <alignment vertical="center"/>
    </xf>
    <xf numFmtId="0" fontId="6" fillId="8" borderId="3" xfId="0" applyFont="1" applyFill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1" fillId="7" borderId="0" xfId="0" applyFont="1" applyFill="1" applyAlignment="1">
      <alignment vertical="center" wrapText="1"/>
    </xf>
    <xf numFmtId="164" fontId="10" fillId="7" borderId="3" xfId="0" applyNumberFormat="1" applyFont="1" applyFill="1" applyBorder="1" applyAlignment="1">
      <alignment horizontal="right" vertical="center"/>
    </xf>
    <xf numFmtId="0" fontId="11" fillId="7" borderId="2" xfId="0" applyFont="1" applyFill="1" applyBorder="1" applyAlignment="1">
      <alignment vertical="center" wrapText="1"/>
    </xf>
    <xf numFmtId="164" fontId="10" fillId="4" borderId="0" xfId="0" applyNumberFormat="1" applyFont="1" applyFill="1" applyAlignment="1">
      <alignment horizontal="right" vertical="center"/>
    </xf>
    <xf numFmtId="164" fontId="10" fillId="4" borderId="21" xfId="0" applyNumberFormat="1" applyFont="1" applyFill="1" applyBorder="1" applyAlignment="1">
      <alignment horizontal="right" vertical="center"/>
    </xf>
    <xf numFmtId="164" fontId="10" fillId="4" borderId="22" xfId="0" applyNumberFormat="1" applyFont="1" applyFill="1" applyBorder="1" applyAlignment="1">
      <alignment horizontal="right" vertical="center"/>
    </xf>
    <xf numFmtId="0" fontId="6" fillId="8" borderId="17" xfId="0" applyFont="1" applyFill="1" applyBorder="1" applyAlignment="1">
      <alignment horizontal="left" vertical="center"/>
    </xf>
    <xf numFmtId="164" fontId="10" fillId="8" borderId="17" xfId="0" applyNumberFormat="1" applyFont="1" applyFill="1" applyBorder="1" applyAlignment="1">
      <alignment horizontal="right" vertical="center"/>
    </xf>
    <xf numFmtId="164" fontId="10" fillId="7" borderId="17" xfId="0" applyNumberFormat="1" applyFont="1" applyFill="1" applyBorder="1" applyAlignment="1">
      <alignment horizontal="right" vertical="center"/>
    </xf>
    <xf numFmtId="164" fontId="7" fillId="6" borderId="26" xfId="0" applyNumberFormat="1" applyFont="1" applyFill="1" applyBorder="1" applyAlignment="1">
      <alignment horizontal="right" vertical="center"/>
    </xf>
    <xf numFmtId="0" fontId="6" fillId="0" borderId="21" xfId="0" applyFont="1" applyBorder="1" applyAlignment="1">
      <alignment horizontal="left" vertical="center"/>
    </xf>
    <xf numFmtId="164" fontId="10" fillId="0" borderId="21" xfId="0" applyNumberFormat="1" applyFont="1" applyBorder="1" applyAlignment="1">
      <alignment horizontal="right" vertical="center"/>
    </xf>
    <xf numFmtId="164" fontId="10" fillId="7" borderId="21" xfId="0" applyNumberFormat="1" applyFont="1" applyFill="1" applyBorder="1" applyAlignment="1">
      <alignment horizontal="right" vertical="center"/>
    </xf>
    <xf numFmtId="164" fontId="7" fillId="6" borderId="28" xfId="0" applyNumberFormat="1" applyFont="1" applyFill="1" applyBorder="1" applyAlignment="1">
      <alignment horizontal="right" vertical="center"/>
    </xf>
    <xf numFmtId="0" fontId="6" fillId="8" borderId="24" xfId="0" applyFont="1" applyFill="1" applyBorder="1" applyAlignment="1">
      <alignment horizontal="left" vertical="center"/>
    </xf>
    <xf numFmtId="164" fontId="10" fillId="8" borderId="24" xfId="0" applyNumberFormat="1" applyFont="1" applyFill="1" applyBorder="1" applyAlignment="1">
      <alignment horizontal="right" vertical="center"/>
    </xf>
    <xf numFmtId="164" fontId="10" fillId="7" borderId="24" xfId="0" applyNumberFormat="1" applyFont="1" applyFill="1" applyBorder="1" applyAlignment="1">
      <alignment horizontal="right" vertical="center"/>
    </xf>
    <xf numFmtId="164" fontId="7" fillId="6" borderId="29" xfId="0" applyNumberFormat="1" applyFont="1" applyFill="1" applyBorder="1" applyAlignment="1">
      <alignment horizontal="right" vertical="center"/>
    </xf>
    <xf numFmtId="0" fontId="15" fillId="8" borderId="27" xfId="0" applyFont="1" applyFill="1" applyBorder="1" applyAlignment="1">
      <alignment vertical="center"/>
    </xf>
    <xf numFmtId="0" fontId="6" fillId="8" borderId="27" xfId="0" applyFont="1" applyFill="1" applyBorder="1" applyAlignment="1">
      <alignment vertical="center"/>
    </xf>
    <xf numFmtId="164" fontId="6" fillId="8" borderId="27" xfId="0" applyNumberFormat="1" applyFont="1" applyFill="1" applyBorder="1" applyAlignment="1">
      <alignment horizontal="right" vertical="center"/>
    </xf>
    <xf numFmtId="164" fontId="10" fillId="7" borderId="27" xfId="0" applyNumberFormat="1" applyFont="1" applyFill="1" applyBorder="1" applyAlignment="1">
      <alignment horizontal="right" vertical="center"/>
    </xf>
    <xf numFmtId="164" fontId="7" fillId="6" borderId="27" xfId="0" applyNumberFormat="1" applyFont="1" applyFill="1" applyBorder="1" applyAlignment="1">
      <alignment horizontal="right" vertical="center"/>
    </xf>
    <xf numFmtId="164" fontId="6" fillId="8" borderId="18" xfId="0" applyNumberFormat="1" applyFont="1" applyFill="1" applyBorder="1" applyAlignment="1">
      <alignment horizontal="right" vertical="center"/>
    </xf>
    <xf numFmtId="0" fontId="6" fillId="0" borderId="24" xfId="0" applyFont="1" applyBorder="1" applyAlignment="1">
      <alignment vertical="center"/>
    </xf>
    <xf numFmtId="164" fontId="6" fillId="0" borderId="24" xfId="0" applyNumberFormat="1" applyFont="1" applyBorder="1" applyAlignment="1">
      <alignment horizontal="right" vertical="center"/>
    </xf>
    <xf numFmtId="164" fontId="7" fillId="6" borderId="24" xfId="0" applyNumberFormat="1" applyFont="1" applyFill="1" applyBorder="1" applyAlignment="1">
      <alignment horizontal="right" vertical="center"/>
    </xf>
    <xf numFmtId="164" fontId="6" fillId="0" borderId="23" xfId="0" applyNumberFormat="1" applyFont="1" applyBorder="1" applyAlignment="1">
      <alignment horizontal="right" vertical="center"/>
    </xf>
    <xf numFmtId="0" fontId="6" fillId="0" borderId="17" xfId="0" applyFont="1" applyBorder="1" applyAlignment="1">
      <alignment vertical="center"/>
    </xf>
    <xf numFmtId="164" fontId="6" fillId="0" borderId="17" xfId="0" applyNumberFormat="1" applyFont="1" applyBorder="1" applyAlignment="1">
      <alignment horizontal="right" vertical="center"/>
    </xf>
    <xf numFmtId="164" fontId="7" fillId="6" borderId="17" xfId="0" applyNumberFormat="1" applyFont="1" applyFill="1" applyBorder="1" applyAlignment="1">
      <alignment horizontal="right" vertical="center"/>
    </xf>
    <xf numFmtId="164" fontId="6" fillId="0" borderId="16" xfId="0" applyNumberFormat="1" applyFont="1" applyBorder="1" applyAlignment="1">
      <alignment horizontal="right" vertical="center"/>
    </xf>
    <xf numFmtId="0" fontId="6" fillId="8" borderId="24" xfId="0" applyFont="1" applyFill="1" applyBorder="1" applyAlignment="1">
      <alignment vertical="center"/>
    </xf>
    <xf numFmtId="164" fontId="6" fillId="8" borderId="24" xfId="0" applyNumberFormat="1" applyFont="1" applyFill="1" applyBorder="1" applyAlignment="1">
      <alignment horizontal="right" vertical="center"/>
    </xf>
    <xf numFmtId="164" fontId="6" fillId="8" borderId="23" xfId="0" applyNumberFormat="1" applyFont="1" applyFill="1" applyBorder="1" applyAlignment="1">
      <alignment horizontal="right" vertical="center"/>
    </xf>
    <xf numFmtId="0" fontId="6" fillId="8" borderId="17" xfId="0" applyFont="1" applyFill="1" applyBorder="1" applyAlignment="1">
      <alignment vertical="center"/>
    </xf>
    <xf numFmtId="164" fontId="6" fillId="8" borderId="17" xfId="0" applyNumberFormat="1" applyFont="1" applyFill="1" applyBorder="1" applyAlignment="1">
      <alignment horizontal="right" vertical="center"/>
    </xf>
    <xf numFmtId="164" fontId="6" fillId="8" borderId="16" xfId="0" applyNumberFormat="1" applyFont="1" applyFill="1" applyBorder="1" applyAlignment="1">
      <alignment horizontal="right" vertical="center"/>
    </xf>
    <xf numFmtId="164" fontId="6" fillId="8" borderId="3" xfId="0" applyNumberFormat="1" applyFont="1" applyFill="1" applyBorder="1" applyAlignment="1">
      <alignment vertical="center"/>
    </xf>
    <xf numFmtId="164" fontId="6" fillId="8" borderId="3" xfId="0" applyNumberFormat="1" applyFont="1" applyFill="1" applyBorder="1" applyAlignment="1">
      <alignment horizontal="right" vertical="center"/>
    </xf>
    <xf numFmtId="164" fontId="7" fillId="6" borderId="3" xfId="0" applyNumberFormat="1" applyFont="1" applyFill="1" applyBorder="1" applyAlignment="1">
      <alignment horizontal="right" vertical="center"/>
    </xf>
    <xf numFmtId="164" fontId="6" fillId="8" borderId="6" xfId="0" applyNumberFormat="1" applyFont="1" applyFill="1" applyBorder="1" applyAlignment="1">
      <alignment horizontal="right" vertical="center"/>
    </xf>
    <xf numFmtId="164" fontId="6" fillId="0" borderId="0" xfId="0" applyNumberFormat="1" applyFont="1" applyAlignment="1">
      <alignment vertical="center"/>
    </xf>
    <xf numFmtId="164" fontId="6" fillId="8" borderId="0" xfId="0" applyNumberFormat="1" applyFont="1" applyFill="1" applyAlignment="1">
      <alignment vertical="center"/>
    </xf>
    <xf numFmtId="164" fontId="6" fillId="0" borderId="17" xfId="0" applyNumberFormat="1" applyFont="1" applyBorder="1" applyAlignment="1">
      <alignment vertical="center"/>
    </xf>
    <xf numFmtId="164" fontId="6" fillId="8" borderId="24" xfId="0" applyNumberFormat="1" applyFont="1" applyFill="1" applyBorder="1" applyAlignment="1">
      <alignment vertical="center"/>
    </xf>
    <xf numFmtId="0" fontId="15" fillId="4" borderId="17" xfId="0" applyFont="1" applyFill="1" applyBorder="1" applyAlignment="1">
      <alignment horizontal="left" vertical="center"/>
    </xf>
    <xf numFmtId="0" fontId="15" fillId="8" borderId="21" xfId="0" applyFont="1" applyFill="1" applyBorder="1" applyAlignment="1">
      <alignment vertical="center"/>
    </xf>
    <xf numFmtId="0" fontId="6" fillId="8" borderId="21" xfId="0" applyFont="1" applyFill="1" applyBorder="1" applyAlignment="1">
      <alignment vertical="center"/>
    </xf>
    <xf numFmtId="164" fontId="6" fillId="8" borderId="21" xfId="0" applyNumberFormat="1" applyFont="1" applyFill="1" applyBorder="1" applyAlignment="1">
      <alignment horizontal="right" vertical="center"/>
    </xf>
    <xf numFmtId="164" fontId="7" fillId="6" borderId="21" xfId="0" applyNumberFormat="1" applyFont="1" applyFill="1" applyBorder="1" applyAlignment="1">
      <alignment horizontal="right" vertical="center"/>
    </xf>
    <xf numFmtId="164" fontId="6" fillId="8" borderId="20" xfId="0" applyNumberFormat="1" applyFont="1" applyFill="1" applyBorder="1" applyAlignment="1">
      <alignment vertical="center"/>
    </xf>
    <xf numFmtId="0" fontId="15" fillId="0" borderId="21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164" fontId="6" fillId="0" borderId="21" xfId="0" applyNumberFormat="1" applyFont="1" applyBorder="1" applyAlignment="1">
      <alignment horizontal="right" vertical="center"/>
    </xf>
    <xf numFmtId="164" fontId="6" fillId="0" borderId="3" xfId="0" applyNumberFormat="1" applyFont="1" applyBorder="1" applyAlignment="1">
      <alignment horizontal="left" vertical="center"/>
    </xf>
    <xf numFmtId="164" fontId="6" fillId="8" borderId="17" xfId="0" applyNumberFormat="1" applyFont="1" applyFill="1" applyBorder="1" applyAlignment="1">
      <alignment vertical="center"/>
    </xf>
    <xf numFmtId="164" fontId="6" fillId="8" borderId="16" xfId="0" applyNumberFormat="1" applyFont="1" applyFill="1" applyBorder="1" applyAlignment="1">
      <alignment vertical="center"/>
    </xf>
    <xf numFmtId="164" fontId="6" fillId="0" borderId="24" xfId="0" applyNumberFormat="1" applyFont="1" applyBorder="1" applyAlignment="1">
      <alignment horizontal="left" vertical="center"/>
    </xf>
    <xf numFmtId="164" fontId="6" fillId="8" borderId="17" xfId="0" applyNumberFormat="1" applyFont="1" applyFill="1" applyBorder="1" applyAlignment="1">
      <alignment horizontal="left" vertical="center"/>
    </xf>
    <xf numFmtId="164" fontId="6" fillId="0" borderId="17" xfId="0" applyNumberFormat="1" applyFont="1" applyBorder="1" applyAlignment="1">
      <alignment horizontal="left" vertical="center"/>
    </xf>
    <xf numFmtId="164" fontId="6" fillId="8" borderId="24" xfId="0" applyNumberFormat="1" applyFont="1" applyFill="1" applyBorder="1" applyAlignment="1">
      <alignment horizontal="left" vertical="center"/>
    </xf>
    <xf numFmtId="164" fontId="10" fillId="8" borderId="15" xfId="0" applyNumberFormat="1" applyFont="1" applyFill="1" applyBorder="1" applyAlignment="1">
      <alignment horizontal="right" vertical="center"/>
    </xf>
    <xf numFmtId="164" fontId="10" fillId="8" borderId="19" xfId="0" applyNumberFormat="1" applyFont="1" applyFill="1" applyBorder="1" applyAlignment="1">
      <alignment horizontal="right" vertical="center"/>
    </xf>
    <xf numFmtId="164" fontId="10" fillId="8" borderId="25" xfId="0" applyNumberFormat="1" applyFont="1" applyFill="1" applyBorder="1" applyAlignment="1">
      <alignment horizontal="right" vertical="center"/>
    </xf>
    <xf numFmtId="164" fontId="10" fillId="4" borderId="35" xfId="0" applyNumberFormat="1" applyFont="1" applyFill="1" applyBorder="1" applyAlignment="1">
      <alignment horizontal="right" vertical="center"/>
    </xf>
    <xf numFmtId="0" fontId="11" fillId="7" borderId="8" xfId="0" applyFont="1" applyFill="1" applyBorder="1" applyAlignment="1">
      <alignment vertical="center" wrapText="1"/>
    </xf>
    <xf numFmtId="164" fontId="10" fillId="8" borderId="26" xfId="0" applyNumberFormat="1" applyFont="1" applyFill="1" applyBorder="1" applyAlignment="1">
      <alignment horizontal="right" vertical="center"/>
    </xf>
    <xf numFmtId="164" fontId="10" fillId="4" borderId="28" xfId="0" applyNumberFormat="1" applyFont="1" applyFill="1" applyBorder="1" applyAlignment="1">
      <alignment horizontal="right" vertical="center"/>
    </xf>
    <xf numFmtId="164" fontId="10" fillId="0" borderId="15" xfId="0" applyNumberFormat="1" applyFont="1" applyBorder="1" applyAlignment="1">
      <alignment horizontal="right" vertical="center"/>
    </xf>
    <xf numFmtId="164" fontId="10" fillId="0" borderId="22" xfId="0" applyNumberFormat="1" applyFont="1" applyBorder="1" applyAlignment="1">
      <alignment horizontal="right" vertical="center"/>
    </xf>
    <xf numFmtId="164" fontId="10" fillId="0" borderId="13" xfId="0" applyNumberFormat="1" applyFont="1" applyBorder="1" applyAlignment="1">
      <alignment horizontal="right" vertical="center"/>
    </xf>
    <xf numFmtId="164" fontId="10" fillId="8" borderId="6" xfId="0" applyNumberFormat="1" applyFont="1" applyFill="1" applyBorder="1" applyAlignment="1">
      <alignment horizontal="right" vertical="center"/>
    </xf>
    <xf numFmtId="164" fontId="10" fillId="8" borderId="14" xfId="0" applyNumberFormat="1" applyFont="1" applyFill="1" applyBorder="1" applyAlignment="1">
      <alignment horizontal="right" vertical="center"/>
    </xf>
    <xf numFmtId="164" fontId="10" fillId="8" borderId="11" xfId="0" applyNumberFormat="1" applyFont="1" applyFill="1" applyBorder="1" applyAlignment="1">
      <alignment horizontal="right" vertical="center"/>
    </xf>
    <xf numFmtId="164" fontId="10" fillId="8" borderId="16" xfId="0" applyNumberFormat="1" applyFont="1" applyFill="1" applyBorder="1" applyAlignment="1">
      <alignment horizontal="right" vertical="center"/>
    </xf>
    <xf numFmtId="164" fontId="10" fillId="8" borderId="34" xfId="0" applyNumberFormat="1" applyFont="1" applyFill="1" applyBorder="1" applyAlignment="1">
      <alignment horizontal="right" vertical="center"/>
    </xf>
    <xf numFmtId="164" fontId="10" fillId="8" borderId="33" xfId="0" applyNumberFormat="1" applyFont="1" applyFill="1" applyBorder="1" applyAlignment="1">
      <alignment horizontal="right" vertical="center"/>
    </xf>
    <xf numFmtId="0" fontId="15" fillId="8" borderId="17" xfId="0" applyFont="1" applyFill="1" applyBorder="1" applyAlignment="1">
      <alignment vertical="center"/>
    </xf>
    <xf numFmtId="0" fontId="15" fillId="8" borderId="24" xfId="0" applyFont="1" applyFill="1" applyBorder="1" applyAlignment="1">
      <alignment vertical="center"/>
    </xf>
    <xf numFmtId="0" fontId="6" fillId="4" borderId="0" xfId="0" applyFont="1" applyFill="1" applyAlignment="1">
      <alignment horizontal="left" vertical="center"/>
    </xf>
    <xf numFmtId="164" fontId="10" fillId="8" borderId="3" xfId="0" applyNumberFormat="1" applyFont="1" applyFill="1" applyBorder="1" applyAlignment="1">
      <alignment horizontal="right" vertical="center"/>
    </xf>
    <xf numFmtId="164" fontId="10" fillId="8" borderId="7" xfId="0" applyNumberFormat="1" applyFont="1" applyFill="1" applyBorder="1" applyAlignment="1">
      <alignment horizontal="right" vertical="center"/>
    </xf>
    <xf numFmtId="0" fontId="0" fillId="8" borderId="28" xfId="0" applyFill="1" applyBorder="1" applyAlignment="1">
      <alignment horizontal="right"/>
    </xf>
    <xf numFmtId="0" fontId="0" fillId="0" borderId="9" xfId="0" applyBorder="1" applyAlignment="1">
      <alignment horizontal="right"/>
    </xf>
    <xf numFmtId="164" fontId="10" fillId="0" borderId="21" xfId="0" applyNumberFormat="1" applyFont="1" applyBorder="1" applyAlignment="1">
      <alignment horizontal="right"/>
    </xf>
    <xf numFmtId="164" fontId="10" fillId="0" borderId="35" xfId="0" applyNumberFormat="1" applyFont="1" applyBorder="1" applyAlignment="1">
      <alignment horizontal="right"/>
    </xf>
    <xf numFmtId="164" fontId="10" fillId="8" borderId="21" xfId="0" applyNumberFormat="1" applyFont="1" applyFill="1" applyBorder="1" applyAlignment="1">
      <alignment horizontal="right"/>
    </xf>
    <xf numFmtId="164" fontId="10" fillId="8" borderId="35" xfId="0" applyNumberFormat="1" applyFont="1" applyFill="1" applyBorder="1" applyAlignment="1">
      <alignment horizontal="right"/>
    </xf>
    <xf numFmtId="164" fontId="10" fillId="0" borderId="2" xfId="0" applyNumberFormat="1" applyFont="1" applyBorder="1" applyAlignment="1">
      <alignment horizontal="right"/>
    </xf>
    <xf numFmtId="164" fontId="10" fillId="0" borderId="10" xfId="0" applyNumberFormat="1" applyFont="1" applyBorder="1" applyAlignment="1">
      <alignment horizontal="right"/>
    </xf>
    <xf numFmtId="164" fontId="10" fillId="4" borderId="12" xfId="0" applyNumberFormat="1" applyFont="1" applyFill="1" applyBorder="1" applyAlignment="1">
      <alignment horizontal="right" vertical="center"/>
    </xf>
    <xf numFmtId="164" fontId="10" fillId="0" borderId="13" xfId="0" applyNumberFormat="1" applyFont="1" applyBorder="1" applyAlignment="1">
      <alignment vertical="center"/>
    </xf>
    <xf numFmtId="165" fontId="0" fillId="0" borderId="0" xfId="0" applyNumberFormat="1"/>
    <xf numFmtId="0" fontId="17" fillId="4" borderId="0" xfId="0" applyFont="1" applyFill="1" applyAlignment="1">
      <alignment horizontal="center" vertical="center"/>
    </xf>
    <xf numFmtId="0" fontId="11" fillId="7" borderId="2" xfId="0" applyFont="1" applyFill="1" applyBorder="1" applyAlignment="1">
      <alignment horizontal="center" vertical="center" wrapText="1"/>
    </xf>
    <xf numFmtId="10" fontId="6" fillId="4" borderId="0" xfId="0" applyNumberFormat="1" applyFont="1" applyFill="1"/>
    <xf numFmtId="10" fontId="6" fillId="8" borderId="0" xfId="0" applyNumberFormat="1" applyFont="1" applyFill="1"/>
    <xf numFmtId="10" fontId="7" fillId="6" borderId="0" xfId="0" applyNumberFormat="1" applyFont="1" applyFill="1" applyAlignment="1">
      <alignment horizontal="right"/>
    </xf>
    <xf numFmtId="164" fontId="6" fillId="8" borderId="0" xfId="0" applyNumberFormat="1" applyFont="1" applyFill="1"/>
    <xf numFmtId="10" fontId="6" fillId="4" borderId="0" xfId="0" applyNumberFormat="1" applyFont="1" applyFill="1" applyAlignment="1">
      <alignment horizontal="right"/>
    </xf>
    <xf numFmtId="10" fontId="6" fillId="8" borderId="0" xfId="0" applyNumberFormat="1" applyFont="1" applyFill="1" applyAlignment="1">
      <alignment horizontal="right"/>
    </xf>
    <xf numFmtId="44" fontId="6" fillId="4" borderId="2" xfId="0" applyNumberFormat="1" applyFont="1" applyFill="1" applyBorder="1"/>
    <xf numFmtId="0" fontId="6" fillId="4" borderId="2" xfId="0" applyFont="1" applyFill="1" applyBorder="1" applyAlignment="1">
      <alignment horizontal="right"/>
    </xf>
    <xf numFmtId="44" fontId="6" fillId="4" borderId="2" xfId="0" applyNumberFormat="1" applyFont="1" applyFill="1" applyBorder="1" applyAlignment="1">
      <alignment horizontal="right"/>
    </xf>
    <xf numFmtId="44" fontId="7" fillId="6" borderId="2" xfId="0" applyNumberFormat="1" applyFont="1" applyFill="1" applyBorder="1" applyAlignment="1">
      <alignment horizontal="right"/>
    </xf>
    <xf numFmtId="10" fontId="6" fillId="4" borderId="5" xfId="0" applyNumberFormat="1" applyFont="1" applyFill="1" applyBorder="1"/>
    <xf numFmtId="10" fontId="6" fillId="8" borderId="5" xfId="0" applyNumberFormat="1" applyFont="1" applyFill="1" applyBorder="1"/>
    <xf numFmtId="44" fontId="6" fillId="4" borderId="4" xfId="0" applyNumberFormat="1" applyFont="1" applyFill="1" applyBorder="1"/>
    <xf numFmtId="10" fontId="6" fillId="4" borderId="12" xfId="0" applyNumberFormat="1" applyFont="1" applyFill="1" applyBorder="1"/>
    <xf numFmtId="10" fontId="6" fillId="8" borderId="12" xfId="0" applyNumberFormat="1" applyFont="1" applyFill="1" applyBorder="1"/>
    <xf numFmtId="44" fontId="6" fillId="4" borderId="10" xfId="0" applyNumberFormat="1" applyFont="1" applyFill="1" applyBorder="1"/>
    <xf numFmtId="10" fontId="6" fillId="4" borderId="12" xfId="0" applyNumberFormat="1" applyFont="1" applyFill="1" applyBorder="1" applyAlignment="1">
      <alignment horizontal="right"/>
    </xf>
    <xf numFmtId="10" fontId="6" fillId="8" borderId="12" xfId="0" applyNumberFormat="1" applyFont="1" applyFill="1" applyBorder="1" applyAlignment="1">
      <alignment horizontal="right"/>
    </xf>
    <xf numFmtId="0" fontId="6" fillId="4" borderId="10" xfId="0" applyFont="1" applyFill="1" applyBorder="1" applyAlignment="1">
      <alignment horizontal="right"/>
    </xf>
    <xf numFmtId="0" fontId="11" fillId="7" borderId="4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15" fillId="8" borderId="0" xfId="0" applyFont="1" applyFill="1" applyAlignment="1">
      <alignment horizontal="left" vertical="center"/>
    </xf>
    <xf numFmtId="0" fontId="15" fillId="8" borderId="27" xfId="0" applyFont="1" applyFill="1" applyBorder="1" applyAlignment="1">
      <alignment horizontal="left" vertical="center"/>
    </xf>
    <xf numFmtId="0" fontId="15" fillId="8" borderId="2" xfId="0" applyFont="1" applyFill="1" applyBorder="1" applyAlignment="1">
      <alignment horizontal="left" vertical="center"/>
    </xf>
    <xf numFmtId="0" fontId="15" fillId="8" borderId="17" xfId="0" applyFont="1" applyFill="1" applyBorder="1" applyAlignment="1">
      <alignment horizontal="left" vertical="center"/>
    </xf>
    <xf numFmtId="0" fontId="0" fillId="4" borderId="0" xfId="0" applyFill="1" applyAlignment="1">
      <alignment horizontal="center"/>
    </xf>
    <xf numFmtId="0" fontId="15" fillId="8" borderId="17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left" vertical="center" wrapText="1"/>
    </xf>
    <xf numFmtId="164" fontId="4" fillId="0" borderId="0" xfId="0" applyNumberFormat="1" applyFont="1" applyAlignment="1">
      <alignment horizontal="center" vertical="center"/>
    </xf>
    <xf numFmtId="0" fontId="5" fillId="0" borderId="0" xfId="2"/>
    <xf numFmtId="164" fontId="3" fillId="4" borderId="0" xfId="0" applyNumberFormat="1" applyFont="1" applyFill="1" applyAlignment="1">
      <alignment horizontal="center"/>
    </xf>
    <xf numFmtId="164" fontId="6" fillId="4" borderId="0" xfId="0" applyNumberFormat="1" applyFont="1" applyFill="1" applyAlignment="1">
      <alignment horizontal="right" vertical="center"/>
    </xf>
    <xf numFmtId="49" fontId="15" fillId="8" borderId="0" xfId="0" applyNumberFormat="1" applyFont="1" applyFill="1" applyAlignment="1">
      <alignment horizontal="left" vertical="center"/>
    </xf>
    <xf numFmtId="49" fontId="15" fillId="4" borderId="0" xfId="0" applyNumberFormat="1" applyFont="1" applyFill="1" applyAlignment="1">
      <alignment horizontal="left" vertical="center"/>
    </xf>
    <xf numFmtId="44" fontId="6" fillId="8" borderId="0" xfId="0" applyNumberFormat="1" applyFont="1" applyFill="1" applyAlignment="1">
      <alignment horizontal="right" vertical="center"/>
    </xf>
    <xf numFmtId="44" fontId="6" fillId="8" borderId="0" xfId="0" applyNumberFormat="1" applyFont="1" applyFill="1" applyAlignment="1">
      <alignment vertical="center"/>
    </xf>
    <xf numFmtId="44" fontId="6" fillId="4" borderId="0" xfId="0" applyNumberFormat="1" applyFont="1" applyFill="1" applyAlignment="1">
      <alignment horizontal="right" vertical="center"/>
    </xf>
    <xf numFmtId="44" fontId="6" fillId="4" borderId="0" xfId="0" applyNumberFormat="1" applyFont="1" applyFill="1" applyAlignment="1">
      <alignment vertical="center"/>
    </xf>
    <xf numFmtId="44" fontId="6" fillId="7" borderId="0" xfId="0" applyNumberFormat="1" applyFont="1" applyFill="1" applyAlignment="1">
      <alignment vertical="center"/>
    </xf>
    <xf numFmtId="44" fontId="6" fillId="7" borderId="0" xfId="0" applyNumberFormat="1" applyFont="1" applyFill="1" applyAlignment="1">
      <alignment horizontal="right" vertical="center"/>
    </xf>
    <xf numFmtId="44" fontId="7" fillId="6" borderId="0" xfId="0" applyNumberFormat="1" applyFont="1" applyFill="1" applyAlignment="1">
      <alignment vertical="center"/>
    </xf>
    <xf numFmtId="0" fontId="12" fillId="4" borderId="0" xfId="0" applyFont="1" applyFill="1" applyAlignment="1">
      <alignment vertical="center" wrapText="1"/>
    </xf>
    <xf numFmtId="164" fontId="6" fillId="4" borderId="2" xfId="0" applyNumberFormat="1" applyFont="1" applyFill="1" applyBorder="1" applyAlignment="1">
      <alignment horizontal="right" vertical="center"/>
    </xf>
    <xf numFmtId="44" fontId="7" fillId="6" borderId="8" xfId="0" applyNumberFormat="1" applyFont="1" applyFill="1" applyBorder="1" applyAlignment="1">
      <alignment vertical="center"/>
    </xf>
    <xf numFmtId="0" fontId="15" fillId="4" borderId="2" xfId="0" applyFont="1" applyFill="1" applyBorder="1" applyAlignment="1">
      <alignment horizontal="left" vertical="center"/>
    </xf>
    <xf numFmtId="166" fontId="0" fillId="4" borderId="0" xfId="0" applyNumberFormat="1" applyFill="1"/>
    <xf numFmtId="0" fontId="11" fillId="4" borderId="0" xfId="0" applyFont="1" applyFill="1" applyAlignment="1">
      <alignment horizontal="left" vertical="center" wrapText="1"/>
    </xf>
    <xf numFmtId="44" fontId="6" fillId="4" borderId="2" xfId="0" applyNumberFormat="1" applyFont="1" applyFill="1" applyBorder="1" applyAlignment="1">
      <alignment horizontal="right" vertical="center"/>
    </xf>
    <xf numFmtId="44" fontId="6" fillId="7" borderId="2" xfId="0" applyNumberFormat="1" applyFont="1" applyFill="1" applyBorder="1" applyAlignment="1">
      <alignment vertical="center"/>
    </xf>
    <xf numFmtId="44" fontId="6" fillId="7" borderId="2" xfId="0" applyNumberFormat="1" applyFont="1" applyFill="1" applyBorder="1" applyAlignment="1">
      <alignment horizontal="right" vertical="center"/>
    </xf>
    <xf numFmtId="44" fontId="7" fillId="6" borderId="2" xfId="0" applyNumberFormat="1" applyFont="1" applyFill="1" applyBorder="1" applyAlignment="1">
      <alignment vertical="center"/>
    </xf>
    <xf numFmtId="44" fontId="6" fillId="8" borderId="2" xfId="0" applyNumberFormat="1" applyFont="1" applyFill="1" applyBorder="1" applyAlignment="1">
      <alignment horizontal="right" vertical="center"/>
    </xf>
    <xf numFmtId="44" fontId="6" fillId="8" borderId="2" xfId="0" applyNumberFormat="1" applyFont="1" applyFill="1" applyBorder="1" applyAlignment="1">
      <alignment vertical="center"/>
    </xf>
    <xf numFmtId="44" fontId="7" fillId="6" borderId="9" xfId="0" applyNumberFormat="1" applyFont="1" applyFill="1" applyBorder="1" applyAlignment="1">
      <alignment vertical="center"/>
    </xf>
    <xf numFmtId="0" fontId="15" fillId="4" borderId="17" xfId="0" applyFont="1" applyFill="1" applyBorder="1" applyAlignment="1">
      <alignment vertical="center"/>
    </xf>
    <xf numFmtId="49" fontId="15" fillId="4" borderId="17" xfId="0" applyNumberFormat="1" applyFont="1" applyFill="1" applyBorder="1" applyAlignment="1">
      <alignment horizontal="left" vertical="center"/>
    </xf>
    <xf numFmtId="44" fontId="6" fillId="4" borderId="17" xfId="0" applyNumberFormat="1" applyFont="1" applyFill="1" applyBorder="1" applyAlignment="1">
      <alignment horizontal="right" vertical="center"/>
    </xf>
    <xf numFmtId="44" fontId="6" fillId="4" borderId="17" xfId="0" applyNumberFormat="1" applyFont="1" applyFill="1" applyBorder="1" applyAlignment="1">
      <alignment vertical="center"/>
    </xf>
    <xf numFmtId="44" fontId="6" fillId="7" borderId="17" xfId="0" applyNumberFormat="1" applyFont="1" applyFill="1" applyBorder="1" applyAlignment="1">
      <alignment vertical="center"/>
    </xf>
    <xf numFmtId="44" fontId="6" fillId="7" borderId="17" xfId="0" applyNumberFormat="1" applyFont="1" applyFill="1" applyBorder="1" applyAlignment="1">
      <alignment horizontal="right" vertical="center"/>
    </xf>
    <xf numFmtId="44" fontId="7" fillId="6" borderId="17" xfId="0" applyNumberFormat="1" applyFont="1" applyFill="1" applyBorder="1" applyAlignment="1">
      <alignment vertical="center"/>
    </xf>
    <xf numFmtId="49" fontId="15" fillId="8" borderId="17" xfId="0" applyNumberFormat="1" applyFont="1" applyFill="1" applyBorder="1" applyAlignment="1">
      <alignment horizontal="left" vertical="center"/>
    </xf>
    <xf numFmtId="44" fontId="6" fillId="8" borderId="17" xfId="0" applyNumberFormat="1" applyFont="1" applyFill="1" applyBorder="1" applyAlignment="1">
      <alignment horizontal="right" vertical="center"/>
    </xf>
    <xf numFmtId="44" fontId="6" fillId="8" borderId="17" xfId="0" applyNumberFormat="1" applyFont="1" applyFill="1" applyBorder="1" applyAlignment="1">
      <alignment vertical="center"/>
    </xf>
    <xf numFmtId="44" fontId="6" fillId="7" borderId="27" xfId="0" applyNumberFormat="1" applyFont="1" applyFill="1" applyBorder="1" applyAlignment="1">
      <alignment vertical="center"/>
    </xf>
    <xf numFmtId="44" fontId="6" fillId="7" borderId="27" xfId="0" applyNumberFormat="1" applyFont="1" applyFill="1" applyBorder="1" applyAlignment="1">
      <alignment horizontal="right" vertical="center"/>
    </xf>
    <xf numFmtId="44" fontId="7" fillId="6" borderId="38" xfId="0" applyNumberFormat="1" applyFont="1" applyFill="1" applyBorder="1" applyAlignment="1">
      <alignment vertical="center"/>
    </xf>
    <xf numFmtId="44" fontId="7" fillId="6" borderId="26" xfId="0" applyNumberFormat="1" applyFont="1" applyFill="1" applyBorder="1" applyAlignment="1">
      <alignment vertical="center"/>
    </xf>
    <xf numFmtId="0" fontId="15" fillId="4" borderId="24" xfId="0" applyFont="1" applyFill="1" applyBorder="1" applyAlignment="1">
      <alignment vertical="center" wrapText="1"/>
    </xf>
    <xf numFmtId="0" fontId="15" fillId="4" borderId="17" xfId="0" applyFont="1" applyFill="1" applyBorder="1" applyAlignment="1">
      <alignment vertical="center" wrapText="1"/>
    </xf>
    <xf numFmtId="0" fontId="15" fillId="4" borderId="3" xfId="0" applyFont="1" applyFill="1" applyBorder="1" applyAlignment="1">
      <alignment vertical="center" wrapText="1"/>
    </xf>
    <xf numFmtId="0" fontId="15" fillId="4" borderId="0" xfId="0" applyFont="1" applyFill="1" applyAlignment="1">
      <alignment vertical="center" wrapText="1"/>
    </xf>
    <xf numFmtId="164" fontId="15" fillId="8" borderId="0" xfId="0" applyNumberFormat="1" applyFont="1" applyFill="1" applyAlignment="1">
      <alignment horizontal="left" vertical="center"/>
    </xf>
    <xf numFmtId="164" fontId="15" fillId="4" borderId="0" xfId="0" applyNumberFormat="1" applyFont="1" applyFill="1" applyAlignment="1">
      <alignment horizontal="left" vertical="center"/>
    </xf>
    <xf numFmtId="164" fontId="15" fillId="8" borderId="17" xfId="0" applyNumberFormat="1" applyFont="1" applyFill="1" applyBorder="1" applyAlignment="1">
      <alignment horizontal="left" vertical="center"/>
    </xf>
    <xf numFmtId="0" fontId="15" fillId="8" borderId="0" xfId="0" applyFont="1" applyFill="1" applyAlignment="1">
      <alignment vertical="center" wrapText="1"/>
    </xf>
    <xf numFmtId="0" fontId="15" fillId="8" borderId="17" xfId="0" applyFont="1" applyFill="1" applyBorder="1" applyAlignment="1">
      <alignment vertical="center" wrapText="1"/>
    </xf>
    <xf numFmtId="164" fontId="15" fillId="4" borderId="17" xfId="0" applyNumberFormat="1" applyFont="1" applyFill="1" applyBorder="1" applyAlignment="1">
      <alignment horizontal="left" vertical="center"/>
    </xf>
    <xf numFmtId="164" fontId="6" fillId="4" borderId="17" xfId="0" applyNumberFormat="1" applyFont="1" applyFill="1" applyBorder="1" applyAlignment="1">
      <alignment horizontal="right" vertical="center"/>
    </xf>
    <xf numFmtId="164" fontId="15" fillId="8" borderId="21" xfId="0" applyNumberFormat="1" applyFont="1" applyFill="1" applyBorder="1" applyAlignment="1">
      <alignment horizontal="left" vertical="center"/>
    </xf>
    <xf numFmtId="44" fontId="6" fillId="8" borderId="15" xfId="0" applyNumberFormat="1" applyFont="1" applyFill="1" applyBorder="1" applyAlignment="1">
      <alignment horizontal="right" vertical="center"/>
    </xf>
    <xf numFmtId="44" fontId="6" fillId="4" borderId="15" xfId="0" applyNumberFormat="1" applyFont="1" applyFill="1" applyBorder="1" applyAlignment="1">
      <alignment horizontal="right" vertical="center"/>
    </xf>
    <xf numFmtId="44" fontId="6" fillId="8" borderId="19" xfId="0" applyNumberFormat="1" applyFont="1" applyFill="1" applyBorder="1" applyAlignment="1">
      <alignment horizontal="right" vertical="center"/>
    </xf>
    <xf numFmtId="44" fontId="6" fillId="4" borderId="19" xfId="0" applyNumberFormat="1" applyFont="1" applyFill="1" applyBorder="1" applyAlignment="1">
      <alignment horizontal="right" vertical="center"/>
    </xf>
    <xf numFmtId="44" fontId="6" fillId="8" borderId="13" xfId="0" applyNumberFormat="1" applyFont="1" applyFill="1" applyBorder="1" applyAlignment="1">
      <alignment horizontal="right" vertical="center"/>
    </xf>
    <xf numFmtId="164" fontId="15" fillId="4" borderId="3" xfId="0" applyNumberFormat="1" applyFont="1" applyFill="1" applyBorder="1" applyAlignment="1">
      <alignment horizontal="left" vertical="center"/>
    </xf>
    <xf numFmtId="0" fontId="15" fillId="8" borderId="21" xfId="0" applyFont="1" applyFill="1" applyBorder="1" applyAlignment="1">
      <alignment vertical="center" wrapText="1"/>
    </xf>
    <xf numFmtId="164" fontId="15" fillId="8" borderId="24" xfId="0" applyNumberFormat="1" applyFont="1" applyFill="1" applyBorder="1" applyAlignment="1">
      <alignment horizontal="left" vertical="center"/>
    </xf>
    <xf numFmtId="164" fontId="15" fillId="4" borderId="24" xfId="0" applyNumberFormat="1" applyFont="1" applyFill="1" applyBorder="1" applyAlignment="1">
      <alignment horizontal="left" vertical="center"/>
    </xf>
    <xf numFmtId="0" fontId="15" fillId="4" borderId="21" xfId="0" applyFont="1" applyFill="1" applyBorder="1" applyAlignment="1">
      <alignment vertical="center" wrapText="1"/>
    </xf>
    <xf numFmtId="164" fontId="15" fillId="4" borderId="21" xfId="0" applyNumberFormat="1" applyFont="1" applyFill="1" applyBorder="1" applyAlignment="1">
      <alignment horizontal="left" vertical="center"/>
    </xf>
    <xf numFmtId="164" fontId="6" fillId="4" borderId="21" xfId="0" applyNumberFormat="1" applyFont="1" applyFill="1" applyBorder="1" applyAlignment="1">
      <alignment horizontal="right" vertical="center"/>
    </xf>
    <xf numFmtId="164" fontId="15" fillId="4" borderId="12" xfId="0" applyNumberFormat="1" applyFont="1" applyFill="1" applyBorder="1" applyAlignment="1">
      <alignment horizontal="left" vertical="center"/>
    </xf>
    <xf numFmtId="44" fontId="7" fillId="6" borderId="21" xfId="0" applyNumberFormat="1" applyFont="1" applyFill="1" applyBorder="1" applyAlignment="1">
      <alignment vertical="center"/>
    </xf>
    <xf numFmtId="164" fontId="18" fillId="0" borderId="0" xfId="0" applyNumberFormat="1" applyFont="1" applyAlignment="1">
      <alignment horizontal="right" vertical="center"/>
    </xf>
    <xf numFmtId="2" fontId="0" fillId="0" borderId="0" xfId="0" applyNumberFormat="1"/>
    <xf numFmtId="164" fontId="10" fillId="0" borderId="21" xfId="0" applyNumberFormat="1" applyFont="1" applyBorder="1" applyAlignment="1">
      <alignment vertical="center"/>
    </xf>
    <xf numFmtId="8" fontId="0" fillId="4" borderId="0" xfId="0" applyNumberFormat="1" applyFill="1"/>
    <xf numFmtId="164" fontId="10" fillId="4" borderId="25" xfId="0" applyNumberFormat="1" applyFont="1" applyFill="1" applyBorder="1" applyAlignment="1">
      <alignment horizontal="right" vertical="center"/>
    </xf>
    <xf numFmtId="164" fontId="10" fillId="4" borderId="19" xfId="0" applyNumberFormat="1" applyFont="1" applyFill="1" applyBorder="1" applyAlignment="1">
      <alignment horizontal="right" vertical="center"/>
    </xf>
    <xf numFmtId="164" fontId="10" fillId="4" borderId="24" xfId="0" applyNumberFormat="1" applyFont="1" applyFill="1" applyBorder="1" applyAlignment="1">
      <alignment horizontal="right" vertical="center"/>
    </xf>
    <xf numFmtId="164" fontId="10" fillId="4" borderId="17" xfId="0" applyNumberFormat="1" applyFont="1" applyFill="1" applyBorder="1" applyAlignment="1">
      <alignment horizontal="right" vertical="center"/>
    </xf>
    <xf numFmtId="44" fontId="6" fillId="4" borderId="24" xfId="0" applyNumberFormat="1" applyFont="1" applyFill="1" applyBorder="1" applyAlignment="1">
      <alignment horizontal="right" vertical="center"/>
    </xf>
    <xf numFmtId="44" fontId="6" fillId="7" borderId="24" xfId="0" applyNumberFormat="1" applyFont="1" applyFill="1" applyBorder="1" applyAlignment="1">
      <alignment vertical="center"/>
    </xf>
    <xf numFmtId="44" fontId="6" fillId="7" borderId="24" xfId="0" applyNumberFormat="1" applyFont="1" applyFill="1" applyBorder="1" applyAlignment="1">
      <alignment horizontal="right" vertical="center"/>
    </xf>
    <xf numFmtId="44" fontId="6" fillId="7" borderId="34" xfId="0" applyNumberFormat="1" applyFont="1" applyFill="1" applyBorder="1" applyAlignment="1">
      <alignment horizontal="right" vertical="center"/>
    </xf>
    <xf numFmtId="44" fontId="6" fillId="7" borderId="33" xfId="0" applyNumberFormat="1" applyFont="1" applyFill="1" applyBorder="1" applyAlignment="1">
      <alignment horizontal="right" vertical="center"/>
    </xf>
    <xf numFmtId="44" fontId="6" fillId="7" borderId="12" xfId="0" applyNumberFormat="1" applyFont="1" applyFill="1" applyBorder="1" applyAlignment="1">
      <alignment horizontal="right" vertical="center"/>
    </xf>
    <xf numFmtId="44" fontId="6" fillId="8" borderId="24" xfId="0" applyNumberFormat="1" applyFont="1" applyFill="1" applyBorder="1" applyAlignment="1">
      <alignment horizontal="right" vertical="center"/>
    </xf>
    <xf numFmtId="0" fontId="15" fillId="4" borderId="24" xfId="0" applyFont="1" applyFill="1" applyBorder="1" applyAlignment="1">
      <alignment vertical="center"/>
    </xf>
    <xf numFmtId="49" fontId="15" fillId="8" borderId="12" xfId="0" applyNumberFormat="1" applyFont="1" applyFill="1" applyBorder="1" applyAlignment="1">
      <alignment horizontal="left" vertical="center"/>
    </xf>
    <xf numFmtId="49" fontId="15" fillId="4" borderId="12" xfId="0" applyNumberFormat="1" applyFont="1" applyFill="1" applyBorder="1" applyAlignment="1">
      <alignment horizontal="left" vertical="center"/>
    </xf>
    <xf numFmtId="49" fontId="15" fillId="4" borderId="34" xfId="0" applyNumberFormat="1" applyFont="1" applyFill="1" applyBorder="1" applyAlignment="1">
      <alignment horizontal="left" vertical="center"/>
    </xf>
    <xf numFmtId="44" fontId="10" fillId="8" borderId="39" xfId="0" applyNumberFormat="1" applyFont="1" applyFill="1" applyBorder="1" applyAlignment="1">
      <alignment horizontal="right" vertical="center"/>
    </xf>
    <xf numFmtId="44" fontId="10" fillId="8" borderId="27" xfId="0" applyNumberFormat="1" applyFont="1" applyFill="1" applyBorder="1" applyAlignment="1">
      <alignment horizontal="right" vertical="center"/>
    </xf>
    <xf numFmtId="44" fontId="10" fillId="8" borderId="27" xfId="0" applyNumberFormat="1" applyFont="1" applyFill="1" applyBorder="1" applyAlignment="1">
      <alignment vertical="center"/>
    </xf>
    <xf numFmtId="44" fontId="10" fillId="4" borderId="15" xfId="0" applyNumberFormat="1" applyFont="1" applyFill="1" applyBorder="1" applyAlignment="1">
      <alignment horizontal="right" vertical="center"/>
    </xf>
    <xf numFmtId="44" fontId="10" fillId="4" borderId="0" xfId="0" applyNumberFormat="1" applyFont="1" applyFill="1" applyAlignment="1">
      <alignment horizontal="right" vertical="center"/>
    </xf>
    <xf numFmtId="44" fontId="10" fillId="4" borderId="0" xfId="0" applyNumberFormat="1" applyFont="1" applyFill="1" applyAlignment="1">
      <alignment vertical="center"/>
    </xf>
    <xf numFmtId="44" fontId="10" fillId="8" borderId="15" xfId="0" applyNumberFormat="1" applyFont="1" applyFill="1" applyBorder="1" applyAlignment="1">
      <alignment horizontal="right" vertical="center"/>
    </xf>
    <xf numFmtId="44" fontId="10" fillId="8" borderId="0" xfId="0" applyNumberFormat="1" applyFont="1" applyFill="1" applyAlignment="1">
      <alignment horizontal="right" vertical="center"/>
    </xf>
    <xf numFmtId="44" fontId="10" fillId="8" borderId="0" xfId="0" applyNumberFormat="1" applyFont="1" applyFill="1" applyAlignment="1">
      <alignment vertical="center"/>
    </xf>
    <xf numFmtId="44" fontId="10" fillId="4" borderId="19" xfId="0" applyNumberFormat="1" applyFont="1" applyFill="1" applyBorder="1" applyAlignment="1">
      <alignment horizontal="right" vertical="center"/>
    </xf>
    <xf numFmtId="44" fontId="10" fillId="4" borderId="17" xfId="0" applyNumberFormat="1" applyFont="1" applyFill="1" applyBorder="1" applyAlignment="1">
      <alignment horizontal="right" vertical="center"/>
    </xf>
    <xf numFmtId="44" fontId="10" fillId="4" borderId="17" xfId="0" applyNumberFormat="1" applyFont="1" applyFill="1" applyBorder="1" applyAlignment="1">
      <alignment vertical="center"/>
    </xf>
    <xf numFmtId="44" fontId="10" fillId="8" borderId="19" xfId="0" applyNumberFormat="1" applyFont="1" applyFill="1" applyBorder="1" applyAlignment="1">
      <alignment horizontal="right" vertical="center"/>
    </xf>
    <xf numFmtId="44" fontId="10" fillId="8" borderId="17" xfId="0" applyNumberFormat="1" applyFont="1" applyFill="1" applyBorder="1" applyAlignment="1">
      <alignment horizontal="right" vertical="center"/>
    </xf>
    <xf numFmtId="44" fontId="10" fillId="8" borderId="17" xfId="0" applyNumberFormat="1" applyFont="1" applyFill="1" applyBorder="1" applyAlignment="1">
      <alignment vertical="center"/>
    </xf>
    <xf numFmtId="44" fontId="10" fillId="4" borderId="13" xfId="0" applyNumberFormat="1" applyFont="1" applyFill="1" applyBorder="1" applyAlignment="1">
      <alignment horizontal="right" vertical="center"/>
    </xf>
    <xf numFmtId="44" fontId="10" fillId="8" borderId="2" xfId="0" applyNumberFormat="1" applyFont="1" applyFill="1" applyBorder="1" applyAlignment="1">
      <alignment horizontal="right" vertical="center"/>
    </xf>
    <xf numFmtId="44" fontId="10" fillId="8" borderId="2" xfId="0" applyNumberFormat="1" applyFont="1" applyFill="1" applyBorder="1" applyAlignment="1">
      <alignment vertical="center"/>
    </xf>
    <xf numFmtId="44" fontId="10" fillId="8" borderId="25" xfId="0" applyNumberFormat="1" applyFont="1" applyFill="1" applyBorder="1" applyAlignment="1">
      <alignment horizontal="right" vertical="center"/>
    </xf>
    <xf numFmtId="44" fontId="10" fillId="8" borderId="24" xfId="0" applyNumberFormat="1" applyFont="1" applyFill="1" applyBorder="1" applyAlignment="1">
      <alignment horizontal="right" vertical="center"/>
    </xf>
    <xf numFmtId="44" fontId="10" fillId="8" borderId="24" xfId="0" applyNumberFormat="1" applyFont="1" applyFill="1" applyBorder="1" applyAlignment="1">
      <alignment vertical="center"/>
    </xf>
    <xf numFmtId="44" fontId="10" fillId="4" borderId="25" xfId="0" applyNumberFormat="1" applyFont="1" applyFill="1" applyBorder="1" applyAlignment="1">
      <alignment horizontal="right" vertical="center"/>
    </xf>
    <xf numFmtId="44" fontId="10" fillId="4" borderId="24" xfId="0" applyNumberFormat="1" applyFont="1" applyFill="1" applyBorder="1" applyAlignment="1">
      <alignment vertical="center"/>
    </xf>
    <xf numFmtId="44" fontId="10" fillId="4" borderId="24" xfId="0" applyNumberFormat="1" applyFont="1" applyFill="1" applyBorder="1" applyAlignment="1">
      <alignment horizontal="right" vertical="center"/>
    </xf>
    <xf numFmtId="44" fontId="10" fillId="4" borderId="40" xfId="0" applyNumberFormat="1" applyFont="1" applyFill="1" applyBorder="1" applyAlignment="1">
      <alignment horizontal="right" vertical="center"/>
    </xf>
    <xf numFmtId="44" fontId="10" fillId="8" borderId="41" xfId="0" applyNumberFormat="1" applyFont="1" applyFill="1" applyBorder="1" applyAlignment="1">
      <alignment horizontal="right" vertical="center"/>
    </xf>
    <xf numFmtId="44" fontId="10" fillId="8" borderId="13" xfId="0" applyNumberFormat="1" applyFont="1" applyFill="1" applyBorder="1" applyAlignment="1">
      <alignment horizontal="right" vertical="center"/>
    </xf>
    <xf numFmtId="44" fontId="10" fillId="4" borderId="2" xfId="0" applyNumberFormat="1" applyFont="1" applyFill="1" applyBorder="1" applyAlignment="1">
      <alignment horizontal="right" vertical="center"/>
    </xf>
    <xf numFmtId="44" fontId="10" fillId="4" borderId="2" xfId="0" applyNumberFormat="1" applyFont="1" applyFill="1" applyBorder="1" applyAlignment="1">
      <alignment vertical="center"/>
    </xf>
    <xf numFmtId="164" fontId="10" fillId="0" borderId="24" xfId="0" applyNumberFormat="1" applyFont="1" applyBorder="1" applyAlignment="1">
      <alignment horizontal="right" vertical="center"/>
    </xf>
    <xf numFmtId="164" fontId="10" fillId="8" borderId="2" xfId="0" applyNumberFormat="1" applyFont="1" applyFill="1" applyBorder="1" applyAlignment="1">
      <alignment horizontal="right" vertical="center"/>
    </xf>
    <xf numFmtId="164" fontId="10" fillId="0" borderId="3" xfId="0" applyNumberFormat="1" applyFont="1" applyBorder="1" applyAlignment="1">
      <alignment horizontal="right" vertical="center"/>
    </xf>
    <xf numFmtId="164" fontId="10" fillId="8" borderId="17" xfId="0" applyNumberFormat="1" applyFont="1" applyFill="1" applyBorder="1" applyAlignment="1">
      <alignment vertical="center"/>
    </xf>
    <xf numFmtId="164" fontId="10" fillId="8" borderId="21" xfId="0" applyNumberFormat="1" applyFont="1" applyFill="1" applyBorder="1" applyAlignment="1">
      <alignment horizontal="right" vertical="center"/>
    </xf>
    <xf numFmtId="164" fontId="10" fillId="8" borderId="21" xfId="0" applyNumberFormat="1" applyFont="1" applyFill="1" applyBorder="1" applyAlignment="1">
      <alignment vertical="center"/>
    </xf>
    <xf numFmtId="164" fontId="10" fillId="0" borderId="24" xfId="0" applyNumberFormat="1" applyFont="1" applyBorder="1" applyAlignment="1">
      <alignment vertical="center"/>
    </xf>
    <xf numFmtId="164" fontId="10" fillId="8" borderId="27" xfId="0" applyNumberFormat="1" applyFont="1" applyFill="1" applyBorder="1" applyAlignment="1">
      <alignment horizontal="right" vertical="center"/>
    </xf>
    <xf numFmtId="164" fontId="10" fillId="0" borderId="17" xfId="0" applyNumberFormat="1" applyFont="1" applyBorder="1" applyAlignment="1">
      <alignment horizontal="right" vertical="center"/>
    </xf>
    <xf numFmtId="164" fontId="10" fillId="8" borderId="2" xfId="0" applyNumberFormat="1" applyFont="1" applyFill="1" applyBorder="1" applyAlignment="1">
      <alignment vertical="center"/>
    </xf>
    <xf numFmtId="164" fontId="7" fillId="6" borderId="33" xfId="0" applyNumberFormat="1" applyFont="1" applyFill="1" applyBorder="1" applyAlignment="1">
      <alignment horizontal="right" vertical="center"/>
    </xf>
    <xf numFmtId="164" fontId="7" fillId="6" borderId="12" xfId="0" applyNumberFormat="1" applyFont="1" applyFill="1" applyBorder="1" applyAlignment="1">
      <alignment horizontal="right" vertical="center"/>
    </xf>
    <xf numFmtId="164" fontId="7" fillId="6" borderId="34" xfId="0" applyNumberFormat="1" applyFont="1" applyFill="1" applyBorder="1" applyAlignment="1">
      <alignment horizontal="right" vertical="center"/>
    </xf>
    <xf numFmtId="164" fontId="10" fillId="4" borderId="15" xfId="0" applyNumberFormat="1" applyFont="1" applyFill="1" applyBorder="1" applyAlignment="1">
      <alignment horizontal="right" vertical="center"/>
    </xf>
    <xf numFmtId="164" fontId="10" fillId="4" borderId="14" xfId="0" applyNumberFormat="1" applyFont="1" applyFill="1" applyBorder="1" applyAlignment="1">
      <alignment horizontal="right" vertical="center"/>
    </xf>
    <xf numFmtId="164" fontId="10" fillId="8" borderId="22" xfId="0" applyNumberFormat="1" applyFont="1" applyFill="1" applyBorder="1" applyAlignment="1">
      <alignment horizontal="right" vertical="center"/>
    </xf>
    <xf numFmtId="164" fontId="10" fillId="4" borderId="3" xfId="0" applyNumberFormat="1" applyFont="1" applyFill="1" applyBorder="1" applyAlignment="1">
      <alignment horizontal="right" vertical="center"/>
    </xf>
    <xf numFmtId="44" fontId="0" fillId="4" borderId="0" xfId="0" applyNumberFormat="1" applyFill="1"/>
    <xf numFmtId="0" fontId="15" fillId="8" borderId="21" xfId="0" applyFont="1" applyFill="1" applyBorder="1" applyAlignment="1">
      <alignment horizontal="left" vertical="center" wrapText="1"/>
    </xf>
    <xf numFmtId="49" fontId="15" fillId="8" borderId="33" xfId="0" applyNumberFormat="1" applyFont="1" applyFill="1" applyBorder="1" applyAlignment="1">
      <alignment horizontal="left" vertical="center"/>
    </xf>
    <xf numFmtId="0" fontId="15" fillId="4" borderId="33" xfId="0" applyFont="1" applyFill="1" applyBorder="1" applyAlignment="1">
      <alignment horizontal="left" vertical="center"/>
    </xf>
    <xf numFmtId="44" fontId="7" fillId="6" borderId="34" xfId="0" applyNumberFormat="1" applyFont="1" applyFill="1" applyBorder="1" applyAlignment="1">
      <alignment vertical="center"/>
    </xf>
    <xf numFmtId="44" fontId="7" fillId="6" borderId="29" xfId="0" applyNumberFormat="1" applyFont="1" applyFill="1" applyBorder="1" applyAlignment="1">
      <alignment vertical="center"/>
    </xf>
    <xf numFmtId="44" fontId="6" fillId="8" borderId="5" xfId="0" applyNumberFormat="1" applyFont="1" applyFill="1" applyBorder="1" applyAlignment="1">
      <alignment vertical="center"/>
    </xf>
    <xf numFmtId="44" fontId="6" fillId="8" borderId="18" xfId="0" applyNumberFormat="1" applyFont="1" applyFill="1" applyBorder="1" applyAlignment="1">
      <alignment vertical="center"/>
    </xf>
    <xf numFmtId="44" fontId="6" fillId="8" borderId="19" xfId="0" applyNumberFormat="1" applyFont="1" applyFill="1" applyBorder="1" applyAlignment="1">
      <alignment vertical="center"/>
    </xf>
    <xf numFmtId="44" fontId="6" fillId="8" borderId="16" xfId="0" applyNumberFormat="1" applyFont="1" applyFill="1" applyBorder="1" applyAlignment="1">
      <alignment vertical="center"/>
    </xf>
    <xf numFmtId="164" fontId="6" fillId="4" borderId="5" xfId="0" applyNumberFormat="1" applyFont="1" applyFill="1" applyBorder="1" applyAlignment="1">
      <alignment vertical="center"/>
    </xf>
    <xf numFmtId="164" fontId="10" fillId="4" borderId="29" xfId="0" applyNumberFormat="1" applyFont="1" applyFill="1" applyBorder="1" applyAlignment="1">
      <alignment horizontal="right" vertical="center"/>
    </xf>
    <xf numFmtId="164" fontId="10" fillId="4" borderId="26" xfId="0" applyNumberFormat="1" applyFont="1" applyFill="1" applyBorder="1" applyAlignment="1">
      <alignment horizontal="right" vertical="center"/>
    </xf>
    <xf numFmtId="164" fontId="10" fillId="8" borderId="29" xfId="0" applyNumberFormat="1" applyFont="1" applyFill="1" applyBorder="1" applyAlignment="1">
      <alignment horizontal="right" vertical="center"/>
    </xf>
    <xf numFmtId="164" fontId="10" fillId="8" borderId="8" xfId="0" applyNumberFormat="1" applyFont="1" applyFill="1" applyBorder="1" applyAlignment="1">
      <alignment horizontal="right" vertical="center"/>
    </xf>
    <xf numFmtId="164" fontId="10" fillId="4" borderId="34" xfId="0" applyNumberFormat="1" applyFont="1" applyFill="1" applyBorder="1" applyAlignment="1">
      <alignment horizontal="right" vertical="center"/>
    </xf>
    <xf numFmtId="0" fontId="1" fillId="4" borderId="0" xfId="0" applyFont="1" applyFill="1"/>
    <xf numFmtId="2" fontId="0" fillId="4" borderId="0" xfId="0" applyNumberFormat="1" applyFill="1" applyAlignment="1">
      <alignment vertical="center"/>
    </xf>
    <xf numFmtId="10" fontId="6" fillId="4" borderId="3" xfId="0" applyNumberFormat="1" applyFont="1" applyFill="1" applyBorder="1"/>
    <xf numFmtId="0" fontId="6" fillId="4" borderId="0" xfId="0" applyFont="1" applyFill="1"/>
    <xf numFmtId="0" fontId="6" fillId="0" borderId="0" xfId="0" applyFont="1"/>
    <xf numFmtId="164" fontId="10" fillId="4" borderId="8" xfId="0" applyNumberFormat="1" applyFont="1" applyFill="1" applyBorder="1" applyAlignment="1">
      <alignment horizontal="right" vertical="center"/>
    </xf>
    <xf numFmtId="164" fontId="10" fillId="4" borderId="5" xfId="0" applyNumberFormat="1" applyFont="1" applyFill="1" applyBorder="1" applyAlignment="1">
      <alignment horizontal="right" vertical="center"/>
    </xf>
    <xf numFmtId="0" fontId="6" fillId="8" borderId="0" xfId="0" applyFont="1" applyFill="1"/>
    <xf numFmtId="164" fontId="10" fillId="8" borderId="23" xfId="0" applyNumberFormat="1" applyFont="1" applyFill="1" applyBorder="1" applyAlignment="1">
      <alignment horizontal="right" vertical="center"/>
    </xf>
    <xf numFmtId="164" fontId="10" fillId="8" borderId="5" xfId="0" applyNumberFormat="1" applyFont="1" applyFill="1" applyBorder="1" applyAlignment="1">
      <alignment horizontal="right" vertical="center"/>
    </xf>
    <xf numFmtId="164" fontId="10" fillId="8" borderId="12" xfId="0" applyNumberFormat="1" applyFont="1" applyFill="1" applyBorder="1" applyAlignment="1">
      <alignment horizontal="right" vertical="center"/>
    </xf>
    <xf numFmtId="164" fontId="10" fillId="4" borderId="20" xfId="0" applyNumberFormat="1" applyFont="1" applyFill="1" applyBorder="1" applyAlignment="1">
      <alignment horizontal="right" vertical="center"/>
    </xf>
    <xf numFmtId="164" fontId="10" fillId="0" borderId="20" xfId="0" applyNumberFormat="1" applyFont="1" applyBorder="1" applyAlignment="1">
      <alignment horizontal="right"/>
    </xf>
    <xf numFmtId="164" fontId="10" fillId="8" borderId="20" xfId="0" applyNumberFormat="1" applyFont="1" applyFill="1" applyBorder="1" applyAlignment="1">
      <alignment horizontal="right"/>
    </xf>
    <xf numFmtId="164" fontId="10" fillId="0" borderId="4" xfId="0" applyNumberFormat="1" applyFont="1" applyBorder="1" applyAlignment="1">
      <alignment horizontal="right"/>
    </xf>
    <xf numFmtId="164" fontId="10" fillId="0" borderId="44" xfId="0" applyNumberFormat="1" applyFont="1" applyBorder="1" applyAlignment="1">
      <alignment horizontal="right"/>
    </xf>
    <xf numFmtId="0" fontId="11" fillId="7" borderId="43" xfId="0" applyFont="1" applyFill="1" applyBorder="1" applyAlignment="1">
      <alignment horizontal="left" vertical="center" wrapText="1"/>
    </xf>
    <xf numFmtId="0" fontId="11" fillId="7" borderId="10" xfId="0" applyFont="1" applyFill="1" applyBorder="1" applyAlignment="1">
      <alignment horizontal="left" vertical="center" wrapText="1"/>
    </xf>
    <xf numFmtId="0" fontId="11" fillId="7" borderId="4" xfId="0" applyFont="1" applyFill="1" applyBorder="1" applyAlignment="1">
      <alignment horizontal="left" vertical="center" wrapText="1"/>
    </xf>
    <xf numFmtId="0" fontId="11" fillId="7" borderId="44" xfId="0" applyFont="1" applyFill="1" applyBorder="1" applyAlignment="1">
      <alignment horizontal="left" vertical="center" wrapText="1"/>
    </xf>
    <xf numFmtId="164" fontId="10" fillId="4" borderId="23" xfId="0" applyNumberFormat="1" applyFont="1" applyFill="1" applyBorder="1" applyAlignment="1">
      <alignment horizontal="right" vertical="center"/>
    </xf>
    <xf numFmtId="164" fontId="10" fillId="4" borderId="16" xfId="0" applyNumberFormat="1" applyFont="1" applyFill="1" applyBorder="1" applyAlignment="1">
      <alignment horizontal="right" vertical="center"/>
    </xf>
    <xf numFmtId="0" fontId="6" fillId="0" borderId="34" xfId="0" applyFont="1" applyBorder="1"/>
    <xf numFmtId="0" fontId="6" fillId="8" borderId="34" xfId="0" applyFont="1" applyFill="1" applyBorder="1"/>
    <xf numFmtId="0" fontId="0" fillId="0" borderId="35" xfId="0" applyBorder="1"/>
    <xf numFmtId="0" fontId="0" fillId="8" borderId="0" xfId="0" applyFill="1"/>
    <xf numFmtId="0" fontId="0" fillId="8" borderId="34" xfId="0" applyFill="1" applyBorder="1"/>
    <xf numFmtId="0" fontId="0" fillId="8" borderId="35" xfId="0" applyFill="1" applyBorder="1"/>
    <xf numFmtId="0" fontId="15" fillId="4" borderId="3" xfId="0" applyFont="1" applyFill="1" applyBorder="1" applyAlignment="1">
      <alignment vertical="center"/>
    </xf>
    <xf numFmtId="1" fontId="15" fillId="4" borderId="17" xfId="0" applyNumberFormat="1" applyFont="1" applyFill="1" applyBorder="1" applyAlignment="1">
      <alignment horizontal="left" vertical="center"/>
    </xf>
    <xf numFmtId="1" fontId="15" fillId="8" borderId="0" xfId="0" applyNumberFormat="1" applyFont="1" applyFill="1" applyAlignment="1">
      <alignment horizontal="left" vertical="center"/>
    </xf>
    <xf numFmtId="1" fontId="15" fillId="4" borderId="0" xfId="0" applyNumberFormat="1" applyFont="1" applyFill="1" applyAlignment="1">
      <alignment horizontal="left" vertical="center"/>
    </xf>
    <xf numFmtId="1" fontId="15" fillId="8" borderId="17" xfId="0" applyNumberFormat="1" applyFont="1" applyFill="1" applyBorder="1" applyAlignment="1">
      <alignment horizontal="left" vertical="center"/>
    </xf>
    <xf numFmtId="1" fontId="15" fillId="8" borderId="2" xfId="0" applyNumberFormat="1" applyFont="1" applyFill="1" applyBorder="1" applyAlignment="1">
      <alignment horizontal="left" vertical="center"/>
    </xf>
    <xf numFmtId="1" fontId="15" fillId="8" borderId="27" xfId="0" applyNumberFormat="1" applyFont="1" applyFill="1" applyBorder="1" applyAlignment="1">
      <alignment horizontal="left" vertical="center"/>
    </xf>
    <xf numFmtId="1" fontId="15" fillId="4" borderId="24" xfId="0" applyNumberFormat="1" applyFont="1" applyFill="1" applyBorder="1" applyAlignment="1">
      <alignment horizontal="left" vertical="center"/>
    </xf>
    <xf numFmtId="1" fontId="15" fillId="4" borderId="2" xfId="0" applyNumberFormat="1" applyFont="1" applyFill="1" applyBorder="1" applyAlignment="1">
      <alignment horizontal="left" vertical="center"/>
    </xf>
    <xf numFmtId="1" fontId="15" fillId="4" borderId="33" xfId="0" applyNumberFormat="1" applyFont="1" applyFill="1" applyBorder="1" applyAlignment="1">
      <alignment horizontal="left" vertical="center"/>
    </xf>
    <xf numFmtId="1" fontId="15" fillId="8" borderId="12" xfId="0" applyNumberFormat="1" applyFont="1" applyFill="1" applyBorder="1" applyAlignment="1">
      <alignment horizontal="left" vertical="center"/>
    </xf>
    <xf numFmtId="1" fontId="15" fillId="4" borderId="12" xfId="0" applyNumberFormat="1" applyFont="1" applyFill="1" applyBorder="1" applyAlignment="1">
      <alignment horizontal="left" vertical="center"/>
    </xf>
    <xf numFmtId="1" fontId="15" fillId="8" borderId="34" xfId="0" applyNumberFormat="1" applyFont="1" applyFill="1" applyBorder="1" applyAlignment="1">
      <alignment horizontal="left" vertical="center"/>
    </xf>
    <xf numFmtId="1" fontId="15" fillId="4" borderId="34" xfId="0" applyNumberFormat="1" applyFont="1" applyFill="1" applyBorder="1" applyAlignment="1">
      <alignment horizontal="left" vertical="center"/>
    </xf>
    <xf numFmtId="164" fontId="6" fillId="4" borderId="24" xfId="0" applyNumberFormat="1" applyFont="1" applyFill="1" applyBorder="1" applyAlignment="1">
      <alignment horizontal="right" vertical="center"/>
    </xf>
    <xf numFmtId="0" fontId="19" fillId="0" borderId="0" xfId="6" applyFill="1" applyBorder="1" applyAlignment="1">
      <alignment horizontal="left"/>
    </xf>
    <xf numFmtId="1" fontId="15" fillId="4" borderId="21" xfId="0" applyNumberFormat="1" applyFont="1" applyFill="1" applyBorder="1" applyAlignment="1">
      <alignment horizontal="left" vertical="center"/>
    </xf>
    <xf numFmtId="49" fontId="15" fillId="4" borderId="21" xfId="0" applyNumberFormat="1" applyFont="1" applyFill="1" applyBorder="1" applyAlignment="1">
      <alignment horizontal="left" vertical="center"/>
    </xf>
    <xf numFmtId="44" fontId="10" fillId="4" borderId="22" xfId="0" applyNumberFormat="1" applyFont="1" applyFill="1" applyBorder="1" applyAlignment="1">
      <alignment horizontal="right" vertical="center"/>
    </xf>
    <xf numFmtId="44" fontId="10" fillId="4" borderId="21" xfId="0" applyNumberFormat="1" applyFont="1" applyFill="1" applyBorder="1" applyAlignment="1">
      <alignment horizontal="right" vertical="center"/>
    </xf>
    <xf numFmtId="44" fontId="10" fillId="4" borderId="21" xfId="0" applyNumberFormat="1" applyFont="1" applyFill="1" applyBorder="1" applyAlignment="1">
      <alignment vertical="center"/>
    </xf>
    <xf numFmtId="44" fontId="6" fillId="7" borderId="21" xfId="0" applyNumberFormat="1" applyFont="1" applyFill="1" applyBorder="1" applyAlignment="1">
      <alignment vertical="center"/>
    </xf>
    <xf numFmtId="44" fontId="6" fillId="4" borderId="21" xfId="0" applyNumberFormat="1" applyFont="1" applyFill="1" applyBorder="1" applyAlignment="1">
      <alignment horizontal="right" vertical="center"/>
    </xf>
    <xf numFmtId="44" fontId="6" fillId="7" borderId="21" xfId="0" applyNumberFormat="1" applyFont="1" applyFill="1" applyBorder="1" applyAlignment="1">
      <alignment horizontal="right" vertical="center"/>
    </xf>
    <xf numFmtId="0" fontId="15" fillId="4" borderId="21" xfId="0" applyFont="1" applyFill="1" applyBorder="1" applyAlignment="1">
      <alignment vertical="center"/>
    </xf>
    <xf numFmtId="49" fontId="15" fillId="4" borderId="35" xfId="0" applyNumberFormat="1" applyFont="1" applyFill="1" applyBorder="1" applyAlignment="1">
      <alignment horizontal="left" vertical="center"/>
    </xf>
    <xf numFmtId="0" fontId="7" fillId="5" borderId="0" xfId="0" applyFont="1" applyFill="1" applyAlignment="1">
      <alignment horizontal="center" vertical="center"/>
    </xf>
    <xf numFmtId="0" fontId="0" fillId="4" borderId="0" xfId="0" applyFill="1"/>
    <xf numFmtId="0" fontId="0" fillId="4" borderId="2" xfId="0" applyFill="1" applyBorder="1"/>
    <xf numFmtId="0" fontId="15" fillId="4" borderId="21" xfId="0" applyFont="1" applyFill="1" applyBorder="1" applyAlignment="1">
      <alignment horizontal="left" vertical="center"/>
    </xf>
    <xf numFmtId="0" fontId="0" fillId="0" borderId="24" xfId="0" applyBorder="1"/>
    <xf numFmtId="0" fontId="0" fillId="0" borderId="17" xfId="0" applyBorder="1"/>
    <xf numFmtId="0" fontId="15" fillId="8" borderId="19" xfId="0" applyFont="1" applyFill="1" applyBorder="1" applyAlignment="1">
      <alignment horizontal="left" vertical="center"/>
    </xf>
    <xf numFmtId="0" fontId="7" fillId="5" borderId="0" xfId="0" applyFont="1" applyFill="1" applyAlignment="1">
      <alignment horizontal="left" vertical="center"/>
    </xf>
    <xf numFmtId="0" fontId="7" fillId="6" borderId="17" xfId="0" applyFont="1" applyFill="1" applyBorder="1" applyAlignment="1">
      <alignment horizontal="left" vertical="center" wrapText="1"/>
    </xf>
    <xf numFmtId="0" fontId="0" fillId="0" borderId="2" xfId="0" applyBorder="1"/>
    <xf numFmtId="0" fontId="11" fillId="7" borderId="19" xfId="0" applyFont="1" applyFill="1" applyBorder="1" applyAlignment="1">
      <alignment horizontal="left" vertical="center"/>
    </xf>
    <xf numFmtId="0" fontId="0" fillId="0" borderId="15" xfId="0" applyBorder="1"/>
    <xf numFmtId="0" fontId="0" fillId="0" borderId="13" xfId="0" applyBorder="1"/>
    <xf numFmtId="0" fontId="11" fillId="7" borderId="17" xfId="0" applyFont="1" applyFill="1" applyBorder="1" applyAlignment="1">
      <alignment horizontal="left" vertical="center" wrapText="1"/>
    </xf>
    <xf numFmtId="0" fontId="7" fillId="5" borderId="17" xfId="0" applyFont="1" applyFill="1" applyBorder="1" applyAlignment="1">
      <alignment horizontal="left" vertical="center"/>
    </xf>
    <xf numFmtId="0" fontId="7" fillId="5" borderId="17" xfId="0" applyFont="1" applyFill="1" applyBorder="1" applyAlignment="1">
      <alignment horizontal="center" vertical="center"/>
    </xf>
    <xf numFmtId="0" fontId="15" fillId="8" borderId="24" xfId="0" applyFont="1" applyFill="1" applyBorder="1" applyAlignment="1">
      <alignment horizontal="left" vertical="center"/>
    </xf>
    <xf numFmtId="0" fontId="7" fillId="6" borderId="0" xfId="0" applyFont="1" applyFill="1" applyAlignment="1">
      <alignment horizontal="left" vertical="center" wrapText="1"/>
    </xf>
    <xf numFmtId="0" fontId="7" fillId="5" borderId="9" xfId="0" applyFont="1" applyFill="1" applyBorder="1" applyAlignment="1">
      <alignment horizontal="left" vertical="center"/>
    </xf>
    <xf numFmtId="0" fontId="0" fillId="0" borderId="8" xfId="0" applyBorder="1"/>
    <xf numFmtId="0" fontId="0" fillId="0" borderId="9" xfId="0" applyBorder="1"/>
    <xf numFmtId="0" fontId="15" fillId="4" borderId="17" xfId="0" applyFont="1" applyFill="1" applyBorder="1" applyAlignment="1">
      <alignment horizontal="left" vertical="center"/>
    </xf>
    <xf numFmtId="0" fontId="15" fillId="8" borderId="21" xfId="0" applyFont="1" applyFill="1" applyBorder="1" applyAlignment="1">
      <alignment horizontal="left" vertical="center"/>
    </xf>
    <xf numFmtId="0" fontId="0" fillId="0" borderId="0" xfId="0"/>
    <xf numFmtId="0" fontId="15" fillId="8" borderId="0" xfId="0" applyFont="1" applyFill="1" applyAlignment="1">
      <alignment horizontal="left" vertical="center"/>
    </xf>
    <xf numFmtId="0" fontId="15" fillId="8" borderId="17" xfId="0" applyFont="1" applyFill="1" applyBorder="1" applyAlignment="1">
      <alignment horizontal="left" vertical="center"/>
    </xf>
    <xf numFmtId="0" fontId="8" fillId="5" borderId="0" xfId="1" applyFont="1" applyFill="1" applyAlignment="1">
      <alignment horizontal="center" vertical="center"/>
    </xf>
    <xf numFmtId="0" fontId="11" fillId="7" borderId="0" xfId="0" applyFont="1" applyFill="1" applyAlignment="1">
      <alignment horizontal="left" vertical="center" wrapText="1"/>
    </xf>
    <xf numFmtId="0" fontId="11" fillId="7" borderId="2" xfId="0" applyFont="1" applyFill="1" applyBorder="1" applyAlignment="1">
      <alignment horizontal="left" vertical="center"/>
    </xf>
    <xf numFmtId="0" fontId="13" fillId="4" borderId="0" xfId="0" applyFont="1" applyFill="1" applyAlignment="1">
      <alignment horizontal="left" vertical="center" wrapText="1"/>
    </xf>
    <xf numFmtId="0" fontId="11" fillId="7" borderId="15" xfId="0" applyFont="1" applyFill="1" applyBorder="1" applyAlignment="1">
      <alignment horizontal="left" vertical="center"/>
    </xf>
    <xf numFmtId="0" fontId="15" fillId="8" borderId="2" xfId="0" applyFont="1" applyFill="1" applyBorder="1" applyAlignment="1">
      <alignment horizontal="left" vertical="center"/>
    </xf>
    <xf numFmtId="0" fontId="7" fillId="5" borderId="2" xfId="0" applyFont="1" applyFill="1" applyBorder="1" applyAlignment="1">
      <alignment horizontal="left" vertical="center"/>
    </xf>
    <xf numFmtId="0" fontId="15" fillId="4" borderId="2" xfId="0" applyFont="1" applyFill="1" applyBorder="1" applyAlignment="1">
      <alignment horizontal="left" vertical="center"/>
    </xf>
    <xf numFmtId="0" fontId="15" fillId="4" borderId="21" xfId="0" applyFont="1" applyFill="1" applyBorder="1" applyAlignment="1">
      <alignment horizontal="left" vertical="center" wrapText="1"/>
    </xf>
    <xf numFmtId="0" fontId="11" fillId="7" borderId="2" xfId="0" applyFont="1" applyFill="1" applyBorder="1" applyAlignment="1">
      <alignment horizontal="left" vertical="center" wrapText="1"/>
    </xf>
    <xf numFmtId="0" fontId="15" fillId="8" borderId="21" xfId="0" applyFont="1" applyFill="1" applyBorder="1" applyAlignment="1">
      <alignment horizontal="left" vertical="center" wrapText="1"/>
    </xf>
    <xf numFmtId="0" fontId="7" fillId="6" borderId="2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center" vertical="center"/>
    </xf>
    <xf numFmtId="0" fontId="15" fillId="8" borderId="27" xfId="0" applyFont="1" applyFill="1" applyBorder="1" applyAlignment="1">
      <alignment horizontal="left" vertical="center"/>
    </xf>
    <xf numFmtId="0" fontId="0" fillId="0" borderId="27" xfId="0" applyBorder="1"/>
    <xf numFmtId="0" fontId="11" fillId="7" borderId="13" xfId="0" applyFont="1" applyFill="1" applyBorder="1" applyAlignment="1">
      <alignment horizontal="left" vertical="center"/>
    </xf>
    <xf numFmtId="0" fontId="15" fillId="4" borderId="25" xfId="0" applyFont="1" applyFill="1" applyBorder="1" applyAlignment="1">
      <alignment horizontal="left" vertical="center"/>
    </xf>
    <xf numFmtId="0" fontId="15" fillId="4" borderId="3" xfId="0" applyFont="1" applyFill="1" applyBorder="1" applyAlignment="1">
      <alignment horizontal="left" vertical="center" wrapText="1"/>
    </xf>
    <xf numFmtId="0" fontId="0" fillId="0" borderId="3" xfId="0" applyBorder="1"/>
    <xf numFmtId="0" fontId="0" fillId="0" borderId="21" xfId="0" applyBorder="1"/>
    <xf numFmtId="0" fontId="17" fillId="5" borderId="0" xfId="0" applyFont="1" applyFill="1" applyAlignment="1">
      <alignment horizontal="center" vertical="center" wrapText="1"/>
    </xf>
    <xf numFmtId="164" fontId="6" fillId="8" borderId="0" xfId="0" applyNumberFormat="1" applyFont="1" applyFill="1" applyAlignment="1">
      <alignment horizontal="center" vertical="center"/>
    </xf>
    <xf numFmtId="0" fontId="11" fillId="7" borderId="46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0" fillId="4" borderId="0" xfId="0" applyFill="1" applyAlignment="1">
      <alignment horizontal="center"/>
    </xf>
    <xf numFmtId="0" fontId="6" fillId="8" borderId="13" xfId="0" applyFont="1" applyFill="1" applyBorder="1" applyAlignment="1">
      <alignment horizontal="center" vertical="center"/>
    </xf>
    <xf numFmtId="0" fontId="15" fillId="4" borderId="27" xfId="0" applyFont="1" applyFill="1" applyBorder="1" applyAlignment="1">
      <alignment horizontal="left" vertical="center"/>
    </xf>
    <xf numFmtId="0" fontId="6" fillId="0" borderId="24" xfId="0" applyFont="1" applyBorder="1" applyAlignment="1">
      <alignment horizontal="left" vertical="center"/>
    </xf>
    <xf numFmtId="0" fontId="16" fillId="6" borderId="42" xfId="0" applyFont="1" applyFill="1" applyBorder="1" applyAlignment="1">
      <alignment horizontal="center" vertical="center" wrapText="1"/>
    </xf>
    <xf numFmtId="0" fontId="0" fillId="0" borderId="32" xfId="0" applyBorder="1"/>
    <xf numFmtId="0" fontId="6" fillId="8" borderId="2" xfId="0" applyFont="1" applyFill="1" applyBorder="1" applyAlignment="1">
      <alignment horizontal="left" vertical="center"/>
    </xf>
    <xf numFmtId="0" fontId="6" fillId="8" borderId="17" xfId="0" applyFont="1" applyFill="1" applyBorder="1" applyAlignment="1">
      <alignment horizontal="left" vertical="center"/>
    </xf>
    <xf numFmtId="0" fontId="11" fillId="7" borderId="4" xfId="0" applyFont="1" applyFill="1" applyBorder="1" applyAlignment="1">
      <alignment horizontal="left" vertical="center"/>
    </xf>
    <xf numFmtId="0" fontId="0" fillId="0" borderId="5" xfId="0" applyBorder="1"/>
    <xf numFmtId="0" fontId="0" fillId="0" borderId="4" xfId="0" applyBorder="1"/>
    <xf numFmtId="164" fontId="10" fillId="8" borderId="14" xfId="0" applyNumberFormat="1" applyFont="1" applyFill="1" applyBorder="1" applyAlignment="1">
      <alignment horizontal="center" vertical="center"/>
    </xf>
    <xf numFmtId="0" fontId="16" fillId="6" borderId="45" xfId="0" applyFont="1" applyFill="1" applyBorder="1" applyAlignment="1">
      <alignment horizontal="center" vertical="center" wrapText="1"/>
    </xf>
    <xf numFmtId="0" fontId="0" fillId="0" borderId="36" xfId="0" applyBorder="1"/>
    <xf numFmtId="0" fontId="11" fillId="7" borderId="47" xfId="0" applyFont="1" applyFill="1" applyBorder="1" applyAlignment="1">
      <alignment horizontal="left" vertical="center"/>
    </xf>
    <xf numFmtId="0" fontId="6" fillId="8" borderId="0" xfId="0" applyFont="1" applyFill="1" applyAlignment="1">
      <alignment horizontal="left" vertical="center"/>
    </xf>
    <xf numFmtId="0" fontId="11" fillId="10" borderId="16" xfId="0" applyFont="1" applyFill="1" applyBorder="1" applyAlignment="1">
      <alignment horizontal="center" vertical="center" wrapText="1"/>
    </xf>
    <xf numFmtId="0" fontId="17" fillId="5" borderId="0" xfId="0" applyFont="1" applyFill="1" applyAlignment="1">
      <alignment horizontal="center" vertical="center"/>
    </xf>
    <xf numFmtId="0" fontId="15" fillId="4" borderId="17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164" fontId="6" fillId="8" borderId="3" xfId="0" applyNumberFormat="1" applyFont="1" applyFill="1" applyBorder="1" applyAlignment="1">
      <alignment horizontal="center" vertical="center"/>
    </xf>
    <xf numFmtId="0" fontId="15" fillId="4" borderId="27" xfId="0" applyFont="1" applyFill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/>
    </xf>
    <xf numFmtId="0" fontId="15" fillId="4" borderId="2" xfId="0" applyFont="1" applyFill="1" applyBorder="1" applyAlignment="1">
      <alignment horizontal="left" vertical="center" wrapText="1"/>
    </xf>
    <xf numFmtId="0" fontId="7" fillId="6" borderId="37" xfId="0" applyFont="1" applyFill="1" applyBorder="1" applyAlignment="1">
      <alignment horizontal="center" vertical="center"/>
    </xf>
    <xf numFmtId="0" fontId="0" fillId="0" borderId="31" xfId="0" applyBorder="1"/>
    <xf numFmtId="0" fontId="0" fillId="0" borderId="37" xfId="0" applyBorder="1"/>
    <xf numFmtId="0" fontId="15" fillId="4" borderId="24" xfId="0" applyFont="1" applyFill="1" applyBorder="1" applyAlignment="1">
      <alignment horizontal="left" vertical="center"/>
    </xf>
    <xf numFmtId="0" fontId="7" fillId="5" borderId="46" xfId="0" applyFont="1" applyFill="1" applyBorder="1" applyAlignment="1">
      <alignment horizontal="left" vertical="center"/>
    </xf>
    <xf numFmtId="0" fontId="7" fillId="4" borderId="0" xfId="0" applyFont="1" applyFill="1" applyAlignment="1">
      <alignment horizontal="left" vertical="center"/>
    </xf>
    <xf numFmtId="0" fontId="6" fillId="8" borderId="24" xfId="0" applyFont="1" applyFill="1" applyBorder="1" applyAlignment="1">
      <alignment horizontal="left" vertical="center"/>
    </xf>
    <xf numFmtId="0" fontId="6" fillId="8" borderId="3" xfId="0" applyFont="1" applyFill="1" applyBorder="1" applyAlignment="1">
      <alignment horizontal="left" vertical="center"/>
    </xf>
    <xf numFmtId="0" fontId="11" fillId="7" borderId="46" xfId="0" applyFont="1" applyFill="1" applyBorder="1" applyAlignment="1">
      <alignment horizontal="left" vertical="center"/>
    </xf>
    <xf numFmtId="0" fontId="7" fillId="6" borderId="46" xfId="0" applyFont="1" applyFill="1" applyBorder="1" applyAlignment="1">
      <alignment horizontal="left" vertical="center" wrapText="1"/>
    </xf>
    <xf numFmtId="0" fontId="16" fillId="6" borderId="0" xfId="0" applyFont="1" applyFill="1" applyAlignment="1">
      <alignment horizontal="center" vertical="center" wrapText="1"/>
    </xf>
    <xf numFmtId="164" fontId="6" fillId="8" borderId="2" xfId="0" applyNumberFormat="1" applyFont="1" applyFill="1" applyBorder="1" applyAlignment="1">
      <alignment horizontal="center" vertical="center"/>
    </xf>
    <xf numFmtId="0" fontId="7" fillId="6" borderId="30" xfId="0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6" fillId="8" borderId="15" xfId="0" applyFont="1" applyFill="1" applyBorder="1" applyAlignment="1">
      <alignment horizontal="center" vertical="center"/>
    </xf>
    <xf numFmtId="164" fontId="10" fillId="8" borderId="22" xfId="0" applyNumberFormat="1" applyFont="1" applyFill="1" applyBorder="1" applyAlignment="1">
      <alignment horizontal="center" vertical="center"/>
    </xf>
    <xf numFmtId="0" fontId="0" fillId="0" borderId="19" xfId="0" applyBorder="1"/>
    <xf numFmtId="164" fontId="10" fillId="8" borderId="20" xfId="0" applyNumberFormat="1" applyFont="1" applyFill="1" applyBorder="1" applyAlignment="1">
      <alignment horizontal="center" vertical="center"/>
    </xf>
    <xf numFmtId="0" fontId="0" fillId="0" borderId="16" xfId="0" applyBorder="1"/>
    <xf numFmtId="164" fontId="10" fillId="8" borderId="28" xfId="0" applyNumberFormat="1" applyFont="1" applyFill="1" applyBorder="1" applyAlignment="1">
      <alignment horizontal="center" vertical="center"/>
    </xf>
    <xf numFmtId="0" fontId="0" fillId="0" borderId="26" xfId="0" applyBorder="1"/>
    <xf numFmtId="0" fontId="7" fillId="5" borderId="47" xfId="0" applyFont="1" applyFill="1" applyBorder="1" applyAlignment="1">
      <alignment horizontal="left" vertical="center"/>
    </xf>
    <xf numFmtId="0" fontId="16" fillId="6" borderId="36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/>
    </xf>
    <xf numFmtId="0" fontId="15" fillId="4" borderId="24" xfId="0" applyFont="1" applyFill="1" applyBorder="1" applyAlignment="1">
      <alignment horizontal="left" vertical="center" wrapText="1"/>
    </xf>
    <xf numFmtId="0" fontId="15" fillId="8" borderId="0" xfId="0" applyFont="1" applyFill="1" applyAlignment="1">
      <alignment horizontal="left" vertical="center" wrapText="1"/>
    </xf>
    <xf numFmtId="0" fontId="15" fillId="8" borderId="17" xfId="0" applyFont="1" applyFill="1" applyBorder="1" applyAlignment="1">
      <alignment horizontal="left" vertical="center" wrapText="1"/>
    </xf>
    <xf numFmtId="0" fontId="15" fillId="4" borderId="0" xfId="0" applyFont="1" applyFill="1" applyAlignment="1">
      <alignment horizontal="left" vertical="center" wrapText="1"/>
    </xf>
    <xf numFmtId="0" fontId="15" fillId="8" borderId="24" xfId="0" applyFont="1" applyFill="1" applyBorder="1" applyAlignment="1">
      <alignment horizontal="left" vertical="center" wrapText="1"/>
    </xf>
    <xf numFmtId="0" fontId="7" fillId="5" borderId="48" xfId="0" applyFont="1" applyFill="1" applyBorder="1" applyAlignment="1">
      <alignment horizontal="left" vertical="center"/>
    </xf>
    <xf numFmtId="0" fontId="0" fillId="0" borderId="12" xfId="0" applyBorder="1"/>
    <xf numFmtId="0" fontId="0" fillId="0" borderId="10" xfId="0" applyBorder="1"/>
    <xf numFmtId="0" fontId="15" fillId="4" borderId="24" xfId="0" applyFont="1" applyFill="1" applyBorder="1" applyAlignment="1">
      <alignment horizontal="center" vertical="center" wrapText="1"/>
    </xf>
    <xf numFmtId="0" fontId="15" fillId="4" borderId="0" xfId="0" applyFont="1" applyFill="1" applyAlignment="1">
      <alignment horizontal="left"/>
    </xf>
    <xf numFmtId="0" fontId="15" fillId="8" borderId="0" xfId="0" applyFont="1" applyFill="1" applyAlignment="1">
      <alignment horizontal="left"/>
    </xf>
    <xf numFmtId="0" fontId="15" fillId="4" borderId="2" xfId="0" applyFont="1" applyFill="1" applyBorder="1" applyAlignment="1">
      <alignment horizontal="left"/>
    </xf>
    <xf numFmtId="0" fontId="8" fillId="5" borderId="0" xfId="5" applyFont="1" applyFill="1" applyAlignment="1">
      <alignment horizontal="center" vertical="center"/>
    </xf>
    <xf numFmtId="0" fontId="15" fillId="4" borderId="3" xfId="0" applyFont="1" applyFill="1" applyBorder="1" applyAlignment="1">
      <alignment horizontal="left"/>
    </xf>
    <xf numFmtId="0" fontId="7" fillId="6" borderId="5" xfId="0" applyFont="1" applyFill="1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7" fillId="6" borderId="0" xfId="0" applyFont="1" applyFill="1" applyAlignment="1">
      <alignment horizontal="center" vertical="center" wrapText="1"/>
    </xf>
    <xf numFmtId="0" fontId="11" fillId="10" borderId="15" xfId="0" applyFont="1" applyFill="1" applyBorder="1" applyAlignment="1">
      <alignment horizontal="center" vertical="center" wrapText="1"/>
    </xf>
    <xf numFmtId="0" fontId="11" fillId="10" borderId="13" xfId="0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left" vertical="center" wrapText="1"/>
    </xf>
    <xf numFmtId="0" fontId="7" fillId="5" borderId="2" xfId="0" applyFont="1" applyFill="1" applyBorder="1" applyAlignment="1">
      <alignment horizontal="left" vertical="center" wrapText="1"/>
    </xf>
  </cellXfs>
  <cellStyles count="7">
    <cellStyle name="Èmfasi3" xfId="1" builtinId="37"/>
    <cellStyle name="Èmfasi3 2" xfId="4" xr:uid="{00000000-0005-0000-0000-000004000000}"/>
    <cellStyle name="Èmfasi3 2 2" xfId="5" xr:uid="{910BC01D-E562-4C07-A8AB-B3C9CE70B26D}"/>
    <cellStyle name="Incorrecte" xfId="6" builtinId="27"/>
    <cellStyle name="Normal" xfId="0" builtinId="0"/>
    <cellStyle name="Normal 3" xfId="2" xr:uid="{00000000-0005-0000-0000-000002000000}"/>
    <cellStyle name="OK TAULES" xfId="3" xr:uid="{00000000-0005-0000-0000-000003000000}"/>
  </cellStyles>
  <dxfs count="0"/>
  <tableStyles count="0" defaultTableStyle="TableStyleMedium2" defaultPivotStyle="PivotStyleLight16"/>
  <colors>
    <mruColors>
      <color rgb="FF00853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828519</xdr:colOff>
      <xdr:row>1</xdr:row>
      <xdr:rowOff>79387</xdr:rowOff>
    </xdr:from>
    <xdr:to>
      <xdr:col>8</xdr:col>
      <xdr:colOff>111683</xdr:colOff>
      <xdr:row>7</xdr:row>
      <xdr:rowOff>130920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03078" y="269887"/>
          <a:ext cx="3142843" cy="1185008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553012</xdr:colOff>
      <xdr:row>1</xdr:row>
      <xdr:rowOff>123825</xdr:rowOff>
    </xdr:from>
    <xdr:to>
      <xdr:col>8</xdr:col>
      <xdr:colOff>721813</xdr:colOff>
      <xdr:row>7</xdr:row>
      <xdr:rowOff>169008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71541" y="314325"/>
          <a:ext cx="3127154" cy="1185008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571500</xdr:colOff>
      <xdr:row>0</xdr:row>
      <xdr:rowOff>168088</xdr:rowOff>
    </xdr:from>
    <xdr:to>
      <xdr:col>7</xdr:col>
      <xdr:colOff>587902</xdr:colOff>
      <xdr:row>7</xdr:row>
      <xdr:rowOff>19596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21941" y="168088"/>
          <a:ext cx="3142843" cy="1185008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uab.cat/doc/normativa-uab-indumentaria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8539"/>
    <pageSetUpPr fitToPage="1"/>
  </sheetPr>
  <dimension ref="A10:S237"/>
  <sheetViews>
    <sheetView showGridLines="0" tabSelected="1" zoomScale="85" zoomScaleNormal="85" workbookViewId="0">
      <selection activeCell="J192" sqref="J192"/>
    </sheetView>
  </sheetViews>
  <sheetFormatPr defaultColWidth="9.140625" defaultRowHeight="15"/>
  <cols>
    <col min="1" max="1" width="21.7109375" customWidth="1"/>
    <col min="2" max="2" width="24" customWidth="1"/>
    <col min="3" max="3" width="13.85546875" customWidth="1"/>
    <col min="4" max="4" width="12" customWidth="1"/>
    <col min="5" max="5" width="14.5703125" customWidth="1"/>
    <col min="6" max="7" width="13.7109375" customWidth="1"/>
    <col min="8" max="8" width="15.7109375" customWidth="1"/>
    <col min="9" max="9" width="14.7109375" customWidth="1"/>
    <col min="10" max="10" width="13" customWidth="1"/>
    <col min="11" max="11" width="17.140625" customWidth="1"/>
    <col min="12" max="12" width="16.5703125" customWidth="1"/>
    <col min="13" max="13" width="14.28515625" customWidth="1"/>
    <col min="14" max="14" width="12.85546875" customWidth="1"/>
    <col min="15" max="15" width="16.85546875" customWidth="1"/>
    <col min="16" max="16" width="13.140625" customWidth="1"/>
    <col min="17" max="17" width="10.85546875" customWidth="1"/>
  </cols>
  <sheetData>
    <row r="10" spans="1:13" ht="39" customHeight="1">
      <c r="A10" s="416" t="s">
        <v>0</v>
      </c>
      <c r="B10" s="413"/>
      <c r="C10" s="413"/>
      <c r="D10" s="413"/>
      <c r="E10" s="413"/>
      <c r="F10" s="413"/>
      <c r="G10" s="413"/>
      <c r="H10" s="413"/>
      <c r="I10" s="413"/>
      <c r="J10" s="413"/>
      <c r="K10" s="413"/>
      <c r="L10" s="413"/>
      <c r="M10" s="413"/>
    </row>
    <row r="12" spans="1:13">
      <c r="A12" s="459"/>
      <c r="B12" s="413"/>
      <c r="C12" s="413"/>
      <c r="D12" s="413"/>
      <c r="E12" s="413"/>
      <c r="F12" s="413"/>
      <c r="G12" s="413"/>
      <c r="H12" s="413"/>
      <c r="I12" s="413"/>
    </row>
    <row r="13" spans="1:13">
      <c r="A13" s="422" t="s">
        <v>1</v>
      </c>
      <c r="B13" s="413"/>
      <c r="C13" s="413"/>
      <c r="D13" s="422" t="s">
        <v>2</v>
      </c>
      <c r="E13" s="431" t="s">
        <v>3</v>
      </c>
      <c r="F13" s="425" t="s">
        <v>4</v>
      </c>
      <c r="G13" s="425" t="s">
        <v>5</v>
      </c>
      <c r="H13" s="425" t="s">
        <v>6</v>
      </c>
      <c r="I13" s="425" t="s">
        <v>7</v>
      </c>
      <c r="J13" s="427" t="s">
        <v>8</v>
      </c>
      <c r="K13" s="425" t="s">
        <v>9</v>
      </c>
      <c r="L13" s="427" t="s">
        <v>10</v>
      </c>
      <c r="M13" s="408" t="s">
        <v>11</v>
      </c>
    </row>
    <row r="14" spans="1:13">
      <c r="A14" s="413"/>
      <c r="B14" s="413"/>
      <c r="C14" s="413"/>
      <c r="D14" s="413"/>
      <c r="E14" s="401"/>
      <c r="F14" s="413"/>
      <c r="G14" s="413"/>
      <c r="H14" s="413"/>
      <c r="I14" s="413"/>
      <c r="J14" s="413"/>
      <c r="K14" s="413"/>
      <c r="L14" s="413"/>
      <c r="M14" s="409"/>
    </row>
    <row r="15" spans="1:13" ht="18" customHeight="1">
      <c r="A15" s="413"/>
      <c r="B15" s="413"/>
      <c r="C15" s="413"/>
      <c r="D15" s="413"/>
      <c r="E15" s="401"/>
      <c r="F15" s="413"/>
      <c r="G15" s="413"/>
      <c r="H15" s="413"/>
      <c r="I15" s="413"/>
      <c r="J15" s="413"/>
      <c r="K15" s="413"/>
      <c r="L15" s="413"/>
      <c r="M15" s="409"/>
    </row>
    <row r="16" spans="1:13" ht="27.75" customHeight="1" thickBot="1">
      <c r="A16" s="399"/>
      <c r="B16" s="399"/>
      <c r="C16" s="399"/>
      <c r="D16" s="399"/>
      <c r="E16" s="402"/>
      <c r="F16" s="399"/>
      <c r="G16" s="399"/>
      <c r="H16" s="399"/>
      <c r="I16" s="399"/>
      <c r="J16" s="399"/>
      <c r="K16" s="399"/>
      <c r="L16" s="399"/>
      <c r="M16" s="410"/>
    </row>
    <row r="17" spans="1:13" ht="18" customHeight="1">
      <c r="A17" s="429" t="s">
        <v>12</v>
      </c>
      <c r="B17" s="434"/>
      <c r="C17" s="434"/>
      <c r="D17" s="21" t="s">
        <v>13</v>
      </c>
      <c r="E17" s="134">
        <v>1387.24</v>
      </c>
      <c r="F17" s="12">
        <v>1086.8900000000001</v>
      </c>
      <c r="G17" s="12">
        <v>1225.46</v>
      </c>
      <c r="H17" s="12">
        <v>251.16</v>
      </c>
      <c r="I17" s="12">
        <v>16.53</v>
      </c>
      <c r="J17" s="11">
        <f t="shared" ref="J17:J25" si="0">SUM(E17:I17)</f>
        <v>3967.28</v>
      </c>
      <c r="K17" s="12">
        <v>856.05</v>
      </c>
      <c r="L17" s="11">
        <f>K17+F17+G17+H17+I17</f>
        <v>3436.09</v>
      </c>
      <c r="M17" s="53">
        <f t="shared" ref="M17:M25" si="1">J17*12+L17*2</f>
        <v>54479.54</v>
      </c>
    </row>
    <row r="18" spans="1:13" ht="18" customHeight="1">
      <c r="A18" s="413"/>
      <c r="B18" s="413"/>
      <c r="C18" s="413"/>
      <c r="D18" s="20" t="s">
        <v>14</v>
      </c>
      <c r="E18" s="127">
        <v>600.95000000000005</v>
      </c>
      <c r="F18" s="13">
        <v>1001.71</v>
      </c>
      <c r="G18" s="13" t="s">
        <v>15</v>
      </c>
      <c r="H18" s="13">
        <v>135.54</v>
      </c>
      <c r="I18" s="13" t="s">
        <v>15</v>
      </c>
      <c r="J18" s="11">
        <f t="shared" si="0"/>
        <v>1738.2</v>
      </c>
      <c r="K18" s="13">
        <v>370.85</v>
      </c>
      <c r="L18" s="11">
        <f>F18+H18+K18</f>
        <v>1508.1</v>
      </c>
      <c r="M18" s="53">
        <f t="shared" si="1"/>
        <v>23874.600000000002</v>
      </c>
    </row>
    <row r="19" spans="1:13" ht="18" customHeight="1">
      <c r="A19" s="413"/>
      <c r="B19" s="413"/>
      <c r="C19" s="413"/>
      <c r="D19" s="21" t="s">
        <v>16</v>
      </c>
      <c r="E19" s="134">
        <v>400.65</v>
      </c>
      <c r="F19" s="12">
        <v>667.84</v>
      </c>
      <c r="G19" s="12" t="s">
        <v>15</v>
      </c>
      <c r="H19" s="12">
        <v>95.37</v>
      </c>
      <c r="I19" s="12" t="s">
        <v>15</v>
      </c>
      <c r="J19" s="11">
        <f t="shared" si="0"/>
        <v>1163.8600000000001</v>
      </c>
      <c r="K19" s="12">
        <v>247.23</v>
      </c>
      <c r="L19" s="11">
        <f>F19+H19+K19</f>
        <v>1010.44</v>
      </c>
      <c r="M19" s="53">
        <f t="shared" si="1"/>
        <v>15987.2</v>
      </c>
    </row>
    <row r="20" spans="1:13" ht="18" customHeight="1">
      <c r="A20" s="395"/>
      <c r="B20" s="395"/>
      <c r="C20" s="395"/>
      <c r="D20" s="71" t="s">
        <v>17</v>
      </c>
      <c r="E20" s="128">
        <v>300.5</v>
      </c>
      <c r="F20" s="72">
        <v>500.87</v>
      </c>
      <c r="G20" s="72" t="s">
        <v>15</v>
      </c>
      <c r="H20" s="72">
        <v>75.23</v>
      </c>
      <c r="I20" s="72" t="s">
        <v>15</v>
      </c>
      <c r="J20" s="73">
        <f t="shared" si="0"/>
        <v>876.6</v>
      </c>
      <c r="K20" s="72">
        <v>185.43</v>
      </c>
      <c r="L20" s="73">
        <f>F20+H20+K20</f>
        <v>761.53</v>
      </c>
      <c r="M20" s="74">
        <f t="shared" si="1"/>
        <v>12042.26</v>
      </c>
    </row>
    <row r="21" spans="1:13" ht="18" customHeight="1">
      <c r="A21" s="393" t="s">
        <v>18</v>
      </c>
      <c r="B21" s="435"/>
      <c r="C21" s="435"/>
      <c r="D21" s="75" t="s">
        <v>13</v>
      </c>
      <c r="E21" s="135">
        <v>1387.24</v>
      </c>
      <c r="F21" s="76">
        <v>995.47</v>
      </c>
      <c r="G21" s="76">
        <v>571.72</v>
      </c>
      <c r="H21" s="76">
        <v>210.19</v>
      </c>
      <c r="I21" s="76">
        <v>7.76</v>
      </c>
      <c r="J21" s="77">
        <f t="shared" si="0"/>
        <v>3172.3800000000006</v>
      </c>
      <c r="K21" s="76">
        <v>856.05</v>
      </c>
      <c r="L21" s="77">
        <f>K21+F21+G21+H21+I21</f>
        <v>2641.19</v>
      </c>
      <c r="M21" s="78">
        <f t="shared" si="1"/>
        <v>43350.94</v>
      </c>
    </row>
    <row r="22" spans="1:13" ht="18" customHeight="1">
      <c r="A22" s="412" t="s">
        <v>19</v>
      </c>
      <c r="B22" s="394"/>
      <c r="C22" s="394"/>
      <c r="D22" s="79" t="s">
        <v>13</v>
      </c>
      <c r="E22" s="129">
        <v>1387.24</v>
      </c>
      <c r="F22" s="80">
        <v>995.47</v>
      </c>
      <c r="G22" s="80">
        <v>571.72</v>
      </c>
      <c r="H22" s="80">
        <v>210.19</v>
      </c>
      <c r="I22" s="80">
        <v>7.76</v>
      </c>
      <c r="J22" s="81">
        <f t="shared" si="0"/>
        <v>3172.3800000000006</v>
      </c>
      <c r="K22" s="80">
        <v>856.05</v>
      </c>
      <c r="L22" s="81">
        <f>K22+F22+G22+H22+I22</f>
        <v>2641.19</v>
      </c>
      <c r="M22" s="82">
        <f t="shared" si="1"/>
        <v>43350.94</v>
      </c>
    </row>
    <row r="23" spans="1:13" ht="18" customHeight="1">
      <c r="A23" s="413"/>
      <c r="B23" s="413"/>
      <c r="C23" s="413"/>
      <c r="D23" s="21" t="s">
        <v>14</v>
      </c>
      <c r="E23" s="134">
        <v>600.95000000000005</v>
      </c>
      <c r="F23" s="12">
        <v>678.91</v>
      </c>
      <c r="G23" s="12" t="s">
        <v>15</v>
      </c>
      <c r="H23" s="12">
        <v>112.29</v>
      </c>
      <c r="I23" s="12" t="s">
        <v>15</v>
      </c>
      <c r="J23" s="11">
        <f t="shared" si="0"/>
        <v>1392.15</v>
      </c>
      <c r="K23" s="12">
        <v>370.85</v>
      </c>
      <c r="L23" s="11">
        <f>F23+H23+K23</f>
        <v>1162.05</v>
      </c>
      <c r="M23" s="53">
        <f t="shared" si="1"/>
        <v>19029.900000000001</v>
      </c>
    </row>
    <row r="24" spans="1:13" ht="18" customHeight="1">
      <c r="A24" s="395"/>
      <c r="B24" s="395"/>
      <c r="C24" s="395"/>
      <c r="D24" s="71" t="s">
        <v>17</v>
      </c>
      <c r="E24" s="128">
        <v>300.52</v>
      </c>
      <c r="F24" s="72">
        <v>339.49</v>
      </c>
      <c r="G24" s="72" t="s">
        <v>15</v>
      </c>
      <c r="H24" s="72">
        <v>63.59</v>
      </c>
      <c r="I24" s="72" t="s">
        <v>15</v>
      </c>
      <c r="J24" s="73">
        <f t="shared" si="0"/>
        <v>703.6</v>
      </c>
      <c r="K24" s="72">
        <v>185.43</v>
      </c>
      <c r="L24" s="73">
        <f>F24+H24+K24</f>
        <v>588.51</v>
      </c>
      <c r="M24" s="74">
        <f t="shared" si="1"/>
        <v>9620.2200000000012</v>
      </c>
    </row>
    <row r="25" spans="1:13" ht="18" customHeight="1" thickBot="1">
      <c r="A25" s="47" t="s">
        <v>20</v>
      </c>
      <c r="B25" s="48"/>
      <c r="C25" s="48"/>
      <c r="D25" s="49" t="s">
        <v>13</v>
      </c>
      <c r="E25" s="136">
        <v>1387.24</v>
      </c>
      <c r="F25" s="50">
        <v>873.38</v>
      </c>
      <c r="G25" s="50">
        <v>353.02</v>
      </c>
      <c r="H25" s="50">
        <v>190.65</v>
      </c>
      <c r="I25" s="50">
        <v>3.85</v>
      </c>
      <c r="J25" s="24">
        <f t="shared" si="0"/>
        <v>2808.14</v>
      </c>
      <c r="K25" s="50">
        <v>856.05</v>
      </c>
      <c r="L25" s="24">
        <f>K25+F25+G25+H25+I25</f>
        <v>2276.9499999999998</v>
      </c>
      <c r="M25" s="54">
        <f t="shared" si="1"/>
        <v>38251.58</v>
      </c>
    </row>
    <row r="26" spans="1:13" s="7" customFormat="1">
      <c r="A26" s="42" t="s">
        <v>21</v>
      </c>
      <c r="D26" s="33"/>
      <c r="E26" s="40"/>
      <c r="F26" s="40"/>
      <c r="G26" s="40"/>
      <c r="H26" s="40"/>
      <c r="I26" s="40"/>
      <c r="J26" s="40"/>
      <c r="K26" s="40"/>
      <c r="L26" s="40"/>
      <c r="M26" s="41"/>
    </row>
    <row r="27" spans="1:13">
      <c r="D27" s="2"/>
      <c r="E27" s="3"/>
      <c r="F27" s="3"/>
      <c r="G27" s="3"/>
      <c r="H27" s="3"/>
      <c r="I27" s="3"/>
      <c r="J27" s="4"/>
      <c r="K27" s="3"/>
      <c r="L27" s="5"/>
      <c r="M27" s="189"/>
    </row>
    <row r="28" spans="1:13" ht="15" customHeight="1">
      <c r="A28" s="477" t="s">
        <v>22</v>
      </c>
      <c r="B28" s="413"/>
      <c r="C28" s="413"/>
      <c r="D28" s="19"/>
      <c r="E28" s="19"/>
      <c r="F28" s="19"/>
      <c r="G28" s="19"/>
      <c r="H28" s="19"/>
      <c r="I28" s="19"/>
      <c r="J28" s="19"/>
      <c r="K28" s="3"/>
      <c r="L28" s="5"/>
      <c r="M28" s="189"/>
    </row>
    <row r="29" spans="1:13" ht="15.75" customHeight="1">
      <c r="A29" s="413"/>
      <c r="B29" s="413"/>
      <c r="C29" s="413"/>
      <c r="D29" s="19"/>
      <c r="E29" s="19"/>
      <c r="F29" s="19"/>
      <c r="G29" s="19"/>
      <c r="H29" s="19"/>
      <c r="I29" s="19"/>
      <c r="J29" s="19"/>
      <c r="L29" s="190"/>
      <c r="M29" s="190"/>
    </row>
    <row r="30" spans="1:13" ht="42" customHeight="1" thickBot="1">
      <c r="A30" s="422" t="s">
        <v>2</v>
      </c>
      <c r="B30" s="399"/>
      <c r="C30" s="399"/>
      <c r="D30" s="14" t="s">
        <v>23</v>
      </c>
      <c r="E30" s="14" t="s">
        <v>24</v>
      </c>
      <c r="G30" s="190"/>
      <c r="I30" s="190"/>
      <c r="L30" s="190"/>
      <c r="M30" s="190"/>
    </row>
    <row r="31" spans="1:13" ht="18" customHeight="1">
      <c r="A31" s="15" t="s">
        <v>25</v>
      </c>
      <c r="B31" s="15"/>
      <c r="C31" s="15"/>
      <c r="D31" s="26">
        <v>53.39</v>
      </c>
      <c r="E31" s="26">
        <v>32.96</v>
      </c>
      <c r="G31" s="190"/>
      <c r="I31" s="190"/>
      <c r="L31" s="190"/>
      <c r="M31" s="190"/>
    </row>
    <row r="32" spans="1:13" ht="18" customHeight="1">
      <c r="A32" s="16" t="s">
        <v>26</v>
      </c>
      <c r="B32" s="16"/>
      <c r="C32" s="16"/>
      <c r="D32" s="27">
        <v>23.17</v>
      </c>
      <c r="E32" s="27">
        <v>14.32</v>
      </c>
      <c r="G32" s="190"/>
      <c r="I32" s="190"/>
      <c r="L32" s="190"/>
      <c r="M32" s="190"/>
    </row>
    <row r="33" spans="1:16" ht="18" customHeight="1">
      <c r="A33" s="15" t="s">
        <v>27</v>
      </c>
      <c r="B33" s="15"/>
      <c r="C33" s="15"/>
      <c r="D33" s="26">
        <v>15.45</v>
      </c>
      <c r="E33" s="26">
        <v>9.56</v>
      </c>
      <c r="G33" s="190"/>
      <c r="I33" s="190"/>
      <c r="L33" s="190"/>
      <c r="M33" s="190"/>
    </row>
    <row r="34" spans="1:16" ht="18" customHeight="1" thickBot="1">
      <c r="A34" s="17" t="s">
        <v>28</v>
      </c>
      <c r="B34" s="17"/>
      <c r="C34" s="17"/>
      <c r="D34" s="28">
        <v>11.61</v>
      </c>
      <c r="E34" s="28">
        <v>7.19</v>
      </c>
      <c r="G34" s="190"/>
      <c r="I34" s="190"/>
      <c r="L34" s="190"/>
      <c r="M34" s="190"/>
    </row>
    <row r="35" spans="1:16" s="7" customFormat="1">
      <c r="A35" s="6"/>
      <c r="B35" s="6"/>
      <c r="C35" s="6"/>
      <c r="D35" s="6"/>
      <c r="E35" s="6"/>
      <c r="F35" s="191"/>
      <c r="G35" s="191"/>
      <c r="H35" s="1"/>
      <c r="I35" s="1"/>
      <c r="J35" s="186"/>
      <c r="L35" s="190"/>
      <c r="M35" s="190"/>
    </row>
    <row r="37" spans="1:16" ht="10.5" customHeight="1"/>
    <row r="38" spans="1:16" ht="38.25" customHeight="1">
      <c r="A38" s="416" t="s">
        <v>29</v>
      </c>
      <c r="B38" s="413"/>
      <c r="C38" s="413"/>
      <c r="D38" s="413"/>
      <c r="E38" s="413"/>
      <c r="F38" s="413"/>
      <c r="G38" s="413"/>
      <c r="H38" s="413"/>
      <c r="I38" s="413"/>
      <c r="J38" s="413"/>
      <c r="K38" s="413"/>
      <c r="L38" s="413"/>
      <c r="M38" s="413"/>
    </row>
    <row r="39" spans="1:16" ht="15.6" customHeight="1">
      <c r="A39" s="10"/>
    </row>
    <row r="40" spans="1:16">
      <c r="A40" s="459"/>
      <c r="B40" s="413"/>
      <c r="C40" s="413"/>
      <c r="D40" s="413"/>
      <c r="E40" s="413"/>
      <c r="F40" s="413"/>
      <c r="G40" s="413"/>
      <c r="H40" s="413"/>
      <c r="I40" s="413"/>
    </row>
    <row r="41" spans="1:16" ht="15" customHeight="1">
      <c r="A41" s="422" t="s">
        <v>1</v>
      </c>
      <c r="B41" s="413"/>
      <c r="C41" s="413"/>
      <c r="D41" s="422" t="s">
        <v>2</v>
      </c>
      <c r="E41" s="418" t="s">
        <v>3</v>
      </c>
      <c r="F41" s="425" t="s">
        <v>30</v>
      </c>
      <c r="G41" s="425" t="s">
        <v>31</v>
      </c>
      <c r="H41" s="425" t="s">
        <v>32</v>
      </c>
      <c r="I41" s="418" t="s">
        <v>33</v>
      </c>
      <c r="J41" s="427" t="s">
        <v>8</v>
      </c>
      <c r="K41" s="427" t="s">
        <v>34</v>
      </c>
      <c r="L41" s="422" t="s">
        <v>35</v>
      </c>
      <c r="M41" s="448" t="s">
        <v>36</v>
      </c>
    </row>
    <row r="42" spans="1:16">
      <c r="A42" s="413"/>
      <c r="B42" s="413"/>
      <c r="C42" s="413"/>
      <c r="D42" s="413"/>
      <c r="E42" s="413"/>
      <c r="F42" s="413"/>
      <c r="G42" s="413"/>
      <c r="H42" s="413"/>
      <c r="I42" s="413"/>
      <c r="J42" s="413"/>
      <c r="K42" s="413"/>
      <c r="L42" s="413"/>
      <c r="M42" s="449"/>
    </row>
    <row r="43" spans="1:16" ht="15" customHeight="1" thickBot="1">
      <c r="A43" s="399"/>
      <c r="B43" s="399"/>
      <c r="C43" s="399"/>
      <c r="D43" s="399"/>
      <c r="E43" s="399"/>
      <c r="F43" s="399"/>
      <c r="G43" s="399"/>
      <c r="H43" s="399"/>
      <c r="I43" s="399"/>
      <c r="J43" s="399"/>
      <c r="K43" s="399"/>
      <c r="L43" s="399"/>
      <c r="M43" s="450"/>
    </row>
    <row r="44" spans="1:16" ht="18" customHeight="1">
      <c r="A44" s="83" t="s">
        <v>37</v>
      </c>
      <c r="B44" s="84"/>
      <c r="C44" s="84"/>
      <c r="D44" s="84" t="s">
        <v>13</v>
      </c>
      <c r="E44" s="310">
        <v>1474.19</v>
      </c>
      <c r="F44" s="310">
        <v>196.97</v>
      </c>
      <c r="G44" s="310">
        <v>1183.8499999999999</v>
      </c>
      <c r="H44" s="310">
        <v>6.52</v>
      </c>
      <c r="I44" s="85" t="s">
        <v>15</v>
      </c>
      <c r="J44" s="86">
        <f t="shared" ref="J44:J56" si="2">SUM(E44:I44)</f>
        <v>2861.53</v>
      </c>
      <c r="K44" s="86">
        <f t="shared" ref="K44:K56" si="3">J44</f>
        <v>2861.53</v>
      </c>
      <c r="L44" s="87">
        <f t="shared" ref="L44:L56" si="4">J44*12+K44*2</f>
        <v>40061.42</v>
      </c>
      <c r="M44" s="88">
        <v>56.7</v>
      </c>
    </row>
    <row r="45" spans="1:16" ht="18" customHeight="1">
      <c r="A45" s="487" t="s">
        <v>38</v>
      </c>
      <c r="B45" s="394"/>
      <c r="C45" s="394"/>
      <c r="D45" s="89" t="s">
        <v>13</v>
      </c>
      <c r="E45" s="303">
        <v>1474.19</v>
      </c>
      <c r="F45" s="303">
        <v>196.97</v>
      </c>
      <c r="G45" s="303">
        <v>1479.16</v>
      </c>
      <c r="H45" s="303">
        <v>6.52</v>
      </c>
      <c r="I45" s="90" t="s">
        <v>15</v>
      </c>
      <c r="J45" s="81">
        <f t="shared" si="2"/>
        <v>3156.84</v>
      </c>
      <c r="K45" s="81">
        <f t="shared" si="3"/>
        <v>3156.84</v>
      </c>
      <c r="L45" s="91">
        <f t="shared" si="4"/>
        <v>44195.76</v>
      </c>
      <c r="M45" s="92">
        <v>56.7</v>
      </c>
      <c r="N45" s="1"/>
      <c r="O45" s="1"/>
      <c r="P45" s="1"/>
    </row>
    <row r="46" spans="1:16" ht="18" customHeight="1">
      <c r="A46" s="413"/>
      <c r="B46" s="413"/>
      <c r="C46" s="413"/>
      <c r="D46" s="15" t="s">
        <v>17</v>
      </c>
      <c r="E46" s="13">
        <v>319.33</v>
      </c>
      <c r="F46" s="13">
        <v>42.68</v>
      </c>
      <c r="G46" s="13">
        <v>320.42</v>
      </c>
      <c r="H46" s="13">
        <v>2.5099999999999998</v>
      </c>
      <c r="I46" s="26" t="s">
        <v>15</v>
      </c>
      <c r="J46" s="11">
        <f t="shared" si="2"/>
        <v>684.94</v>
      </c>
      <c r="K46" s="11">
        <f t="shared" si="3"/>
        <v>684.94</v>
      </c>
      <c r="L46" s="23">
        <f t="shared" si="4"/>
        <v>9589.16</v>
      </c>
      <c r="M46" s="37">
        <v>12.27</v>
      </c>
    </row>
    <row r="47" spans="1:16" ht="18" customHeight="1">
      <c r="A47" s="395"/>
      <c r="B47" s="395"/>
      <c r="C47" s="395"/>
      <c r="D47" s="93" t="s">
        <v>14</v>
      </c>
      <c r="E47" s="311">
        <v>638.62</v>
      </c>
      <c r="F47" s="311">
        <v>85.33</v>
      </c>
      <c r="G47" s="311">
        <v>640.77</v>
      </c>
      <c r="H47" s="311">
        <v>4.93</v>
      </c>
      <c r="I47" s="94" t="s">
        <v>15</v>
      </c>
      <c r="J47" s="73">
        <f t="shared" si="2"/>
        <v>1369.65</v>
      </c>
      <c r="K47" s="73">
        <f t="shared" si="3"/>
        <v>1369.65</v>
      </c>
      <c r="L47" s="95">
        <f t="shared" si="4"/>
        <v>19175.100000000002</v>
      </c>
      <c r="M47" s="96">
        <v>24.56</v>
      </c>
    </row>
    <row r="48" spans="1:16" ht="18" customHeight="1">
      <c r="A48" s="412" t="s">
        <v>39</v>
      </c>
      <c r="B48" s="394"/>
      <c r="C48" s="394"/>
      <c r="D48" s="97" t="s">
        <v>13</v>
      </c>
      <c r="E48" s="80">
        <v>1474.19</v>
      </c>
      <c r="F48" s="80">
        <v>196.97</v>
      </c>
      <c r="G48" s="80">
        <v>1479.16</v>
      </c>
      <c r="H48" s="80">
        <v>6.52</v>
      </c>
      <c r="I48" s="98" t="s">
        <v>15</v>
      </c>
      <c r="J48" s="81">
        <f t="shared" si="2"/>
        <v>3156.84</v>
      </c>
      <c r="K48" s="81">
        <f t="shared" si="3"/>
        <v>3156.84</v>
      </c>
      <c r="L48" s="91">
        <f t="shared" si="4"/>
        <v>44195.76</v>
      </c>
      <c r="M48" s="99">
        <v>56.7</v>
      </c>
    </row>
    <row r="49" spans="1:13" ht="18" customHeight="1">
      <c r="A49" s="413"/>
      <c r="B49" s="413"/>
      <c r="C49" s="413"/>
      <c r="D49" s="16" t="s">
        <v>17</v>
      </c>
      <c r="E49" s="12">
        <v>319.33</v>
      </c>
      <c r="F49" s="12">
        <v>42.68</v>
      </c>
      <c r="G49" s="12">
        <v>320.42</v>
      </c>
      <c r="H49" s="12">
        <v>2.5099999999999998</v>
      </c>
      <c r="I49" s="27" t="s">
        <v>15</v>
      </c>
      <c r="J49" s="11">
        <f t="shared" si="2"/>
        <v>684.94</v>
      </c>
      <c r="K49" s="11">
        <f t="shared" si="3"/>
        <v>684.94</v>
      </c>
      <c r="L49" s="23">
        <f t="shared" si="4"/>
        <v>9589.16</v>
      </c>
      <c r="M49" s="38">
        <v>12.27</v>
      </c>
    </row>
    <row r="50" spans="1:13" ht="18" customHeight="1">
      <c r="A50" s="395"/>
      <c r="B50" s="395"/>
      <c r="C50" s="395"/>
      <c r="D50" s="100" t="s">
        <v>14</v>
      </c>
      <c r="E50" s="72">
        <v>638.62</v>
      </c>
      <c r="F50" s="72">
        <v>85.33</v>
      </c>
      <c r="G50" s="72">
        <v>640.77</v>
      </c>
      <c r="H50" s="72">
        <v>4.93</v>
      </c>
      <c r="I50" s="101" t="s">
        <v>15</v>
      </c>
      <c r="J50" s="73">
        <f t="shared" si="2"/>
        <v>1369.65</v>
      </c>
      <c r="K50" s="73">
        <f t="shared" si="3"/>
        <v>1369.65</v>
      </c>
      <c r="L50" s="95">
        <f t="shared" si="4"/>
        <v>19175.100000000002</v>
      </c>
      <c r="M50" s="102">
        <v>24.56</v>
      </c>
    </row>
    <row r="51" spans="1:13" ht="18" customHeight="1">
      <c r="A51" s="487" t="s">
        <v>40</v>
      </c>
      <c r="B51" s="394"/>
      <c r="C51" s="394"/>
      <c r="D51" s="89" t="s">
        <v>13</v>
      </c>
      <c r="E51" s="303">
        <v>1474.19</v>
      </c>
      <c r="F51" s="303">
        <v>196.97</v>
      </c>
      <c r="G51" s="303">
        <v>2168.27</v>
      </c>
      <c r="H51" s="303">
        <v>6.52</v>
      </c>
      <c r="I51" s="90" t="s">
        <v>15</v>
      </c>
      <c r="J51" s="81">
        <f t="shared" si="2"/>
        <v>3845.9500000000003</v>
      </c>
      <c r="K51" s="81">
        <f t="shared" si="3"/>
        <v>3845.9500000000003</v>
      </c>
      <c r="L51" s="91">
        <f t="shared" si="4"/>
        <v>53843.3</v>
      </c>
      <c r="M51" s="92">
        <v>56.7</v>
      </c>
    </row>
    <row r="52" spans="1:13" ht="18" customHeight="1">
      <c r="A52" s="413"/>
      <c r="B52" s="413"/>
      <c r="C52" s="413"/>
      <c r="D52" s="15" t="s">
        <v>14</v>
      </c>
      <c r="E52" s="13">
        <v>638.62</v>
      </c>
      <c r="F52" s="13">
        <v>85.33</v>
      </c>
      <c r="G52" s="13">
        <v>939.29</v>
      </c>
      <c r="H52" s="13">
        <v>4.93</v>
      </c>
      <c r="I52" s="26" t="s">
        <v>15</v>
      </c>
      <c r="J52" s="11">
        <f t="shared" si="2"/>
        <v>1668.17</v>
      </c>
      <c r="K52" s="11">
        <f t="shared" si="3"/>
        <v>1668.17</v>
      </c>
      <c r="L52" s="23">
        <f t="shared" si="4"/>
        <v>23354.38</v>
      </c>
      <c r="M52" s="37">
        <v>24.56</v>
      </c>
    </row>
    <row r="53" spans="1:13" ht="18" customHeight="1">
      <c r="A53" s="395"/>
      <c r="B53" s="395"/>
      <c r="C53" s="395"/>
      <c r="D53" s="93" t="s">
        <v>16</v>
      </c>
      <c r="E53" s="311">
        <v>425.74</v>
      </c>
      <c r="F53" s="311">
        <v>56.89</v>
      </c>
      <c r="G53" s="311">
        <v>626.20000000000005</v>
      </c>
      <c r="H53" s="311">
        <v>1.89</v>
      </c>
      <c r="I53" s="94" t="s">
        <v>15</v>
      </c>
      <c r="J53" s="73">
        <f t="shared" si="2"/>
        <v>1110.72</v>
      </c>
      <c r="K53" s="73">
        <f t="shared" si="3"/>
        <v>1110.72</v>
      </c>
      <c r="L53" s="95">
        <f t="shared" si="4"/>
        <v>15550.08</v>
      </c>
      <c r="M53" s="96">
        <v>16.37</v>
      </c>
    </row>
    <row r="54" spans="1:13" ht="18" customHeight="1">
      <c r="A54" s="44" t="s">
        <v>41</v>
      </c>
      <c r="B54" s="15"/>
      <c r="C54" s="15"/>
      <c r="D54" s="15" t="s">
        <v>13</v>
      </c>
      <c r="E54" s="13">
        <v>1474.19</v>
      </c>
      <c r="F54" s="13">
        <v>196.97</v>
      </c>
      <c r="G54" s="13">
        <v>101.02</v>
      </c>
      <c r="H54" s="13">
        <v>6.52</v>
      </c>
      <c r="I54" s="26">
        <v>130.59</v>
      </c>
      <c r="J54" s="11">
        <f t="shared" si="2"/>
        <v>1909.29</v>
      </c>
      <c r="K54" s="11">
        <f t="shared" si="3"/>
        <v>1909.29</v>
      </c>
      <c r="L54" s="23">
        <f t="shared" si="4"/>
        <v>26730.059999999998</v>
      </c>
      <c r="M54" s="37">
        <v>56.7</v>
      </c>
    </row>
    <row r="55" spans="1:13" ht="18" customHeight="1">
      <c r="A55" s="45" t="s">
        <v>42</v>
      </c>
      <c r="B55" s="45"/>
      <c r="C55" s="45"/>
      <c r="D55" s="16" t="s">
        <v>13</v>
      </c>
      <c r="E55" s="12">
        <v>1474.19</v>
      </c>
      <c r="F55" s="12">
        <v>0</v>
      </c>
      <c r="G55" s="12">
        <v>937.75</v>
      </c>
      <c r="H55" s="12">
        <v>6.52</v>
      </c>
      <c r="I55" s="27" t="s">
        <v>15</v>
      </c>
      <c r="J55" s="11">
        <f t="shared" si="2"/>
        <v>2418.46</v>
      </c>
      <c r="K55" s="11">
        <f t="shared" si="3"/>
        <v>2418.46</v>
      </c>
      <c r="L55" s="23">
        <f t="shared" si="4"/>
        <v>33858.44</v>
      </c>
      <c r="M55" s="37">
        <v>56.7</v>
      </c>
    </row>
    <row r="56" spans="1:13" ht="18" customHeight="1" thickBot="1">
      <c r="A56" s="44" t="s">
        <v>43</v>
      </c>
      <c r="B56" s="44"/>
      <c r="C56" s="44"/>
      <c r="D56" s="22" t="s">
        <v>13</v>
      </c>
      <c r="E56" s="304">
        <v>1474.19</v>
      </c>
      <c r="F56" s="304">
        <v>196.97</v>
      </c>
      <c r="G56" s="304">
        <v>937.75</v>
      </c>
      <c r="H56" s="304">
        <v>6.52</v>
      </c>
      <c r="I56" s="30" t="s">
        <v>15</v>
      </c>
      <c r="J56" s="24">
        <f t="shared" si="2"/>
        <v>2615.4299999999998</v>
      </c>
      <c r="K56" s="24">
        <f t="shared" si="3"/>
        <v>2615.4299999999998</v>
      </c>
      <c r="L56" s="25">
        <f t="shared" si="4"/>
        <v>36616.019999999997</v>
      </c>
      <c r="M56" s="37">
        <v>56.7</v>
      </c>
    </row>
    <row r="57" spans="1:13" ht="15" customHeight="1" thickBot="1">
      <c r="A57" s="485" t="s">
        <v>1</v>
      </c>
      <c r="B57" s="434"/>
      <c r="C57" s="434"/>
      <c r="D57" s="422" t="s">
        <v>2</v>
      </c>
      <c r="E57" s="418" t="s">
        <v>3</v>
      </c>
      <c r="F57" s="425" t="s">
        <v>30</v>
      </c>
      <c r="G57" s="425" t="s">
        <v>31</v>
      </c>
      <c r="H57" s="425" t="s">
        <v>32</v>
      </c>
      <c r="I57" s="418" t="s">
        <v>33</v>
      </c>
      <c r="J57" s="427" t="s">
        <v>8</v>
      </c>
      <c r="K57" s="427" t="s">
        <v>10</v>
      </c>
      <c r="L57" s="422" t="s">
        <v>35</v>
      </c>
      <c r="M57" s="448" t="s">
        <v>36</v>
      </c>
    </row>
    <row r="58" spans="1:13">
      <c r="A58" s="449"/>
      <c r="B58" s="413"/>
      <c r="C58" s="413"/>
      <c r="D58" s="413"/>
      <c r="E58" s="413"/>
      <c r="F58" s="413"/>
      <c r="G58" s="413"/>
      <c r="H58" s="413"/>
      <c r="I58" s="413"/>
      <c r="J58" s="413"/>
      <c r="K58" s="413"/>
      <c r="L58" s="413"/>
      <c r="M58" s="449"/>
    </row>
    <row r="59" spans="1:13" ht="15" customHeight="1" thickBot="1">
      <c r="A59" s="450"/>
      <c r="B59" s="399"/>
      <c r="C59" s="399"/>
      <c r="D59" s="399"/>
      <c r="E59" s="399"/>
      <c r="F59" s="399"/>
      <c r="G59" s="399"/>
      <c r="H59" s="399"/>
      <c r="I59" s="399"/>
      <c r="J59" s="399"/>
      <c r="K59" s="399"/>
      <c r="L59" s="399"/>
      <c r="M59" s="450"/>
    </row>
    <row r="60" spans="1:13" ht="18" customHeight="1">
      <c r="A60" s="429" t="s">
        <v>44</v>
      </c>
      <c r="B60" s="434"/>
      <c r="C60" s="434"/>
      <c r="D60" s="63" t="s">
        <v>45</v>
      </c>
      <c r="E60" s="103">
        <v>579.54999999999995</v>
      </c>
      <c r="F60" s="104" t="s">
        <v>15</v>
      </c>
      <c r="G60" s="104">
        <v>102.79</v>
      </c>
      <c r="H60" s="104">
        <v>5.72</v>
      </c>
      <c r="I60" s="104" t="s">
        <v>15</v>
      </c>
      <c r="J60" s="66">
        <f t="shared" ref="J60:J88" si="5">SUM(E60:H60)</f>
        <v>688.06</v>
      </c>
      <c r="K60" s="66">
        <f t="shared" ref="K60:K83" si="6">E60</f>
        <v>579.54999999999995</v>
      </c>
      <c r="L60" s="105">
        <f t="shared" ref="L60:L83" si="7">J60*12+K60*2</f>
        <v>9415.82</v>
      </c>
      <c r="M60" s="106">
        <v>16.61</v>
      </c>
    </row>
    <row r="61" spans="1:13" ht="18" customHeight="1">
      <c r="A61" s="413"/>
      <c r="B61" s="413"/>
      <c r="C61" s="413"/>
      <c r="D61" s="16" t="s">
        <v>46</v>
      </c>
      <c r="E61" s="107">
        <v>482.98</v>
      </c>
      <c r="F61" s="27" t="s">
        <v>15</v>
      </c>
      <c r="G61" s="27">
        <v>85.65</v>
      </c>
      <c r="H61" s="27">
        <v>4.7699999999999996</v>
      </c>
      <c r="I61" s="27" t="s">
        <v>15</v>
      </c>
      <c r="J61" s="11">
        <f t="shared" si="5"/>
        <v>573.4</v>
      </c>
      <c r="K61" s="11">
        <f t="shared" si="6"/>
        <v>482.98</v>
      </c>
      <c r="L61" s="23">
        <f t="shared" si="7"/>
        <v>7846.7599999999993</v>
      </c>
      <c r="M61" s="38">
        <v>13.84</v>
      </c>
    </row>
    <row r="62" spans="1:13" ht="18" customHeight="1">
      <c r="A62" s="413"/>
      <c r="B62" s="413"/>
      <c r="C62" s="413"/>
      <c r="D62" s="15" t="s">
        <v>47</v>
      </c>
      <c r="E62" s="108">
        <v>386.39</v>
      </c>
      <c r="F62" s="26" t="s">
        <v>15</v>
      </c>
      <c r="G62" s="26">
        <v>68.53</v>
      </c>
      <c r="H62" s="26">
        <v>3.82</v>
      </c>
      <c r="I62" s="26" t="s">
        <v>15</v>
      </c>
      <c r="J62" s="11">
        <f t="shared" si="5"/>
        <v>458.73999999999995</v>
      </c>
      <c r="K62" s="11">
        <f t="shared" si="6"/>
        <v>386.39</v>
      </c>
      <c r="L62" s="23">
        <f t="shared" si="7"/>
        <v>6277.6599999999989</v>
      </c>
      <c r="M62" s="37">
        <v>11.09</v>
      </c>
    </row>
    <row r="63" spans="1:13" ht="18" customHeight="1">
      <c r="A63" s="413"/>
      <c r="B63" s="413"/>
      <c r="C63" s="413"/>
      <c r="D63" s="16" t="s">
        <v>48</v>
      </c>
      <c r="E63" s="107">
        <v>289.77</v>
      </c>
      <c r="F63" s="27" t="s">
        <v>15</v>
      </c>
      <c r="G63" s="27">
        <v>51.39</v>
      </c>
      <c r="H63" s="27">
        <v>2.86</v>
      </c>
      <c r="I63" s="27" t="s">
        <v>15</v>
      </c>
      <c r="J63" s="11">
        <f t="shared" si="5"/>
        <v>344.02</v>
      </c>
      <c r="K63" s="11">
        <f t="shared" si="6"/>
        <v>289.77</v>
      </c>
      <c r="L63" s="23">
        <f t="shared" si="7"/>
        <v>4707.78</v>
      </c>
      <c r="M63" s="330">
        <v>8.3000000000000007</v>
      </c>
    </row>
    <row r="64" spans="1:13" ht="18" customHeight="1">
      <c r="A64" s="413"/>
      <c r="B64" s="413"/>
      <c r="C64" s="413"/>
      <c r="D64" s="15" t="s">
        <v>49</v>
      </c>
      <c r="E64" s="108">
        <v>193.2</v>
      </c>
      <c r="F64" s="26" t="s">
        <v>15</v>
      </c>
      <c r="G64" s="26">
        <v>34.270000000000003</v>
      </c>
      <c r="H64" s="26">
        <v>1.91</v>
      </c>
      <c r="I64" s="26" t="s">
        <v>15</v>
      </c>
      <c r="J64" s="11">
        <f t="shared" si="5"/>
        <v>229.38</v>
      </c>
      <c r="K64" s="11">
        <f t="shared" si="6"/>
        <v>193.2</v>
      </c>
      <c r="L64" s="23">
        <f t="shared" si="7"/>
        <v>3138.96</v>
      </c>
      <c r="M64" s="37">
        <v>5.53</v>
      </c>
    </row>
    <row r="65" spans="1:13" ht="18" customHeight="1">
      <c r="A65" s="395"/>
      <c r="B65" s="395"/>
      <c r="C65" s="395"/>
      <c r="D65" s="93" t="s">
        <v>50</v>
      </c>
      <c r="E65" s="109">
        <v>96.59</v>
      </c>
      <c r="F65" s="94" t="s">
        <v>15</v>
      </c>
      <c r="G65" s="94">
        <v>17.13</v>
      </c>
      <c r="H65" s="94">
        <v>0.96</v>
      </c>
      <c r="I65" s="94" t="s">
        <v>15</v>
      </c>
      <c r="J65" s="73">
        <f t="shared" si="5"/>
        <v>114.67999999999999</v>
      </c>
      <c r="K65" s="73">
        <f t="shared" si="6"/>
        <v>96.59</v>
      </c>
      <c r="L65" s="95">
        <f t="shared" si="7"/>
        <v>1569.34</v>
      </c>
      <c r="M65" s="96">
        <v>2.77</v>
      </c>
    </row>
    <row r="66" spans="1:13" ht="18" customHeight="1">
      <c r="A66" s="393" t="s">
        <v>51</v>
      </c>
      <c r="B66" s="394"/>
      <c r="C66" s="394"/>
      <c r="D66" s="97" t="s">
        <v>45</v>
      </c>
      <c r="E66" s="110">
        <v>724.42</v>
      </c>
      <c r="F66" s="98" t="s">
        <v>15</v>
      </c>
      <c r="G66" s="98">
        <v>128.46</v>
      </c>
      <c r="H66" s="98">
        <v>5.72</v>
      </c>
      <c r="I66" s="98" t="s">
        <v>15</v>
      </c>
      <c r="J66" s="81">
        <f t="shared" si="5"/>
        <v>858.6</v>
      </c>
      <c r="K66" s="81">
        <f t="shared" si="6"/>
        <v>724.42</v>
      </c>
      <c r="L66" s="91">
        <f t="shared" si="7"/>
        <v>11752.04</v>
      </c>
      <c r="M66" s="99">
        <v>16.61</v>
      </c>
    </row>
    <row r="67" spans="1:13" ht="18" customHeight="1">
      <c r="A67" s="413"/>
      <c r="B67" s="413"/>
      <c r="C67" s="413"/>
      <c r="D67" s="16" t="s">
        <v>46</v>
      </c>
      <c r="E67" s="107">
        <v>603.67999999999995</v>
      </c>
      <c r="F67" s="27" t="s">
        <v>15</v>
      </c>
      <c r="G67" s="27">
        <v>107.03</v>
      </c>
      <c r="H67" s="27">
        <v>4.7699999999999996</v>
      </c>
      <c r="I67" s="27" t="s">
        <v>15</v>
      </c>
      <c r="J67" s="11">
        <f t="shared" si="5"/>
        <v>715.4799999999999</v>
      </c>
      <c r="K67" s="11">
        <f t="shared" si="6"/>
        <v>603.67999999999995</v>
      </c>
      <c r="L67" s="23">
        <f t="shared" si="7"/>
        <v>9793.119999999999</v>
      </c>
      <c r="M67" s="38">
        <v>13.84</v>
      </c>
    </row>
    <row r="68" spans="1:13" ht="18" customHeight="1">
      <c r="A68" s="413"/>
      <c r="B68" s="413"/>
      <c r="C68" s="413"/>
      <c r="D68" s="15" t="s">
        <v>47</v>
      </c>
      <c r="E68" s="108">
        <v>482.96</v>
      </c>
      <c r="F68" s="26" t="s">
        <v>15</v>
      </c>
      <c r="G68" s="26">
        <v>85.64</v>
      </c>
      <c r="H68" s="26">
        <v>3.82</v>
      </c>
      <c r="I68" s="26" t="s">
        <v>15</v>
      </c>
      <c r="J68" s="11">
        <f t="shared" si="5"/>
        <v>572.42000000000007</v>
      </c>
      <c r="K68" s="11">
        <f t="shared" si="6"/>
        <v>482.96</v>
      </c>
      <c r="L68" s="23">
        <f t="shared" si="7"/>
        <v>7834.9600000000009</v>
      </c>
      <c r="M68" s="37">
        <v>11.09</v>
      </c>
    </row>
    <row r="69" spans="1:13" ht="18" customHeight="1">
      <c r="A69" s="413"/>
      <c r="B69" s="413"/>
      <c r="C69" s="413"/>
      <c r="D69" s="16" t="s">
        <v>48</v>
      </c>
      <c r="E69" s="107">
        <v>362.21</v>
      </c>
      <c r="F69" s="27" t="s">
        <v>15</v>
      </c>
      <c r="G69" s="27">
        <v>64.22</v>
      </c>
      <c r="H69" s="27">
        <v>2.85</v>
      </c>
      <c r="I69" s="27" t="s">
        <v>15</v>
      </c>
      <c r="J69" s="11">
        <f t="shared" si="5"/>
        <v>429.28</v>
      </c>
      <c r="K69" s="11">
        <f t="shared" si="6"/>
        <v>362.21</v>
      </c>
      <c r="L69" s="23">
        <f t="shared" si="7"/>
        <v>5875.78</v>
      </c>
      <c r="M69" s="330">
        <v>8.3000000000000007</v>
      </c>
    </row>
    <row r="70" spans="1:13" ht="18" customHeight="1">
      <c r="A70" s="413"/>
      <c r="B70" s="413"/>
      <c r="C70" s="413"/>
      <c r="D70" s="15" t="s">
        <v>49</v>
      </c>
      <c r="E70" s="108">
        <v>241.47</v>
      </c>
      <c r="F70" s="26" t="s">
        <v>15</v>
      </c>
      <c r="G70" s="26">
        <v>42.81</v>
      </c>
      <c r="H70" s="26">
        <v>1.92</v>
      </c>
      <c r="I70" s="26" t="s">
        <v>15</v>
      </c>
      <c r="J70" s="11">
        <f t="shared" si="5"/>
        <v>286.2</v>
      </c>
      <c r="K70" s="11">
        <f t="shared" si="6"/>
        <v>241.47</v>
      </c>
      <c r="L70" s="23">
        <f t="shared" si="7"/>
        <v>3917.3399999999997</v>
      </c>
      <c r="M70" s="37">
        <v>5.53</v>
      </c>
    </row>
    <row r="71" spans="1:13" ht="18" customHeight="1">
      <c r="A71" s="395"/>
      <c r="B71" s="395"/>
      <c r="C71" s="395"/>
      <c r="D71" s="93" t="s">
        <v>50</v>
      </c>
      <c r="E71" s="109">
        <v>120.73</v>
      </c>
      <c r="F71" s="94" t="s">
        <v>15</v>
      </c>
      <c r="G71" s="94">
        <v>21.41</v>
      </c>
      <c r="H71" s="94">
        <v>0.94</v>
      </c>
      <c r="I71" s="94" t="s">
        <v>15</v>
      </c>
      <c r="J71" s="73">
        <f t="shared" si="5"/>
        <v>143.08000000000001</v>
      </c>
      <c r="K71" s="73">
        <f t="shared" si="6"/>
        <v>120.73</v>
      </c>
      <c r="L71" s="95">
        <f t="shared" si="7"/>
        <v>1958.42</v>
      </c>
      <c r="M71" s="96">
        <v>2.77</v>
      </c>
    </row>
    <row r="72" spans="1:13" ht="18" customHeight="1">
      <c r="A72" s="412" t="s">
        <v>52</v>
      </c>
      <c r="B72" s="394"/>
      <c r="C72" s="394"/>
      <c r="D72" s="97" t="s">
        <v>45</v>
      </c>
      <c r="E72" s="110">
        <v>845.16</v>
      </c>
      <c r="F72" s="98" t="s">
        <v>15</v>
      </c>
      <c r="G72" s="98">
        <v>209.84</v>
      </c>
      <c r="H72" s="98">
        <v>5.74</v>
      </c>
      <c r="I72" s="98" t="s">
        <v>15</v>
      </c>
      <c r="J72" s="81">
        <f t="shared" si="5"/>
        <v>1060.74</v>
      </c>
      <c r="K72" s="81">
        <f t="shared" si="6"/>
        <v>845.16</v>
      </c>
      <c r="L72" s="91">
        <f t="shared" si="7"/>
        <v>14419.2</v>
      </c>
      <c r="M72" s="99">
        <v>16.61</v>
      </c>
    </row>
    <row r="73" spans="1:13" ht="18" customHeight="1">
      <c r="A73" s="413"/>
      <c r="B73" s="413"/>
      <c r="C73" s="413"/>
      <c r="D73" s="16" t="s">
        <v>46</v>
      </c>
      <c r="E73" s="107">
        <v>704.29</v>
      </c>
      <c r="F73" s="27" t="s">
        <v>15</v>
      </c>
      <c r="G73" s="27">
        <v>174.86</v>
      </c>
      <c r="H73" s="27">
        <v>4.7699999999999996</v>
      </c>
      <c r="I73" s="27" t="s">
        <v>15</v>
      </c>
      <c r="J73" s="11">
        <f t="shared" si="5"/>
        <v>883.92</v>
      </c>
      <c r="K73" s="11">
        <f t="shared" si="6"/>
        <v>704.29</v>
      </c>
      <c r="L73" s="23">
        <f t="shared" si="7"/>
        <v>12015.619999999999</v>
      </c>
      <c r="M73" s="38">
        <v>13.84</v>
      </c>
    </row>
    <row r="74" spans="1:13" ht="18" customHeight="1">
      <c r="A74" s="413"/>
      <c r="B74" s="413"/>
      <c r="C74" s="413"/>
      <c r="D74" s="15" t="s">
        <v>47</v>
      </c>
      <c r="E74" s="108">
        <v>563.45000000000005</v>
      </c>
      <c r="F74" s="26" t="s">
        <v>15</v>
      </c>
      <c r="G74" s="26">
        <v>139.9</v>
      </c>
      <c r="H74" s="26">
        <v>3.84</v>
      </c>
      <c r="I74" s="26" t="s">
        <v>15</v>
      </c>
      <c r="J74" s="11">
        <f t="shared" si="5"/>
        <v>707.19</v>
      </c>
      <c r="K74" s="11">
        <f t="shared" si="6"/>
        <v>563.45000000000005</v>
      </c>
      <c r="L74" s="23">
        <f t="shared" si="7"/>
        <v>9613.18</v>
      </c>
      <c r="M74" s="37">
        <v>11.09</v>
      </c>
    </row>
    <row r="75" spans="1:13" ht="18" customHeight="1">
      <c r="A75" s="413"/>
      <c r="B75" s="413"/>
      <c r="C75" s="413"/>
      <c r="D75" s="16" t="s">
        <v>48</v>
      </c>
      <c r="E75" s="107">
        <v>422.58</v>
      </c>
      <c r="F75" s="27" t="s">
        <v>15</v>
      </c>
      <c r="G75" s="27">
        <v>104.92</v>
      </c>
      <c r="H75" s="27">
        <v>2.87</v>
      </c>
      <c r="I75" s="27" t="s">
        <v>15</v>
      </c>
      <c r="J75" s="11">
        <f t="shared" si="5"/>
        <v>530.37</v>
      </c>
      <c r="K75" s="11">
        <f t="shared" si="6"/>
        <v>422.58</v>
      </c>
      <c r="L75" s="23">
        <f t="shared" si="7"/>
        <v>7209.6</v>
      </c>
      <c r="M75" s="330">
        <v>8.3000000000000007</v>
      </c>
    </row>
    <row r="76" spans="1:13" ht="18" customHeight="1">
      <c r="A76" s="413"/>
      <c r="B76" s="413"/>
      <c r="C76" s="413"/>
      <c r="D76" s="15" t="s">
        <v>49</v>
      </c>
      <c r="E76" s="108">
        <v>281.73</v>
      </c>
      <c r="F76" s="26" t="s">
        <v>15</v>
      </c>
      <c r="G76" s="26">
        <v>69.95</v>
      </c>
      <c r="H76" s="26">
        <v>1.92</v>
      </c>
      <c r="I76" s="26" t="s">
        <v>15</v>
      </c>
      <c r="J76" s="11">
        <f t="shared" si="5"/>
        <v>353.6</v>
      </c>
      <c r="K76" s="11">
        <f t="shared" si="6"/>
        <v>281.73</v>
      </c>
      <c r="L76" s="23">
        <f t="shared" si="7"/>
        <v>4806.6600000000008</v>
      </c>
      <c r="M76" s="37">
        <v>5.53</v>
      </c>
    </row>
    <row r="77" spans="1:13" ht="18" customHeight="1">
      <c r="A77" s="395"/>
      <c r="B77" s="395"/>
      <c r="C77" s="395"/>
      <c r="D77" s="93" t="s">
        <v>50</v>
      </c>
      <c r="E77" s="109">
        <v>140.86000000000001</v>
      </c>
      <c r="F77" s="94" t="s">
        <v>15</v>
      </c>
      <c r="G77" s="94">
        <v>34.97</v>
      </c>
      <c r="H77" s="94">
        <v>0.96</v>
      </c>
      <c r="I77" s="94" t="s">
        <v>15</v>
      </c>
      <c r="J77" s="73">
        <f t="shared" si="5"/>
        <v>176.79000000000002</v>
      </c>
      <c r="K77" s="73">
        <f t="shared" si="6"/>
        <v>140.86000000000001</v>
      </c>
      <c r="L77" s="95">
        <f t="shared" si="7"/>
        <v>2403.2000000000007</v>
      </c>
      <c r="M77" s="96">
        <v>2.77</v>
      </c>
    </row>
    <row r="78" spans="1:13" ht="18" customHeight="1">
      <c r="A78" s="393" t="s">
        <v>53</v>
      </c>
      <c r="B78" s="394"/>
      <c r="C78" s="394"/>
      <c r="D78" s="97" t="s">
        <v>45</v>
      </c>
      <c r="E78" s="110">
        <v>1270.26</v>
      </c>
      <c r="F78" s="98" t="s">
        <v>15</v>
      </c>
      <c r="G78" s="98">
        <v>406.48</v>
      </c>
      <c r="H78" s="98">
        <v>5.72</v>
      </c>
      <c r="I78" s="98" t="s">
        <v>15</v>
      </c>
      <c r="J78" s="81">
        <f t="shared" si="5"/>
        <v>1682.46</v>
      </c>
      <c r="K78" s="81">
        <f t="shared" si="6"/>
        <v>1270.26</v>
      </c>
      <c r="L78" s="91">
        <f t="shared" si="7"/>
        <v>22730.04</v>
      </c>
      <c r="M78" s="99">
        <v>16.61</v>
      </c>
    </row>
    <row r="79" spans="1:13" ht="18" customHeight="1">
      <c r="A79" s="413"/>
      <c r="B79" s="413"/>
      <c r="C79" s="413"/>
      <c r="D79" s="16" t="s">
        <v>46</v>
      </c>
      <c r="E79" s="107">
        <v>1058.56</v>
      </c>
      <c r="F79" s="27" t="s">
        <v>15</v>
      </c>
      <c r="G79" s="27">
        <v>338.74</v>
      </c>
      <c r="H79" s="27">
        <v>4.76</v>
      </c>
      <c r="I79" s="27" t="s">
        <v>15</v>
      </c>
      <c r="J79" s="11">
        <f t="shared" si="5"/>
        <v>1402.06</v>
      </c>
      <c r="K79" s="11">
        <f t="shared" si="6"/>
        <v>1058.56</v>
      </c>
      <c r="L79" s="23">
        <f t="shared" si="7"/>
        <v>18941.84</v>
      </c>
      <c r="M79" s="38">
        <v>13.84</v>
      </c>
    </row>
    <row r="80" spans="1:13" ht="18" customHeight="1">
      <c r="A80" s="413"/>
      <c r="B80" s="413"/>
      <c r="C80" s="413"/>
      <c r="D80" s="15" t="s">
        <v>47</v>
      </c>
      <c r="E80" s="108">
        <v>846.84</v>
      </c>
      <c r="F80" s="26" t="s">
        <v>15</v>
      </c>
      <c r="G80" s="26">
        <v>270.99</v>
      </c>
      <c r="H80" s="26">
        <v>3.81</v>
      </c>
      <c r="I80" s="26" t="s">
        <v>15</v>
      </c>
      <c r="J80" s="11">
        <f t="shared" si="5"/>
        <v>1121.6399999999999</v>
      </c>
      <c r="K80" s="11">
        <f t="shared" si="6"/>
        <v>846.84</v>
      </c>
      <c r="L80" s="23">
        <f t="shared" si="7"/>
        <v>15153.359999999999</v>
      </c>
      <c r="M80" s="37">
        <v>11.09</v>
      </c>
    </row>
    <row r="81" spans="1:14" ht="18" customHeight="1">
      <c r="A81" s="413"/>
      <c r="B81" s="413"/>
      <c r="C81" s="413"/>
      <c r="D81" s="16" t="s">
        <v>48</v>
      </c>
      <c r="E81" s="107">
        <v>635.14</v>
      </c>
      <c r="F81" s="27" t="s">
        <v>15</v>
      </c>
      <c r="G81" s="27">
        <v>203.24</v>
      </c>
      <c r="H81" s="27">
        <v>2.86</v>
      </c>
      <c r="I81" s="27" t="s">
        <v>15</v>
      </c>
      <c r="J81" s="11">
        <f t="shared" si="5"/>
        <v>841.24</v>
      </c>
      <c r="K81" s="11">
        <f t="shared" si="6"/>
        <v>635.14</v>
      </c>
      <c r="L81" s="23">
        <f t="shared" si="7"/>
        <v>11365.160000000002</v>
      </c>
      <c r="M81" s="330">
        <v>8.3000000000000007</v>
      </c>
    </row>
    <row r="82" spans="1:14" ht="18" customHeight="1">
      <c r="A82" s="413"/>
      <c r="B82" s="413"/>
      <c r="C82" s="413"/>
      <c r="D82" s="15" t="s">
        <v>49</v>
      </c>
      <c r="E82" s="108">
        <v>423.43</v>
      </c>
      <c r="F82" s="26" t="s">
        <v>15</v>
      </c>
      <c r="G82" s="26">
        <v>135.5</v>
      </c>
      <c r="H82" s="26">
        <v>1.91</v>
      </c>
      <c r="I82" s="26" t="s">
        <v>15</v>
      </c>
      <c r="J82" s="11">
        <f t="shared" si="5"/>
        <v>560.84</v>
      </c>
      <c r="K82" s="11">
        <f t="shared" si="6"/>
        <v>423.43</v>
      </c>
      <c r="L82" s="23">
        <f t="shared" si="7"/>
        <v>7576.94</v>
      </c>
      <c r="M82" s="37">
        <v>5.53</v>
      </c>
    </row>
    <row r="83" spans="1:14" ht="18" customHeight="1">
      <c r="A83" s="395"/>
      <c r="B83" s="395"/>
      <c r="C83" s="395"/>
      <c r="D83" s="93" t="s">
        <v>50</v>
      </c>
      <c r="E83" s="109">
        <v>211.74</v>
      </c>
      <c r="F83" s="94" t="s">
        <v>15</v>
      </c>
      <c r="G83" s="94">
        <v>67.75</v>
      </c>
      <c r="H83" s="94">
        <v>0.94</v>
      </c>
      <c r="I83" s="94" t="s">
        <v>15</v>
      </c>
      <c r="J83" s="73">
        <f t="shared" si="5"/>
        <v>280.43</v>
      </c>
      <c r="K83" s="73">
        <f t="shared" si="6"/>
        <v>211.74</v>
      </c>
      <c r="L83" s="95">
        <f t="shared" si="7"/>
        <v>3788.64</v>
      </c>
      <c r="M83" s="96">
        <v>2.77</v>
      </c>
    </row>
    <row r="84" spans="1:14" ht="18" customHeight="1">
      <c r="A84" s="112" t="s">
        <v>54</v>
      </c>
      <c r="B84" s="112"/>
      <c r="C84" s="112"/>
      <c r="D84" s="113" t="s">
        <v>48</v>
      </c>
      <c r="E84" s="307">
        <v>289.82</v>
      </c>
      <c r="F84" s="307" t="s">
        <v>15</v>
      </c>
      <c r="G84" s="308">
        <v>51.44</v>
      </c>
      <c r="H84" s="308">
        <v>2.89</v>
      </c>
      <c r="I84" s="114" t="s">
        <v>15</v>
      </c>
      <c r="J84" s="77">
        <f t="shared" si="5"/>
        <v>344.15</v>
      </c>
      <c r="K84" s="77" t="s">
        <v>15</v>
      </c>
      <c r="L84" s="115">
        <f>J84*12</f>
        <v>4129.7999999999993</v>
      </c>
      <c r="M84" s="116">
        <v>8.3000000000000007</v>
      </c>
    </row>
    <row r="85" spans="1:14" ht="18" customHeight="1">
      <c r="A85" s="117" t="s">
        <v>55</v>
      </c>
      <c r="B85" s="117"/>
      <c r="C85" s="117"/>
      <c r="D85" s="118" t="s">
        <v>48</v>
      </c>
      <c r="E85" s="76">
        <v>289.82</v>
      </c>
      <c r="F85" s="76" t="s">
        <v>15</v>
      </c>
      <c r="G85" s="257">
        <v>51.44</v>
      </c>
      <c r="H85" s="257">
        <v>2.89</v>
      </c>
      <c r="I85" s="119" t="s">
        <v>15</v>
      </c>
      <c r="J85" s="77">
        <f t="shared" si="5"/>
        <v>344.15</v>
      </c>
      <c r="K85" s="77" t="s">
        <v>15</v>
      </c>
      <c r="L85" s="115">
        <f>J85*12</f>
        <v>4129.7999999999993</v>
      </c>
      <c r="M85" s="116">
        <v>8.3000000000000007</v>
      </c>
    </row>
    <row r="86" spans="1:14" ht="18" customHeight="1">
      <c r="A86" s="112" t="s">
        <v>56</v>
      </c>
      <c r="B86" s="112"/>
      <c r="C86" s="112"/>
      <c r="D86" s="113" t="s">
        <v>48</v>
      </c>
      <c r="E86" s="307">
        <v>289.82</v>
      </c>
      <c r="F86" s="307" t="s">
        <v>15</v>
      </c>
      <c r="G86" s="308">
        <v>51.44</v>
      </c>
      <c r="H86" s="308">
        <v>2.89</v>
      </c>
      <c r="I86" s="114" t="s">
        <v>15</v>
      </c>
      <c r="J86" s="77">
        <f t="shared" si="5"/>
        <v>344.15</v>
      </c>
      <c r="K86" s="77" t="s">
        <v>15</v>
      </c>
      <c r="L86" s="115">
        <f>J86*12</f>
        <v>4129.7999999999993</v>
      </c>
      <c r="M86" s="116">
        <v>8.3000000000000007</v>
      </c>
    </row>
    <row r="87" spans="1:14" ht="18" customHeight="1">
      <c r="A87" s="117" t="s">
        <v>57</v>
      </c>
      <c r="B87" s="117"/>
      <c r="C87" s="117"/>
      <c r="D87" s="118" t="s">
        <v>48</v>
      </c>
      <c r="E87" s="76">
        <v>289.82</v>
      </c>
      <c r="F87" s="76" t="s">
        <v>15</v>
      </c>
      <c r="G87" s="257">
        <v>51.44</v>
      </c>
      <c r="H87" s="257">
        <v>2.89</v>
      </c>
      <c r="I87" s="119" t="s">
        <v>15</v>
      </c>
      <c r="J87" s="77">
        <f t="shared" si="5"/>
        <v>344.15</v>
      </c>
      <c r="K87" s="77" t="s">
        <v>15</v>
      </c>
      <c r="L87" s="115">
        <f>J87*12</f>
        <v>4129.7999999999993</v>
      </c>
      <c r="M87" s="116">
        <v>8.3000000000000007</v>
      </c>
    </row>
    <row r="88" spans="1:14" ht="18" customHeight="1" thickBot="1">
      <c r="A88" s="44" t="s">
        <v>58</v>
      </c>
      <c r="B88" s="44"/>
      <c r="C88" s="44"/>
      <c r="D88" s="15" t="s">
        <v>48</v>
      </c>
      <c r="E88" s="13">
        <v>289.82</v>
      </c>
      <c r="F88" s="13" t="s">
        <v>15</v>
      </c>
      <c r="G88" s="309">
        <v>51.44</v>
      </c>
      <c r="H88" s="309">
        <v>2.89</v>
      </c>
      <c r="I88" s="26" t="s">
        <v>15</v>
      </c>
      <c r="J88" s="11">
        <f t="shared" si="5"/>
        <v>344.15</v>
      </c>
      <c r="K88" s="11" t="s">
        <v>15</v>
      </c>
      <c r="L88" s="23">
        <f>J88*12</f>
        <v>4129.7999999999993</v>
      </c>
      <c r="M88" s="116">
        <v>8.3000000000000007</v>
      </c>
    </row>
    <row r="89" spans="1:14" ht="15" customHeight="1">
      <c r="A89" s="485" t="s">
        <v>1</v>
      </c>
      <c r="B89" s="434"/>
      <c r="C89" s="434"/>
      <c r="D89" s="468" t="s">
        <v>2</v>
      </c>
      <c r="E89" s="472" t="s">
        <v>3</v>
      </c>
      <c r="F89" s="438" t="s">
        <v>30</v>
      </c>
      <c r="G89" s="438" t="s">
        <v>31</v>
      </c>
      <c r="H89" s="472" t="s">
        <v>32</v>
      </c>
      <c r="I89" s="472" t="s">
        <v>33</v>
      </c>
      <c r="J89" s="473" t="s">
        <v>8</v>
      </c>
      <c r="K89" s="473" t="s">
        <v>34</v>
      </c>
      <c r="L89" s="468" t="s">
        <v>35</v>
      </c>
      <c r="M89" s="454" t="s">
        <v>36</v>
      </c>
    </row>
    <row r="90" spans="1:14">
      <c r="A90" s="449"/>
      <c r="B90" s="413"/>
      <c r="C90" s="413"/>
      <c r="D90" s="413"/>
      <c r="E90" s="413"/>
      <c r="F90" s="413"/>
      <c r="G90" s="413"/>
      <c r="H90" s="413"/>
      <c r="I90" s="413"/>
      <c r="J90" s="413"/>
      <c r="K90" s="413"/>
      <c r="L90" s="413"/>
      <c r="M90" s="449"/>
    </row>
    <row r="91" spans="1:14" ht="15" customHeight="1" thickBot="1">
      <c r="A91" s="450"/>
      <c r="B91" s="399"/>
      <c r="C91" s="399"/>
      <c r="D91" s="399"/>
      <c r="E91" s="399"/>
      <c r="F91" s="399"/>
      <c r="G91" s="399"/>
      <c r="H91" s="399"/>
      <c r="I91" s="399"/>
      <c r="J91" s="399"/>
      <c r="K91" s="399"/>
      <c r="L91" s="399"/>
      <c r="M91" s="450"/>
    </row>
    <row r="92" spans="1:14" ht="18" customHeight="1">
      <c r="A92" s="461" t="s">
        <v>59</v>
      </c>
      <c r="B92" s="434"/>
      <c r="C92" s="434"/>
      <c r="D92" s="123" t="s">
        <v>60</v>
      </c>
      <c r="E92" s="305">
        <v>563.45000000000005</v>
      </c>
      <c r="F92" s="305" t="s">
        <v>15</v>
      </c>
      <c r="G92" s="305">
        <v>139.9</v>
      </c>
      <c r="H92" s="305">
        <v>3.84</v>
      </c>
      <c r="I92" s="51" t="s">
        <v>15</v>
      </c>
      <c r="J92" s="66">
        <f t="shared" ref="J92:J139" si="8">SUM(E92:H92)</f>
        <v>707.19</v>
      </c>
      <c r="K92" s="66">
        <f t="shared" ref="K92:K139" si="9">E92</f>
        <v>563.45000000000005</v>
      </c>
      <c r="L92" s="105">
        <f t="shared" ref="L92:L139" si="10">J92*12+K92*2</f>
        <v>9613.18</v>
      </c>
      <c r="M92" s="43">
        <v>11.09</v>
      </c>
    </row>
    <row r="93" spans="1:14" ht="18" customHeight="1">
      <c r="A93" s="413"/>
      <c r="B93" s="413"/>
      <c r="C93" s="413"/>
      <c r="D93" s="32" t="s">
        <v>61</v>
      </c>
      <c r="E93" s="13">
        <v>493.02</v>
      </c>
      <c r="F93" s="13" t="s">
        <v>15</v>
      </c>
      <c r="G93" s="13">
        <v>122.41</v>
      </c>
      <c r="H93" s="13">
        <v>3.35</v>
      </c>
      <c r="I93" s="26" t="s">
        <v>15</v>
      </c>
      <c r="J93" s="11">
        <f t="shared" si="8"/>
        <v>618.78</v>
      </c>
      <c r="K93" s="11">
        <f t="shared" si="9"/>
        <v>493.02</v>
      </c>
      <c r="L93" s="23">
        <f t="shared" si="10"/>
        <v>8411.4</v>
      </c>
      <c r="M93" s="37">
        <v>9.69</v>
      </c>
    </row>
    <row r="94" spans="1:14" ht="18" customHeight="1">
      <c r="A94" s="413"/>
      <c r="B94" s="413"/>
      <c r="C94" s="413"/>
      <c r="D94" s="31" t="s">
        <v>62</v>
      </c>
      <c r="E94" s="12">
        <v>457.8</v>
      </c>
      <c r="F94" s="12" t="s">
        <v>15</v>
      </c>
      <c r="G94" s="12">
        <v>113.66</v>
      </c>
      <c r="H94" s="12">
        <v>3.11</v>
      </c>
      <c r="I94" s="27" t="s">
        <v>15</v>
      </c>
      <c r="J94" s="11">
        <f t="shared" si="8"/>
        <v>574.57000000000005</v>
      </c>
      <c r="K94" s="11">
        <f t="shared" si="9"/>
        <v>457.8</v>
      </c>
      <c r="L94" s="23">
        <f t="shared" si="10"/>
        <v>7810.4400000000005</v>
      </c>
      <c r="M94" s="38">
        <v>8.99</v>
      </c>
    </row>
    <row r="95" spans="1:14" ht="18" customHeight="1">
      <c r="A95" s="413"/>
      <c r="B95" s="413"/>
      <c r="C95" s="413"/>
      <c r="D95" s="32" t="s">
        <v>63</v>
      </c>
      <c r="E95" s="13">
        <v>422.59</v>
      </c>
      <c r="F95" s="13" t="s">
        <v>15</v>
      </c>
      <c r="G95" s="13">
        <v>104.92</v>
      </c>
      <c r="H95" s="13">
        <v>2.87</v>
      </c>
      <c r="I95" s="26" t="s">
        <v>15</v>
      </c>
      <c r="J95" s="11">
        <f t="shared" si="8"/>
        <v>530.38</v>
      </c>
      <c r="K95" s="11">
        <f t="shared" si="9"/>
        <v>422.59</v>
      </c>
      <c r="L95" s="23">
        <f t="shared" si="10"/>
        <v>7209.74</v>
      </c>
      <c r="M95" s="37">
        <v>8.32</v>
      </c>
      <c r="N95" s="1"/>
    </row>
    <row r="96" spans="1:14" ht="18" customHeight="1">
      <c r="A96" s="413"/>
      <c r="B96" s="413"/>
      <c r="C96" s="413"/>
      <c r="D96" s="31" t="s">
        <v>64</v>
      </c>
      <c r="E96" s="12">
        <v>352.15</v>
      </c>
      <c r="F96" s="12" t="s">
        <v>15</v>
      </c>
      <c r="G96" s="12">
        <v>87.43</v>
      </c>
      <c r="H96" s="12">
        <v>2.39</v>
      </c>
      <c r="I96" s="27" t="s">
        <v>15</v>
      </c>
      <c r="J96" s="11">
        <f t="shared" si="8"/>
        <v>441.96999999999997</v>
      </c>
      <c r="K96" s="11">
        <f t="shared" si="9"/>
        <v>352.15</v>
      </c>
      <c r="L96" s="23">
        <f t="shared" si="10"/>
        <v>6007.94</v>
      </c>
      <c r="M96" s="38">
        <v>6.93</v>
      </c>
    </row>
    <row r="97" spans="1:13" ht="18" customHeight="1">
      <c r="A97" s="413"/>
      <c r="B97" s="413"/>
      <c r="C97" s="413"/>
      <c r="D97" s="32" t="s">
        <v>65</v>
      </c>
      <c r="E97" s="13">
        <v>316.94</v>
      </c>
      <c r="F97" s="13" t="s">
        <v>15</v>
      </c>
      <c r="G97" s="13">
        <v>78.69</v>
      </c>
      <c r="H97" s="13">
        <v>2.16</v>
      </c>
      <c r="I97" s="26" t="s">
        <v>15</v>
      </c>
      <c r="J97" s="11">
        <f t="shared" si="8"/>
        <v>397.79</v>
      </c>
      <c r="K97" s="11">
        <f t="shared" si="9"/>
        <v>316.94</v>
      </c>
      <c r="L97" s="23">
        <f t="shared" si="10"/>
        <v>5407.3600000000006</v>
      </c>
      <c r="M97" s="37">
        <v>6.24</v>
      </c>
    </row>
    <row r="98" spans="1:13" ht="18" customHeight="1">
      <c r="A98" s="413"/>
      <c r="B98" s="413"/>
      <c r="C98" s="413"/>
      <c r="D98" s="31" t="s">
        <v>66</v>
      </c>
      <c r="E98" s="12">
        <v>281.73</v>
      </c>
      <c r="F98" s="12" t="s">
        <v>15</v>
      </c>
      <c r="G98" s="12">
        <v>69.95</v>
      </c>
      <c r="H98" s="12">
        <v>1.92</v>
      </c>
      <c r="I98" s="27" t="s">
        <v>15</v>
      </c>
      <c r="J98" s="11">
        <f t="shared" si="8"/>
        <v>353.6</v>
      </c>
      <c r="K98" s="11">
        <f t="shared" si="9"/>
        <v>281.73</v>
      </c>
      <c r="L98" s="23">
        <f t="shared" si="10"/>
        <v>4806.6600000000008</v>
      </c>
      <c r="M98" s="38">
        <v>5.55</v>
      </c>
    </row>
    <row r="99" spans="1:13" ht="18" customHeight="1">
      <c r="A99" s="413"/>
      <c r="B99" s="413"/>
      <c r="C99" s="413"/>
      <c r="D99" s="32" t="s">
        <v>67</v>
      </c>
      <c r="E99" s="13">
        <v>211.29</v>
      </c>
      <c r="F99" s="13" t="s">
        <v>15</v>
      </c>
      <c r="G99" s="13">
        <v>52.46</v>
      </c>
      <c r="H99" s="13">
        <v>1.44</v>
      </c>
      <c r="I99" s="26" t="s">
        <v>15</v>
      </c>
      <c r="J99" s="11">
        <f t="shared" si="8"/>
        <v>265.19</v>
      </c>
      <c r="K99" s="11">
        <f t="shared" si="9"/>
        <v>211.29</v>
      </c>
      <c r="L99" s="23">
        <f t="shared" si="10"/>
        <v>3604.8599999999997</v>
      </c>
      <c r="M99" s="37">
        <v>4.16</v>
      </c>
    </row>
    <row r="100" spans="1:13" ht="18" customHeight="1">
      <c r="A100" s="413"/>
      <c r="B100" s="413"/>
      <c r="C100" s="413"/>
      <c r="D100" s="31" t="s">
        <v>68</v>
      </c>
      <c r="E100" s="12">
        <v>176.08</v>
      </c>
      <c r="F100" s="12" t="s">
        <v>15</v>
      </c>
      <c r="G100" s="12">
        <v>43.72</v>
      </c>
      <c r="H100" s="12">
        <v>1.2</v>
      </c>
      <c r="I100" s="27" t="s">
        <v>15</v>
      </c>
      <c r="J100" s="11">
        <f t="shared" si="8"/>
        <v>221</v>
      </c>
      <c r="K100" s="11">
        <f t="shared" si="9"/>
        <v>176.08</v>
      </c>
      <c r="L100" s="23">
        <f t="shared" si="10"/>
        <v>3004.16</v>
      </c>
      <c r="M100" s="38">
        <v>3.47</v>
      </c>
    </row>
    <row r="101" spans="1:13" ht="18" customHeight="1">
      <c r="A101" s="413"/>
      <c r="B101" s="413"/>
      <c r="C101" s="413"/>
      <c r="D101" s="32" t="s">
        <v>69</v>
      </c>
      <c r="E101" s="13">
        <v>140.86000000000001</v>
      </c>
      <c r="F101" s="13" t="s">
        <v>15</v>
      </c>
      <c r="G101" s="13">
        <v>34.97</v>
      </c>
      <c r="H101" s="13">
        <v>0.96</v>
      </c>
      <c r="I101" s="26" t="s">
        <v>15</v>
      </c>
      <c r="J101" s="11">
        <f t="shared" si="8"/>
        <v>176.79000000000002</v>
      </c>
      <c r="K101" s="11">
        <f t="shared" si="9"/>
        <v>140.86000000000001</v>
      </c>
      <c r="L101" s="23">
        <f t="shared" si="10"/>
        <v>2403.2000000000007</v>
      </c>
      <c r="M101" s="37">
        <v>2.77</v>
      </c>
    </row>
    <row r="102" spans="1:13" ht="18" customHeight="1">
      <c r="A102" s="413"/>
      <c r="B102" s="413"/>
      <c r="C102" s="413"/>
      <c r="D102" s="31" t="s">
        <v>70</v>
      </c>
      <c r="E102" s="12">
        <v>105.64</v>
      </c>
      <c r="F102" s="12" t="s">
        <v>15</v>
      </c>
      <c r="G102" s="12">
        <v>26.23</v>
      </c>
      <c r="H102" s="12">
        <v>0.72</v>
      </c>
      <c r="I102" s="27" t="s">
        <v>15</v>
      </c>
      <c r="J102" s="11">
        <f t="shared" si="8"/>
        <v>132.59</v>
      </c>
      <c r="K102" s="11">
        <f t="shared" si="9"/>
        <v>105.64</v>
      </c>
      <c r="L102" s="23">
        <f t="shared" si="10"/>
        <v>1802.36</v>
      </c>
      <c r="M102" s="38">
        <v>2.08</v>
      </c>
    </row>
    <row r="103" spans="1:13" ht="18" customHeight="1">
      <c r="A103" s="395"/>
      <c r="B103" s="395"/>
      <c r="C103" s="395"/>
      <c r="D103" s="100" t="s">
        <v>71</v>
      </c>
      <c r="E103" s="72">
        <v>70.430000000000007</v>
      </c>
      <c r="F103" s="72" t="s">
        <v>15</v>
      </c>
      <c r="G103" s="306">
        <v>17.489999999999998</v>
      </c>
      <c r="H103" s="306">
        <v>0.48</v>
      </c>
      <c r="I103" s="101" t="s">
        <v>15</v>
      </c>
      <c r="J103" s="73">
        <f t="shared" si="8"/>
        <v>88.4</v>
      </c>
      <c r="K103" s="73">
        <f t="shared" si="9"/>
        <v>70.430000000000007</v>
      </c>
      <c r="L103" s="95">
        <f t="shared" si="10"/>
        <v>1201.6600000000003</v>
      </c>
      <c r="M103" s="122">
        <v>1.39</v>
      </c>
    </row>
    <row r="104" spans="1:13" ht="18" customHeight="1">
      <c r="A104" s="426" t="s">
        <v>72</v>
      </c>
      <c r="B104" s="394"/>
      <c r="C104" s="394"/>
      <c r="D104" s="123" t="s">
        <v>60</v>
      </c>
      <c r="E104" s="90">
        <v>386.39</v>
      </c>
      <c r="F104" s="90" t="s">
        <v>15</v>
      </c>
      <c r="G104" s="90">
        <v>68.53</v>
      </c>
      <c r="H104" s="90">
        <v>3.82</v>
      </c>
      <c r="I104" s="90" t="s">
        <v>15</v>
      </c>
      <c r="J104" s="81">
        <f t="shared" si="8"/>
        <v>458.73999999999995</v>
      </c>
      <c r="K104" s="81">
        <f t="shared" si="9"/>
        <v>386.39</v>
      </c>
      <c r="L104" s="91">
        <f t="shared" si="10"/>
        <v>6277.6599999999989</v>
      </c>
      <c r="M104" s="92">
        <v>11.09</v>
      </c>
    </row>
    <row r="105" spans="1:13" ht="18" customHeight="1">
      <c r="A105" s="413"/>
      <c r="B105" s="413"/>
      <c r="C105" s="413"/>
      <c r="D105" s="32" t="s">
        <v>61</v>
      </c>
      <c r="E105" s="26">
        <v>338.09</v>
      </c>
      <c r="F105" s="26" t="s">
        <v>15</v>
      </c>
      <c r="G105" s="26">
        <v>59.97</v>
      </c>
      <c r="H105" s="26">
        <v>3.34</v>
      </c>
      <c r="I105" s="26" t="s">
        <v>15</v>
      </c>
      <c r="J105" s="11">
        <f t="shared" si="8"/>
        <v>401.39999999999992</v>
      </c>
      <c r="K105" s="11">
        <f t="shared" si="9"/>
        <v>338.09</v>
      </c>
      <c r="L105" s="23">
        <f t="shared" si="10"/>
        <v>5492.98</v>
      </c>
      <c r="M105" s="37">
        <v>9.6999999999999993</v>
      </c>
    </row>
    <row r="106" spans="1:13" ht="18" customHeight="1">
      <c r="A106" s="413"/>
      <c r="B106" s="413"/>
      <c r="C106" s="413"/>
      <c r="D106" s="31" t="s">
        <v>62</v>
      </c>
      <c r="E106" s="27">
        <v>313.94</v>
      </c>
      <c r="F106" s="27" t="s">
        <v>15</v>
      </c>
      <c r="G106" s="27">
        <v>55.68</v>
      </c>
      <c r="H106" s="27">
        <v>3.1</v>
      </c>
      <c r="I106" s="27" t="s">
        <v>15</v>
      </c>
      <c r="J106" s="11">
        <f t="shared" si="8"/>
        <v>372.72</v>
      </c>
      <c r="K106" s="11">
        <f t="shared" si="9"/>
        <v>313.94</v>
      </c>
      <c r="L106" s="23">
        <f t="shared" si="10"/>
        <v>5100.5200000000004</v>
      </c>
      <c r="M106" s="38">
        <v>8.99</v>
      </c>
    </row>
    <row r="107" spans="1:13" ht="18" customHeight="1">
      <c r="A107" s="413"/>
      <c r="B107" s="413"/>
      <c r="C107" s="413"/>
      <c r="D107" s="32" t="s">
        <v>63</v>
      </c>
      <c r="E107" s="26">
        <v>289.79000000000002</v>
      </c>
      <c r="F107" s="26" t="s">
        <v>15</v>
      </c>
      <c r="G107" s="26">
        <v>51.39</v>
      </c>
      <c r="H107" s="26">
        <v>2.86</v>
      </c>
      <c r="I107" s="26" t="s">
        <v>15</v>
      </c>
      <c r="J107" s="11">
        <f t="shared" si="8"/>
        <v>344.04</v>
      </c>
      <c r="K107" s="11">
        <f t="shared" si="9"/>
        <v>289.79000000000002</v>
      </c>
      <c r="L107" s="23">
        <f t="shared" si="10"/>
        <v>4708.0600000000004</v>
      </c>
      <c r="M107" s="37">
        <v>8.32</v>
      </c>
    </row>
    <row r="108" spans="1:13" ht="18" customHeight="1">
      <c r="A108" s="413"/>
      <c r="B108" s="413"/>
      <c r="C108" s="413"/>
      <c r="D108" s="31" t="s">
        <v>64</v>
      </c>
      <c r="E108" s="27">
        <v>241.49</v>
      </c>
      <c r="F108" s="27" t="s">
        <v>15</v>
      </c>
      <c r="G108" s="27">
        <v>42.83</v>
      </c>
      <c r="H108" s="27">
        <v>2.39</v>
      </c>
      <c r="I108" s="27" t="s">
        <v>15</v>
      </c>
      <c r="J108" s="11">
        <f t="shared" si="8"/>
        <v>286.70999999999998</v>
      </c>
      <c r="K108" s="11">
        <f t="shared" si="9"/>
        <v>241.49</v>
      </c>
      <c r="L108" s="23">
        <f t="shared" si="10"/>
        <v>3923.4999999999995</v>
      </c>
      <c r="M108" s="38">
        <v>6.93</v>
      </c>
    </row>
    <row r="109" spans="1:13" ht="18" customHeight="1">
      <c r="A109" s="413"/>
      <c r="B109" s="413"/>
      <c r="C109" s="413"/>
      <c r="D109" s="32" t="s">
        <v>65</v>
      </c>
      <c r="E109" s="26">
        <v>217.34</v>
      </c>
      <c r="F109" s="26" t="s">
        <v>15</v>
      </c>
      <c r="G109" s="26">
        <v>38.549999999999997</v>
      </c>
      <c r="H109" s="26">
        <v>2.14</v>
      </c>
      <c r="I109" s="26" t="s">
        <v>15</v>
      </c>
      <c r="J109" s="11">
        <f t="shared" si="8"/>
        <v>258.02999999999997</v>
      </c>
      <c r="K109" s="11">
        <f t="shared" si="9"/>
        <v>217.34</v>
      </c>
      <c r="L109" s="23">
        <f t="shared" si="10"/>
        <v>3531.0399999999995</v>
      </c>
      <c r="M109" s="37">
        <v>6.24</v>
      </c>
    </row>
    <row r="110" spans="1:13" ht="18" customHeight="1">
      <c r="A110" s="413"/>
      <c r="B110" s="413"/>
      <c r="C110" s="413"/>
      <c r="D110" s="31" t="s">
        <v>66</v>
      </c>
      <c r="E110" s="27">
        <v>193.2</v>
      </c>
      <c r="F110" s="27" t="s">
        <v>15</v>
      </c>
      <c r="G110" s="27">
        <v>34.270000000000003</v>
      </c>
      <c r="H110" s="27">
        <v>1.91</v>
      </c>
      <c r="I110" s="27" t="s">
        <v>15</v>
      </c>
      <c r="J110" s="11">
        <f t="shared" si="8"/>
        <v>229.38</v>
      </c>
      <c r="K110" s="11">
        <f t="shared" si="9"/>
        <v>193.2</v>
      </c>
      <c r="L110" s="23">
        <f t="shared" si="10"/>
        <v>3138.96</v>
      </c>
      <c r="M110" s="38">
        <v>5.55</v>
      </c>
    </row>
    <row r="111" spans="1:13" ht="18" customHeight="1">
      <c r="A111" s="413"/>
      <c r="B111" s="413"/>
      <c r="C111" s="413"/>
      <c r="D111" s="32" t="s">
        <v>67</v>
      </c>
      <c r="E111" s="26">
        <v>144.88999999999999</v>
      </c>
      <c r="F111" s="26" t="s">
        <v>15</v>
      </c>
      <c r="G111" s="26">
        <v>25.7</v>
      </c>
      <c r="H111" s="26">
        <v>1.42</v>
      </c>
      <c r="I111" s="26" t="s">
        <v>15</v>
      </c>
      <c r="J111" s="11">
        <f t="shared" si="8"/>
        <v>172.00999999999996</v>
      </c>
      <c r="K111" s="11">
        <f t="shared" si="9"/>
        <v>144.88999999999999</v>
      </c>
      <c r="L111" s="23">
        <f t="shared" si="10"/>
        <v>2353.8999999999996</v>
      </c>
      <c r="M111" s="37">
        <v>4.16</v>
      </c>
    </row>
    <row r="112" spans="1:13" ht="18" customHeight="1">
      <c r="A112" s="413"/>
      <c r="B112" s="413"/>
      <c r="C112" s="413"/>
      <c r="D112" s="31" t="s">
        <v>68</v>
      </c>
      <c r="E112" s="27">
        <v>120.74</v>
      </c>
      <c r="F112" s="27" t="s">
        <v>15</v>
      </c>
      <c r="G112" s="27">
        <v>21.42</v>
      </c>
      <c r="H112" s="27">
        <v>1.2</v>
      </c>
      <c r="I112" s="27" t="s">
        <v>15</v>
      </c>
      <c r="J112" s="11">
        <f t="shared" si="8"/>
        <v>143.35999999999999</v>
      </c>
      <c r="K112" s="11">
        <f t="shared" si="9"/>
        <v>120.74</v>
      </c>
      <c r="L112" s="23">
        <f t="shared" si="10"/>
        <v>1961.7999999999997</v>
      </c>
      <c r="M112" s="38">
        <v>3.47</v>
      </c>
    </row>
    <row r="113" spans="1:19" ht="18" customHeight="1">
      <c r="A113" s="413"/>
      <c r="B113" s="413"/>
      <c r="C113" s="413"/>
      <c r="D113" s="32" t="s">
        <v>69</v>
      </c>
      <c r="E113" s="13">
        <v>96.59</v>
      </c>
      <c r="F113" s="13" t="s">
        <v>15</v>
      </c>
      <c r="G113" s="13">
        <v>17.13</v>
      </c>
      <c r="H113" s="13">
        <v>0.96</v>
      </c>
      <c r="I113" s="26" t="s">
        <v>15</v>
      </c>
      <c r="J113" s="11">
        <f t="shared" si="8"/>
        <v>114.67999999999999</v>
      </c>
      <c r="K113" s="11">
        <f t="shared" si="9"/>
        <v>96.59</v>
      </c>
      <c r="L113" s="23">
        <f t="shared" si="10"/>
        <v>1569.34</v>
      </c>
      <c r="M113" s="37">
        <v>2.77</v>
      </c>
    </row>
    <row r="114" spans="1:19" ht="18" customHeight="1">
      <c r="A114" s="413"/>
      <c r="B114" s="413"/>
      <c r="C114" s="413"/>
      <c r="D114" s="31" t="s">
        <v>70</v>
      </c>
      <c r="E114" s="27">
        <v>72.45</v>
      </c>
      <c r="F114" s="27" t="s">
        <v>15</v>
      </c>
      <c r="G114" s="27">
        <v>12.85</v>
      </c>
      <c r="H114" s="27">
        <v>0.72</v>
      </c>
      <c r="I114" s="27" t="s">
        <v>15</v>
      </c>
      <c r="J114" s="11">
        <f t="shared" si="8"/>
        <v>86.02</v>
      </c>
      <c r="K114" s="11">
        <f t="shared" si="9"/>
        <v>72.45</v>
      </c>
      <c r="L114" s="23">
        <f t="shared" si="10"/>
        <v>1177.1400000000001</v>
      </c>
      <c r="M114" s="38">
        <v>2.08</v>
      </c>
    </row>
    <row r="115" spans="1:19" ht="18" customHeight="1">
      <c r="A115" s="395"/>
      <c r="B115" s="395"/>
      <c r="C115" s="395"/>
      <c r="D115" s="100" t="s">
        <v>71</v>
      </c>
      <c r="E115" s="101">
        <v>48.29</v>
      </c>
      <c r="F115" s="101" t="s">
        <v>15</v>
      </c>
      <c r="G115" s="121">
        <v>8.57</v>
      </c>
      <c r="H115" s="121">
        <v>0.48</v>
      </c>
      <c r="I115" s="101" t="s">
        <v>15</v>
      </c>
      <c r="J115" s="73">
        <f t="shared" si="8"/>
        <v>57.339999999999996</v>
      </c>
      <c r="K115" s="73">
        <f t="shared" si="9"/>
        <v>48.29</v>
      </c>
      <c r="L115" s="95">
        <f t="shared" si="10"/>
        <v>784.66</v>
      </c>
      <c r="M115" s="122">
        <v>1.39</v>
      </c>
    </row>
    <row r="116" spans="1:19" ht="17.25" customHeight="1">
      <c r="A116" s="463" t="s">
        <v>73</v>
      </c>
      <c r="B116" s="413"/>
      <c r="C116" s="413"/>
      <c r="D116" s="31" t="s">
        <v>74</v>
      </c>
      <c r="E116" s="12">
        <v>1126.8800000000001</v>
      </c>
      <c r="F116" s="12" t="s">
        <v>15</v>
      </c>
      <c r="G116" s="12">
        <v>279.79000000000002</v>
      </c>
      <c r="H116" s="12">
        <v>7.65</v>
      </c>
      <c r="I116" s="27" t="s">
        <v>15</v>
      </c>
      <c r="J116" s="11">
        <f t="shared" si="8"/>
        <v>1414.3200000000002</v>
      </c>
      <c r="K116" s="11">
        <f t="shared" si="9"/>
        <v>1126.8800000000001</v>
      </c>
      <c r="L116" s="23">
        <f t="shared" si="10"/>
        <v>19225.600000000006</v>
      </c>
      <c r="M116" s="38">
        <v>22.14</v>
      </c>
      <c r="S116" s="256"/>
    </row>
    <row r="117" spans="1:19" ht="17.25" customHeight="1">
      <c r="A117" s="413"/>
      <c r="B117" s="413"/>
      <c r="C117" s="413"/>
      <c r="D117" s="32" t="s">
        <v>75</v>
      </c>
      <c r="E117" s="13">
        <v>1091.67</v>
      </c>
      <c r="F117" s="13" t="s">
        <v>15</v>
      </c>
      <c r="G117" s="13">
        <v>271.05</v>
      </c>
      <c r="H117" s="13">
        <v>7.41</v>
      </c>
      <c r="I117" s="26" t="s">
        <v>15</v>
      </c>
      <c r="J117" s="11">
        <f t="shared" si="8"/>
        <v>1370.13</v>
      </c>
      <c r="K117" s="11">
        <f t="shared" si="9"/>
        <v>1091.67</v>
      </c>
      <c r="L117" s="23">
        <f t="shared" si="10"/>
        <v>18624.900000000001</v>
      </c>
      <c r="M117" s="37">
        <v>21.45</v>
      </c>
    </row>
    <row r="118" spans="1:19" ht="17.25" customHeight="1">
      <c r="A118" s="413"/>
      <c r="B118" s="413"/>
      <c r="C118" s="413"/>
      <c r="D118" s="31" t="s">
        <v>76</v>
      </c>
      <c r="E118" s="12">
        <v>1056.45</v>
      </c>
      <c r="F118" s="12" t="s">
        <v>15</v>
      </c>
      <c r="G118" s="12">
        <v>262.3</v>
      </c>
      <c r="H118" s="12">
        <v>7.17</v>
      </c>
      <c r="I118" s="27" t="s">
        <v>15</v>
      </c>
      <c r="J118" s="11">
        <f t="shared" si="8"/>
        <v>1325.92</v>
      </c>
      <c r="K118" s="11">
        <f t="shared" si="9"/>
        <v>1056.45</v>
      </c>
      <c r="L118" s="23">
        <f t="shared" si="10"/>
        <v>18023.940000000002</v>
      </c>
      <c r="M118" s="38">
        <v>20.76</v>
      </c>
    </row>
    <row r="119" spans="1:19" ht="17.25" customHeight="1">
      <c r="A119" s="413"/>
      <c r="B119" s="413"/>
      <c r="C119" s="413"/>
      <c r="D119" s="32" t="s">
        <v>77</v>
      </c>
      <c r="E119" s="13">
        <v>986.02</v>
      </c>
      <c r="F119" s="13" t="s">
        <v>15</v>
      </c>
      <c r="G119" s="13">
        <v>244.82</v>
      </c>
      <c r="H119" s="13">
        <v>6.69</v>
      </c>
      <c r="I119" s="26" t="s">
        <v>15</v>
      </c>
      <c r="J119" s="11">
        <f t="shared" si="8"/>
        <v>1237.53</v>
      </c>
      <c r="K119" s="11">
        <f t="shared" si="9"/>
        <v>986.02</v>
      </c>
      <c r="L119" s="23">
        <f t="shared" si="10"/>
        <v>16822.400000000001</v>
      </c>
      <c r="M119" s="37">
        <v>19.36</v>
      </c>
    </row>
    <row r="120" spans="1:19" ht="17.25" customHeight="1">
      <c r="A120" s="413"/>
      <c r="B120" s="413"/>
      <c r="C120" s="413"/>
      <c r="D120" s="31" t="s">
        <v>78</v>
      </c>
      <c r="E120" s="12">
        <v>915.59</v>
      </c>
      <c r="F120" s="12" t="s">
        <v>15</v>
      </c>
      <c r="G120" s="12">
        <v>227.33</v>
      </c>
      <c r="H120" s="12">
        <v>6.22</v>
      </c>
      <c r="I120" s="27" t="s">
        <v>15</v>
      </c>
      <c r="J120" s="11">
        <f t="shared" si="8"/>
        <v>1149.1400000000001</v>
      </c>
      <c r="K120" s="11">
        <f t="shared" si="9"/>
        <v>915.59</v>
      </c>
      <c r="L120" s="23">
        <f t="shared" si="10"/>
        <v>15620.86</v>
      </c>
      <c r="M120" s="38">
        <v>17.989999999999998</v>
      </c>
    </row>
    <row r="121" spans="1:19" ht="17.25" customHeight="1">
      <c r="A121" s="413"/>
      <c r="B121" s="413"/>
      <c r="C121" s="413"/>
      <c r="D121" s="32" t="s">
        <v>79</v>
      </c>
      <c r="E121" s="13">
        <v>880.38</v>
      </c>
      <c r="F121" s="13" t="s">
        <v>15</v>
      </c>
      <c r="G121" s="13">
        <v>218.59</v>
      </c>
      <c r="H121" s="13">
        <v>5.98</v>
      </c>
      <c r="I121" s="26" t="s">
        <v>15</v>
      </c>
      <c r="J121" s="11">
        <f t="shared" si="8"/>
        <v>1104.95</v>
      </c>
      <c r="K121" s="11">
        <f t="shared" si="9"/>
        <v>880.38</v>
      </c>
      <c r="L121" s="23">
        <f t="shared" si="10"/>
        <v>15020.160000000002</v>
      </c>
      <c r="M121" s="37">
        <v>17.3</v>
      </c>
    </row>
    <row r="122" spans="1:19" ht="17.25" customHeight="1">
      <c r="A122" s="413"/>
      <c r="B122" s="413"/>
      <c r="C122" s="413"/>
      <c r="D122" s="31" t="s">
        <v>80</v>
      </c>
      <c r="E122" s="12">
        <v>845.16</v>
      </c>
      <c r="F122" s="12" t="s">
        <v>15</v>
      </c>
      <c r="G122" s="12">
        <v>209.84</v>
      </c>
      <c r="H122" s="12">
        <v>5.74</v>
      </c>
      <c r="I122" s="27" t="s">
        <v>15</v>
      </c>
      <c r="J122" s="11">
        <f t="shared" si="8"/>
        <v>1060.74</v>
      </c>
      <c r="K122" s="11">
        <f t="shared" si="9"/>
        <v>845.16</v>
      </c>
      <c r="L122" s="23">
        <f t="shared" si="10"/>
        <v>14419.2</v>
      </c>
      <c r="M122" s="38">
        <v>16.61</v>
      </c>
    </row>
    <row r="123" spans="1:19" ht="17.25" customHeight="1">
      <c r="A123" s="413"/>
      <c r="B123" s="413"/>
      <c r="C123" s="413"/>
      <c r="D123" s="32" t="s">
        <v>81</v>
      </c>
      <c r="E123" s="13">
        <v>774.73</v>
      </c>
      <c r="F123" s="13" t="s">
        <v>15</v>
      </c>
      <c r="G123" s="13">
        <v>192.36</v>
      </c>
      <c r="H123" s="13">
        <v>5.26</v>
      </c>
      <c r="I123" s="26" t="s">
        <v>15</v>
      </c>
      <c r="J123" s="11">
        <f t="shared" si="8"/>
        <v>972.35</v>
      </c>
      <c r="K123" s="11">
        <f t="shared" si="9"/>
        <v>774.73</v>
      </c>
      <c r="L123" s="23">
        <f t="shared" si="10"/>
        <v>13217.66</v>
      </c>
      <c r="M123" s="37">
        <v>15.22</v>
      </c>
    </row>
    <row r="124" spans="1:19" ht="17.25" customHeight="1">
      <c r="A124" s="413"/>
      <c r="B124" s="413"/>
      <c r="C124" s="413"/>
      <c r="D124" s="31" t="s">
        <v>82</v>
      </c>
      <c r="E124" s="12">
        <v>739.52</v>
      </c>
      <c r="F124" s="12" t="s">
        <v>15</v>
      </c>
      <c r="G124" s="12">
        <v>183.61</v>
      </c>
      <c r="H124" s="12">
        <v>5.0199999999999996</v>
      </c>
      <c r="I124" s="27" t="s">
        <v>15</v>
      </c>
      <c r="J124" s="11">
        <f t="shared" si="8"/>
        <v>928.15</v>
      </c>
      <c r="K124" s="11">
        <f t="shared" si="9"/>
        <v>739.52</v>
      </c>
      <c r="L124" s="23">
        <f t="shared" si="10"/>
        <v>12616.84</v>
      </c>
      <c r="M124" s="38">
        <v>14.53</v>
      </c>
    </row>
    <row r="125" spans="1:19" ht="17.25" customHeight="1">
      <c r="A125" s="413"/>
      <c r="B125" s="413"/>
      <c r="C125" s="413"/>
      <c r="D125" s="32" t="s">
        <v>83</v>
      </c>
      <c r="E125" s="13">
        <v>704.3</v>
      </c>
      <c r="F125" s="13" t="s">
        <v>15</v>
      </c>
      <c r="G125" s="13">
        <v>174.87</v>
      </c>
      <c r="H125" s="13">
        <v>4.78</v>
      </c>
      <c r="I125" s="26" t="s">
        <v>15</v>
      </c>
      <c r="J125" s="11">
        <f t="shared" si="8"/>
        <v>883.94999999999993</v>
      </c>
      <c r="K125" s="11">
        <f t="shared" si="9"/>
        <v>704.3</v>
      </c>
      <c r="L125" s="23">
        <f t="shared" si="10"/>
        <v>12016</v>
      </c>
      <c r="M125" s="37">
        <v>13.84</v>
      </c>
    </row>
    <row r="126" spans="1:19" ht="17.25" customHeight="1">
      <c r="A126" s="413"/>
      <c r="B126" s="413"/>
      <c r="C126" s="413"/>
      <c r="D126" s="31" t="s">
        <v>84</v>
      </c>
      <c r="E126" s="12">
        <v>633.87</v>
      </c>
      <c r="F126" s="12" t="s">
        <v>15</v>
      </c>
      <c r="G126" s="12">
        <v>157.38</v>
      </c>
      <c r="H126" s="12">
        <v>4.3</v>
      </c>
      <c r="I126" s="255" t="s">
        <v>15</v>
      </c>
      <c r="J126" s="11">
        <f t="shared" si="8"/>
        <v>795.55</v>
      </c>
      <c r="K126" s="11">
        <f t="shared" si="9"/>
        <v>633.87</v>
      </c>
      <c r="L126" s="23">
        <f t="shared" si="10"/>
        <v>10814.339999999998</v>
      </c>
      <c r="M126" s="38">
        <v>12.45</v>
      </c>
    </row>
    <row r="127" spans="1:19" ht="17.25" customHeight="1">
      <c r="A127" s="413"/>
      <c r="B127" s="413"/>
      <c r="C127" s="413"/>
      <c r="D127" s="32" t="s">
        <v>85</v>
      </c>
      <c r="E127" s="13">
        <v>598.66</v>
      </c>
      <c r="F127" s="13" t="s">
        <v>15</v>
      </c>
      <c r="G127" s="13">
        <v>148.63999999999999</v>
      </c>
      <c r="H127" s="13">
        <v>4.0599999999999996</v>
      </c>
      <c r="I127" s="26" t="s">
        <v>15</v>
      </c>
      <c r="J127" s="11">
        <f t="shared" si="8"/>
        <v>751.3599999999999</v>
      </c>
      <c r="K127" s="11">
        <f t="shared" si="9"/>
        <v>598.66</v>
      </c>
      <c r="L127" s="23">
        <f t="shared" si="10"/>
        <v>10213.64</v>
      </c>
      <c r="M127" s="37">
        <v>11.76</v>
      </c>
    </row>
    <row r="128" spans="1:19" ht="17.25" customHeight="1">
      <c r="A128" s="413"/>
      <c r="B128" s="413"/>
      <c r="C128" s="413"/>
      <c r="D128" s="31" t="s">
        <v>60</v>
      </c>
      <c r="E128" s="12">
        <v>563.44000000000005</v>
      </c>
      <c r="F128" s="12" t="s">
        <v>15</v>
      </c>
      <c r="G128" s="12">
        <v>139.9</v>
      </c>
      <c r="H128" s="12">
        <v>3.83</v>
      </c>
      <c r="I128" s="27" t="s">
        <v>15</v>
      </c>
      <c r="J128" s="11">
        <f t="shared" si="8"/>
        <v>707.17000000000007</v>
      </c>
      <c r="K128" s="11">
        <f t="shared" si="9"/>
        <v>563.44000000000005</v>
      </c>
      <c r="L128" s="23">
        <f t="shared" si="10"/>
        <v>9612.9200000000019</v>
      </c>
      <c r="M128" s="38">
        <v>11.07</v>
      </c>
    </row>
    <row r="129" spans="1:13" ht="17.25" customHeight="1">
      <c r="A129" s="413"/>
      <c r="B129" s="413"/>
      <c r="C129" s="413"/>
      <c r="D129" s="32" t="s">
        <v>61</v>
      </c>
      <c r="E129" s="13">
        <v>493.01</v>
      </c>
      <c r="F129" s="13" t="s">
        <v>15</v>
      </c>
      <c r="G129" s="13">
        <v>122.41</v>
      </c>
      <c r="H129" s="13">
        <v>3.36</v>
      </c>
      <c r="I129" s="26" t="s">
        <v>15</v>
      </c>
      <c r="J129" s="11">
        <f t="shared" si="8"/>
        <v>618.78</v>
      </c>
      <c r="K129" s="11">
        <f t="shared" si="9"/>
        <v>493.01</v>
      </c>
      <c r="L129" s="23">
        <f t="shared" si="10"/>
        <v>8411.3799999999992</v>
      </c>
      <c r="M129" s="37">
        <v>9.69</v>
      </c>
    </row>
    <row r="130" spans="1:13" ht="17.25" customHeight="1">
      <c r="A130" s="413"/>
      <c r="B130" s="413"/>
      <c r="C130" s="413"/>
      <c r="D130" s="31" t="s">
        <v>62</v>
      </c>
      <c r="E130" s="12">
        <v>457.8</v>
      </c>
      <c r="F130" s="12" t="s">
        <v>15</v>
      </c>
      <c r="G130" s="12">
        <v>113.66</v>
      </c>
      <c r="H130" s="12">
        <v>3.11</v>
      </c>
      <c r="I130" s="27" t="s">
        <v>15</v>
      </c>
      <c r="J130" s="11">
        <f t="shared" si="8"/>
        <v>574.57000000000005</v>
      </c>
      <c r="K130" s="11">
        <f t="shared" si="9"/>
        <v>457.8</v>
      </c>
      <c r="L130" s="23">
        <f t="shared" si="10"/>
        <v>7810.4400000000005</v>
      </c>
      <c r="M130" s="38">
        <v>8.99</v>
      </c>
    </row>
    <row r="131" spans="1:13" ht="17.25" customHeight="1">
      <c r="A131" s="413"/>
      <c r="B131" s="413"/>
      <c r="C131" s="413"/>
      <c r="D131" s="32" t="s">
        <v>63</v>
      </c>
      <c r="E131" s="13">
        <v>422.58</v>
      </c>
      <c r="F131" s="13" t="s">
        <v>15</v>
      </c>
      <c r="G131" s="13">
        <v>104.92</v>
      </c>
      <c r="H131" s="13">
        <v>2.87</v>
      </c>
      <c r="I131" s="26" t="s">
        <v>15</v>
      </c>
      <c r="J131" s="11">
        <f t="shared" si="8"/>
        <v>530.37</v>
      </c>
      <c r="K131" s="11">
        <f t="shared" si="9"/>
        <v>422.58</v>
      </c>
      <c r="L131" s="23">
        <f t="shared" si="10"/>
        <v>7209.6</v>
      </c>
      <c r="M131" s="37">
        <v>8.3000000000000007</v>
      </c>
    </row>
    <row r="132" spans="1:13" ht="17.25" customHeight="1">
      <c r="A132" s="413"/>
      <c r="B132" s="413"/>
      <c r="C132" s="413"/>
      <c r="D132" s="31" t="s">
        <v>64</v>
      </c>
      <c r="E132" s="12">
        <v>352.15</v>
      </c>
      <c r="F132" s="12" t="s">
        <v>15</v>
      </c>
      <c r="G132" s="12">
        <v>87.43</v>
      </c>
      <c r="H132" s="12">
        <v>2.39</v>
      </c>
      <c r="I132" s="27" t="s">
        <v>15</v>
      </c>
      <c r="J132" s="11">
        <f t="shared" si="8"/>
        <v>441.96999999999997</v>
      </c>
      <c r="K132" s="11">
        <f t="shared" si="9"/>
        <v>352.15</v>
      </c>
      <c r="L132" s="23">
        <f t="shared" si="10"/>
        <v>6007.94</v>
      </c>
      <c r="M132" s="38">
        <v>6.92</v>
      </c>
    </row>
    <row r="133" spans="1:13" ht="17.25" customHeight="1">
      <c r="A133" s="413"/>
      <c r="B133" s="413"/>
      <c r="C133" s="413"/>
      <c r="D133" s="32" t="s">
        <v>65</v>
      </c>
      <c r="E133" s="13">
        <v>316.94</v>
      </c>
      <c r="F133" s="13" t="s">
        <v>15</v>
      </c>
      <c r="G133" s="13">
        <v>78.69</v>
      </c>
      <c r="H133" s="13">
        <v>2.16</v>
      </c>
      <c r="I133" s="26" t="s">
        <v>15</v>
      </c>
      <c r="J133" s="11">
        <f t="shared" si="8"/>
        <v>397.79</v>
      </c>
      <c r="K133" s="11">
        <f t="shared" si="9"/>
        <v>316.94</v>
      </c>
      <c r="L133" s="23">
        <f t="shared" si="10"/>
        <v>5407.3600000000006</v>
      </c>
      <c r="M133" s="37">
        <v>6.23</v>
      </c>
    </row>
    <row r="134" spans="1:13" ht="17.25" customHeight="1">
      <c r="A134" s="413"/>
      <c r="B134" s="413"/>
      <c r="C134" s="413"/>
      <c r="D134" s="31" t="s">
        <v>66</v>
      </c>
      <c r="E134" s="12">
        <v>281.73</v>
      </c>
      <c r="F134" s="12" t="s">
        <v>15</v>
      </c>
      <c r="G134" s="12">
        <v>69.95</v>
      </c>
      <c r="H134" s="12">
        <v>1.92</v>
      </c>
      <c r="I134" s="27" t="s">
        <v>15</v>
      </c>
      <c r="J134" s="11">
        <f t="shared" si="8"/>
        <v>353.6</v>
      </c>
      <c r="K134" s="11">
        <f t="shared" si="9"/>
        <v>281.73</v>
      </c>
      <c r="L134" s="23">
        <f t="shared" si="10"/>
        <v>4806.6600000000008</v>
      </c>
      <c r="M134" s="38">
        <v>5.53</v>
      </c>
    </row>
    <row r="135" spans="1:13" ht="17.25" customHeight="1">
      <c r="A135" s="413"/>
      <c r="B135" s="413"/>
      <c r="C135" s="413"/>
      <c r="D135" s="32" t="s">
        <v>67</v>
      </c>
      <c r="E135" s="13">
        <v>211.29</v>
      </c>
      <c r="F135" s="13" t="s">
        <v>15</v>
      </c>
      <c r="G135" s="13">
        <v>52.46</v>
      </c>
      <c r="H135" s="13">
        <v>1.44</v>
      </c>
      <c r="I135" s="26" t="s">
        <v>15</v>
      </c>
      <c r="J135" s="11">
        <f t="shared" si="8"/>
        <v>265.19</v>
      </c>
      <c r="K135" s="11">
        <f t="shared" si="9"/>
        <v>211.29</v>
      </c>
      <c r="L135" s="23">
        <f t="shared" si="10"/>
        <v>3604.8599999999997</v>
      </c>
      <c r="M135" s="37">
        <v>4.16</v>
      </c>
    </row>
    <row r="136" spans="1:13" ht="17.25" customHeight="1">
      <c r="A136" s="413"/>
      <c r="B136" s="413"/>
      <c r="C136" s="413"/>
      <c r="D136" s="31" t="s">
        <v>68</v>
      </c>
      <c r="E136" s="12">
        <v>176.08</v>
      </c>
      <c r="F136" s="12" t="s">
        <v>15</v>
      </c>
      <c r="G136" s="12">
        <v>43.72</v>
      </c>
      <c r="H136" s="12">
        <v>1.2</v>
      </c>
      <c r="I136" s="27" t="s">
        <v>15</v>
      </c>
      <c r="J136" s="11">
        <f t="shared" si="8"/>
        <v>221</v>
      </c>
      <c r="K136" s="11">
        <f t="shared" si="9"/>
        <v>176.08</v>
      </c>
      <c r="L136" s="23">
        <f t="shared" si="10"/>
        <v>3004.16</v>
      </c>
      <c r="M136" s="38">
        <v>3.47</v>
      </c>
    </row>
    <row r="137" spans="1:13" ht="17.25" customHeight="1">
      <c r="A137" s="413"/>
      <c r="B137" s="413"/>
      <c r="C137" s="413"/>
      <c r="D137" s="32" t="s">
        <v>69</v>
      </c>
      <c r="E137" s="13">
        <v>140.86000000000001</v>
      </c>
      <c r="F137" s="13" t="s">
        <v>15</v>
      </c>
      <c r="G137" s="13">
        <v>34.97</v>
      </c>
      <c r="H137" s="13">
        <v>0.96</v>
      </c>
      <c r="I137" s="26" t="s">
        <v>15</v>
      </c>
      <c r="J137" s="11">
        <f t="shared" si="8"/>
        <v>176.79000000000002</v>
      </c>
      <c r="K137" s="11">
        <f t="shared" si="9"/>
        <v>140.86000000000001</v>
      </c>
      <c r="L137" s="23">
        <f t="shared" si="10"/>
        <v>2403.2000000000007</v>
      </c>
      <c r="M137" s="37">
        <v>2.77</v>
      </c>
    </row>
    <row r="138" spans="1:13" ht="17.25" customHeight="1">
      <c r="A138" s="413"/>
      <c r="B138" s="413"/>
      <c r="C138" s="413"/>
      <c r="D138" s="31" t="s">
        <v>70</v>
      </c>
      <c r="E138" s="12">
        <v>105.64</v>
      </c>
      <c r="F138" s="12" t="s">
        <v>15</v>
      </c>
      <c r="G138" s="12">
        <v>26.23</v>
      </c>
      <c r="H138" s="12">
        <v>0.72</v>
      </c>
      <c r="I138" s="27" t="s">
        <v>15</v>
      </c>
      <c r="J138" s="11">
        <f t="shared" si="8"/>
        <v>132.59</v>
      </c>
      <c r="K138" s="11">
        <f t="shared" si="9"/>
        <v>105.64</v>
      </c>
      <c r="L138" s="23">
        <f t="shared" si="10"/>
        <v>1802.36</v>
      </c>
      <c r="M138" s="38">
        <v>2.08</v>
      </c>
    </row>
    <row r="139" spans="1:13" ht="17.25" customHeight="1" thickBot="1">
      <c r="A139" s="399"/>
      <c r="B139" s="399"/>
      <c r="C139" s="399"/>
      <c r="D139" s="29" t="s">
        <v>71</v>
      </c>
      <c r="E139" s="304">
        <v>70.430000000000007</v>
      </c>
      <c r="F139" s="304" t="s">
        <v>15</v>
      </c>
      <c r="G139" s="304">
        <v>17.489999999999998</v>
      </c>
      <c r="H139" s="304">
        <v>0.48</v>
      </c>
      <c r="I139" s="30" t="s">
        <v>15</v>
      </c>
      <c r="J139" s="24">
        <f t="shared" si="8"/>
        <v>88.4</v>
      </c>
      <c r="K139" s="24">
        <f t="shared" si="9"/>
        <v>70.430000000000007</v>
      </c>
      <c r="L139" s="25">
        <f t="shared" si="10"/>
        <v>1201.6600000000003</v>
      </c>
      <c r="M139" s="39">
        <v>1.39</v>
      </c>
    </row>
    <row r="140" spans="1:13" ht="15" customHeight="1">
      <c r="A140" s="397" t="s">
        <v>1</v>
      </c>
      <c r="B140" s="413"/>
      <c r="C140" s="413"/>
      <c r="D140" s="422" t="s">
        <v>2</v>
      </c>
      <c r="E140" s="418" t="s">
        <v>3</v>
      </c>
      <c r="F140" s="425" t="s">
        <v>30</v>
      </c>
      <c r="G140" s="425" t="s">
        <v>31</v>
      </c>
      <c r="H140" s="418" t="s">
        <v>32</v>
      </c>
      <c r="I140" s="418" t="s">
        <v>33</v>
      </c>
      <c r="J140" s="427" t="s">
        <v>8</v>
      </c>
      <c r="K140" s="427" t="s">
        <v>34</v>
      </c>
      <c r="L140" s="422" t="s">
        <v>35</v>
      </c>
      <c r="M140" s="448" t="s">
        <v>36</v>
      </c>
    </row>
    <row r="141" spans="1:13">
      <c r="A141" s="413"/>
      <c r="B141" s="413"/>
      <c r="C141" s="413"/>
      <c r="D141" s="413"/>
      <c r="E141" s="413"/>
      <c r="F141" s="413"/>
      <c r="G141" s="413"/>
      <c r="H141" s="413"/>
      <c r="I141" s="413"/>
      <c r="J141" s="413"/>
      <c r="K141" s="413"/>
      <c r="L141" s="413"/>
      <c r="M141" s="449"/>
    </row>
    <row r="142" spans="1:13" ht="15" customHeight="1" thickBot="1">
      <c r="A142" s="413"/>
      <c r="B142" s="413"/>
      <c r="C142" s="413"/>
      <c r="D142" s="399"/>
      <c r="E142" s="399"/>
      <c r="F142" s="399"/>
      <c r="G142" s="399"/>
      <c r="H142" s="399"/>
      <c r="I142" s="399"/>
      <c r="J142" s="399"/>
      <c r="K142" s="399"/>
      <c r="L142" s="399"/>
      <c r="M142" s="450"/>
    </row>
    <row r="143" spans="1:13" ht="17.25" customHeight="1">
      <c r="A143" s="429" t="s">
        <v>86</v>
      </c>
      <c r="B143" s="434"/>
      <c r="C143" s="434"/>
      <c r="D143" s="120" t="s">
        <v>87</v>
      </c>
      <c r="E143" s="51">
        <v>1423.54</v>
      </c>
      <c r="F143" s="51" t="s">
        <v>15</v>
      </c>
      <c r="G143" s="51">
        <v>5100.71</v>
      </c>
      <c r="H143" s="51">
        <v>7.6</v>
      </c>
      <c r="I143" s="51" t="s">
        <v>15</v>
      </c>
      <c r="J143" s="66">
        <f t="shared" ref="J143:J163" si="11">SUM(E143:H143)</f>
        <v>6531.85</v>
      </c>
      <c r="K143" s="66">
        <f t="shared" ref="K143:K163" si="12">E143</f>
        <v>1423.54</v>
      </c>
      <c r="L143" s="52">
        <f t="shared" ref="L143:L162" si="13">J143*12+K143*2</f>
        <v>81229.280000000013</v>
      </c>
      <c r="M143" s="51" t="s">
        <v>15</v>
      </c>
    </row>
    <row r="144" spans="1:13" ht="17.25" customHeight="1">
      <c r="A144" s="413"/>
      <c r="B144" s="413"/>
      <c r="C144" s="413"/>
      <c r="D144" s="32" t="s">
        <v>88</v>
      </c>
      <c r="E144" s="26">
        <v>289.82</v>
      </c>
      <c r="F144" s="26" t="s">
        <v>15</v>
      </c>
      <c r="G144" s="26">
        <v>51.44</v>
      </c>
      <c r="H144" s="26">
        <v>2.89</v>
      </c>
      <c r="I144" s="26" t="s">
        <v>15</v>
      </c>
      <c r="J144" s="11">
        <f t="shared" si="11"/>
        <v>344.15</v>
      </c>
      <c r="K144" s="11">
        <f t="shared" si="12"/>
        <v>289.82</v>
      </c>
      <c r="L144" s="53">
        <f t="shared" si="13"/>
        <v>4709.4399999999996</v>
      </c>
      <c r="M144" s="26" t="s">
        <v>15</v>
      </c>
    </row>
    <row r="145" spans="1:13" ht="17.25" customHeight="1">
      <c r="A145" s="413"/>
      <c r="B145" s="413"/>
      <c r="C145" s="413"/>
      <c r="D145" s="31" t="s">
        <v>89</v>
      </c>
      <c r="E145" s="27">
        <v>193.2</v>
      </c>
      <c r="F145" s="27" t="s">
        <v>15</v>
      </c>
      <c r="G145" s="27">
        <v>34.270000000000003</v>
      </c>
      <c r="H145" s="27">
        <v>1.93</v>
      </c>
      <c r="I145" s="27" t="s">
        <v>15</v>
      </c>
      <c r="J145" s="11">
        <f t="shared" si="11"/>
        <v>229.4</v>
      </c>
      <c r="K145" s="11">
        <f t="shared" si="12"/>
        <v>193.2</v>
      </c>
      <c r="L145" s="53">
        <f t="shared" si="13"/>
        <v>3139.2000000000003</v>
      </c>
      <c r="M145" s="27" t="s">
        <v>15</v>
      </c>
    </row>
    <row r="146" spans="1:13" ht="17.25" customHeight="1">
      <c r="A146" s="395"/>
      <c r="B146" s="395"/>
      <c r="C146" s="395"/>
      <c r="D146" s="124" t="s">
        <v>90</v>
      </c>
      <c r="E146" s="101">
        <v>96.59</v>
      </c>
      <c r="F146" s="101" t="s">
        <v>15</v>
      </c>
      <c r="G146" s="101">
        <v>17.13</v>
      </c>
      <c r="H146" s="101">
        <v>0.96</v>
      </c>
      <c r="I146" s="101" t="s">
        <v>15</v>
      </c>
      <c r="J146" s="73">
        <f t="shared" si="11"/>
        <v>114.67999999999999</v>
      </c>
      <c r="K146" s="73">
        <f t="shared" si="12"/>
        <v>96.59</v>
      </c>
      <c r="L146" s="74">
        <f t="shared" si="13"/>
        <v>1569.34</v>
      </c>
      <c r="M146" s="101" t="s">
        <v>15</v>
      </c>
    </row>
    <row r="147" spans="1:13" ht="17.25" customHeight="1">
      <c r="A147" s="467" t="s">
        <v>91</v>
      </c>
      <c r="B147" s="394"/>
      <c r="C147" s="394"/>
      <c r="D147" s="123" t="s">
        <v>87</v>
      </c>
      <c r="E147" s="90">
        <v>1423.54</v>
      </c>
      <c r="F147" s="90" t="s">
        <v>15</v>
      </c>
      <c r="G147" s="90">
        <v>2846.87</v>
      </c>
      <c r="H147" s="90">
        <v>7.6</v>
      </c>
      <c r="I147" s="90" t="s">
        <v>15</v>
      </c>
      <c r="J147" s="81">
        <f t="shared" si="11"/>
        <v>4278.01</v>
      </c>
      <c r="K147" s="81">
        <f t="shared" si="12"/>
        <v>1423.54</v>
      </c>
      <c r="L147" s="82">
        <f t="shared" si="13"/>
        <v>54183.200000000004</v>
      </c>
      <c r="M147" s="90" t="s">
        <v>15</v>
      </c>
    </row>
    <row r="148" spans="1:13" ht="17.25" customHeight="1">
      <c r="A148" s="413"/>
      <c r="B148" s="413"/>
      <c r="C148" s="413"/>
      <c r="D148" s="32" t="s">
        <v>92</v>
      </c>
      <c r="E148" s="26">
        <v>1270.26</v>
      </c>
      <c r="F148" s="26" t="s">
        <v>15</v>
      </c>
      <c r="G148" s="26">
        <v>406.48</v>
      </c>
      <c r="H148" s="26">
        <v>5.72</v>
      </c>
      <c r="I148" s="26" t="s">
        <v>15</v>
      </c>
      <c r="J148" s="11">
        <f t="shared" si="11"/>
        <v>1682.46</v>
      </c>
      <c r="K148" s="11">
        <f t="shared" si="12"/>
        <v>1270.26</v>
      </c>
      <c r="L148" s="53">
        <f t="shared" si="13"/>
        <v>22730.04</v>
      </c>
      <c r="M148" s="26" t="s">
        <v>15</v>
      </c>
    </row>
    <row r="149" spans="1:13" ht="17.25" customHeight="1">
      <c r="A149" s="413"/>
      <c r="B149" s="413"/>
      <c r="C149" s="413"/>
      <c r="D149" s="31" t="s">
        <v>93</v>
      </c>
      <c r="E149" s="27">
        <v>1058.55</v>
      </c>
      <c r="F149" s="27" t="s">
        <v>15</v>
      </c>
      <c r="G149" s="27">
        <v>338.71</v>
      </c>
      <c r="H149" s="27">
        <v>4.7699999999999996</v>
      </c>
      <c r="I149" s="27" t="s">
        <v>15</v>
      </c>
      <c r="J149" s="11">
        <f t="shared" si="11"/>
        <v>1402.03</v>
      </c>
      <c r="K149" s="11">
        <f t="shared" si="12"/>
        <v>1058.55</v>
      </c>
      <c r="L149" s="53">
        <f t="shared" si="13"/>
        <v>18941.46</v>
      </c>
      <c r="M149" s="27" t="s">
        <v>15</v>
      </c>
    </row>
    <row r="150" spans="1:13" ht="17.25" customHeight="1">
      <c r="A150" s="413"/>
      <c r="B150" s="413"/>
      <c r="C150" s="413"/>
      <c r="D150" s="32" t="s">
        <v>94</v>
      </c>
      <c r="E150" s="26">
        <v>846.81</v>
      </c>
      <c r="F150" s="26" t="s">
        <v>15</v>
      </c>
      <c r="G150" s="26">
        <v>270.95</v>
      </c>
      <c r="H150" s="26">
        <v>3.82</v>
      </c>
      <c r="I150" s="26" t="s">
        <v>15</v>
      </c>
      <c r="J150" s="11">
        <f t="shared" si="11"/>
        <v>1121.58</v>
      </c>
      <c r="K150" s="11">
        <f t="shared" si="12"/>
        <v>846.81</v>
      </c>
      <c r="L150" s="53">
        <f t="shared" si="13"/>
        <v>15152.579999999998</v>
      </c>
      <c r="M150" s="26" t="s">
        <v>15</v>
      </c>
    </row>
    <row r="151" spans="1:13" ht="17.25" customHeight="1">
      <c r="A151" s="111"/>
      <c r="B151" s="111"/>
      <c r="C151" s="111"/>
      <c r="D151" s="125" t="s">
        <v>88</v>
      </c>
      <c r="E151" s="94">
        <v>635.11</v>
      </c>
      <c r="F151" s="94" t="s">
        <v>15</v>
      </c>
      <c r="G151" s="94">
        <v>203.21</v>
      </c>
      <c r="H151" s="94">
        <v>2.87</v>
      </c>
      <c r="I151" s="94" t="s">
        <v>15</v>
      </c>
      <c r="J151" s="73">
        <f t="shared" si="11"/>
        <v>841.19</v>
      </c>
      <c r="K151" s="73">
        <f t="shared" si="12"/>
        <v>635.11</v>
      </c>
      <c r="L151" s="74">
        <f t="shared" si="13"/>
        <v>11364.5</v>
      </c>
      <c r="M151" s="94" t="s">
        <v>15</v>
      </c>
    </row>
    <row r="152" spans="1:13" ht="17.25" customHeight="1">
      <c r="A152" s="412" t="s">
        <v>95</v>
      </c>
      <c r="B152" s="394"/>
      <c r="C152" s="394"/>
      <c r="D152" s="126" t="s">
        <v>87</v>
      </c>
      <c r="E152" s="80">
        <v>1423.53</v>
      </c>
      <c r="F152" s="80" t="s">
        <v>15</v>
      </c>
      <c r="G152" s="80">
        <v>1992.06</v>
      </c>
      <c r="H152" s="98">
        <v>7.6</v>
      </c>
      <c r="I152" s="98" t="s">
        <v>15</v>
      </c>
      <c r="J152" s="81">
        <f t="shared" si="11"/>
        <v>3423.19</v>
      </c>
      <c r="K152" s="81">
        <f t="shared" si="12"/>
        <v>1423.53</v>
      </c>
      <c r="L152" s="82">
        <f t="shared" si="13"/>
        <v>43925.34</v>
      </c>
      <c r="M152" s="98" t="s">
        <v>15</v>
      </c>
    </row>
    <row r="153" spans="1:13" ht="17.25" customHeight="1">
      <c r="A153" s="413"/>
      <c r="B153" s="413"/>
      <c r="C153" s="413"/>
      <c r="D153" s="31" t="s">
        <v>92</v>
      </c>
      <c r="E153" s="12">
        <v>845.15</v>
      </c>
      <c r="F153" s="12" t="s">
        <v>15</v>
      </c>
      <c r="G153" s="12">
        <v>209.83</v>
      </c>
      <c r="H153" s="12">
        <v>5.73</v>
      </c>
      <c r="I153" s="27" t="s">
        <v>15</v>
      </c>
      <c r="J153" s="11">
        <f t="shared" si="11"/>
        <v>1060.71</v>
      </c>
      <c r="K153" s="11">
        <f t="shared" si="12"/>
        <v>845.15</v>
      </c>
      <c r="L153" s="53">
        <f t="shared" si="13"/>
        <v>14418.82</v>
      </c>
      <c r="M153" s="27" t="s">
        <v>15</v>
      </c>
    </row>
    <row r="154" spans="1:13" ht="17.25" customHeight="1">
      <c r="A154" s="413"/>
      <c r="B154" s="413"/>
      <c r="C154" s="413"/>
      <c r="D154" s="32" t="s">
        <v>93</v>
      </c>
      <c r="E154" s="13">
        <v>704.29</v>
      </c>
      <c r="F154" s="13" t="s">
        <v>15</v>
      </c>
      <c r="G154" s="13">
        <v>174.86</v>
      </c>
      <c r="H154" s="26">
        <v>4.7699999999999996</v>
      </c>
      <c r="I154" s="26" t="s">
        <v>15</v>
      </c>
      <c r="J154" s="11">
        <f t="shared" si="11"/>
        <v>883.92</v>
      </c>
      <c r="K154" s="11">
        <f t="shared" si="12"/>
        <v>704.29</v>
      </c>
      <c r="L154" s="53">
        <f t="shared" si="13"/>
        <v>12015.619999999999</v>
      </c>
      <c r="M154" s="26" t="s">
        <v>15</v>
      </c>
    </row>
    <row r="155" spans="1:13" ht="17.25" customHeight="1">
      <c r="A155" s="413"/>
      <c r="B155" s="413"/>
      <c r="C155" s="413"/>
      <c r="D155" s="31" t="s">
        <v>94</v>
      </c>
      <c r="E155" s="12">
        <v>563.45000000000005</v>
      </c>
      <c r="F155" s="12" t="s">
        <v>15</v>
      </c>
      <c r="G155" s="12">
        <v>139.9</v>
      </c>
      <c r="H155" s="27">
        <v>3.84</v>
      </c>
      <c r="I155" s="27" t="s">
        <v>15</v>
      </c>
      <c r="J155" s="11">
        <f t="shared" si="11"/>
        <v>707.19</v>
      </c>
      <c r="K155" s="11">
        <f t="shared" si="12"/>
        <v>563.45000000000005</v>
      </c>
      <c r="L155" s="53">
        <f t="shared" si="13"/>
        <v>9613.18</v>
      </c>
      <c r="M155" s="27" t="s">
        <v>15</v>
      </c>
    </row>
    <row r="156" spans="1:13" ht="17.25" customHeight="1">
      <c r="A156" s="413"/>
      <c r="B156" s="413"/>
      <c r="C156" s="413"/>
      <c r="D156" s="32" t="s">
        <v>88</v>
      </c>
      <c r="E156" s="13">
        <v>422.59</v>
      </c>
      <c r="F156" s="13" t="s">
        <v>15</v>
      </c>
      <c r="G156" s="13">
        <v>104.93</v>
      </c>
      <c r="H156" s="26">
        <v>2.88</v>
      </c>
      <c r="I156" s="26" t="s">
        <v>15</v>
      </c>
      <c r="J156" s="11">
        <f t="shared" si="11"/>
        <v>530.4</v>
      </c>
      <c r="K156" s="11">
        <f t="shared" si="12"/>
        <v>422.59</v>
      </c>
      <c r="L156" s="53">
        <f t="shared" si="13"/>
        <v>7209.98</v>
      </c>
      <c r="M156" s="26" t="s">
        <v>15</v>
      </c>
    </row>
    <row r="157" spans="1:13" ht="17.25" customHeight="1">
      <c r="A157" s="413"/>
      <c r="B157" s="413"/>
      <c r="C157" s="413"/>
      <c r="D157" s="31" t="s">
        <v>89</v>
      </c>
      <c r="E157" s="12">
        <v>281.73</v>
      </c>
      <c r="F157" s="12" t="s">
        <v>15</v>
      </c>
      <c r="G157" s="12">
        <v>69.95</v>
      </c>
      <c r="H157" s="27">
        <v>1.92</v>
      </c>
      <c r="I157" s="27" t="s">
        <v>15</v>
      </c>
      <c r="J157" s="11">
        <f t="shared" si="11"/>
        <v>353.6</v>
      </c>
      <c r="K157" s="11">
        <f t="shared" si="12"/>
        <v>281.73</v>
      </c>
      <c r="L157" s="53">
        <f t="shared" si="13"/>
        <v>4806.6600000000008</v>
      </c>
      <c r="M157" s="27" t="s">
        <v>15</v>
      </c>
    </row>
    <row r="158" spans="1:13" ht="17.25" customHeight="1">
      <c r="A158" s="395"/>
      <c r="B158" s="395"/>
      <c r="C158" s="395"/>
      <c r="D158" s="124" t="s">
        <v>90</v>
      </c>
      <c r="E158" s="72">
        <v>140.86000000000001</v>
      </c>
      <c r="F158" s="72" t="s">
        <v>15</v>
      </c>
      <c r="G158" s="72">
        <v>34.97</v>
      </c>
      <c r="H158" s="101">
        <v>0.96</v>
      </c>
      <c r="I158" s="101" t="s">
        <v>15</v>
      </c>
      <c r="J158" s="73">
        <f t="shared" si="11"/>
        <v>176.79000000000002</v>
      </c>
      <c r="K158" s="73">
        <f t="shared" si="12"/>
        <v>140.86000000000001</v>
      </c>
      <c r="L158" s="74">
        <f t="shared" si="13"/>
        <v>2403.2000000000007</v>
      </c>
      <c r="M158" s="101" t="s">
        <v>15</v>
      </c>
    </row>
    <row r="159" spans="1:13" ht="17.25" customHeight="1">
      <c r="A159" s="393" t="s">
        <v>96</v>
      </c>
      <c r="B159" s="394"/>
      <c r="C159" s="394"/>
      <c r="D159" s="123" t="s">
        <v>87</v>
      </c>
      <c r="E159" s="303">
        <v>1423.52</v>
      </c>
      <c r="F159" s="303" t="s">
        <v>15</v>
      </c>
      <c r="G159" s="303">
        <v>1590.86</v>
      </c>
      <c r="H159" s="303">
        <v>7.62</v>
      </c>
      <c r="I159" s="90" t="s">
        <v>15</v>
      </c>
      <c r="J159" s="81">
        <f t="shared" si="11"/>
        <v>3022</v>
      </c>
      <c r="K159" s="81">
        <f t="shared" si="12"/>
        <v>1423.52</v>
      </c>
      <c r="L159" s="82">
        <f t="shared" si="13"/>
        <v>39111.040000000001</v>
      </c>
      <c r="M159" s="90" t="s">
        <v>15</v>
      </c>
    </row>
    <row r="160" spans="1:13" ht="17.25" customHeight="1">
      <c r="A160" s="413"/>
      <c r="B160" s="413"/>
      <c r="C160" s="413"/>
      <c r="D160" s="32" t="s">
        <v>92</v>
      </c>
      <c r="E160" s="13">
        <v>724.25</v>
      </c>
      <c r="F160" s="13" t="s">
        <v>15</v>
      </c>
      <c r="G160" s="13">
        <v>128.44999999999999</v>
      </c>
      <c r="H160" s="26">
        <v>5.72</v>
      </c>
      <c r="I160" s="26" t="s">
        <v>15</v>
      </c>
      <c r="J160" s="11">
        <f t="shared" si="11"/>
        <v>858.42000000000007</v>
      </c>
      <c r="K160" s="11">
        <f t="shared" si="12"/>
        <v>724.25</v>
      </c>
      <c r="L160" s="53">
        <f t="shared" si="13"/>
        <v>11749.54</v>
      </c>
      <c r="M160" s="26" t="s">
        <v>15</v>
      </c>
    </row>
    <row r="161" spans="1:13" ht="17.25" customHeight="1">
      <c r="A161" s="413"/>
      <c r="B161" s="413"/>
      <c r="C161" s="413"/>
      <c r="D161" s="31" t="s">
        <v>94</v>
      </c>
      <c r="E161" s="12">
        <v>480.59</v>
      </c>
      <c r="F161" s="12" t="s">
        <v>15</v>
      </c>
      <c r="G161" s="12">
        <v>85.64</v>
      </c>
      <c r="H161" s="27">
        <v>3.82</v>
      </c>
      <c r="I161" s="27" t="s">
        <v>15</v>
      </c>
      <c r="J161" s="11">
        <f t="shared" si="11"/>
        <v>570.05000000000007</v>
      </c>
      <c r="K161" s="11">
        <f t="shared" si="12"/>
        <v>480.59</v>
      </c>
      <c r="L161" s="53">
        <f t="shared" si="13"/>
        <v>7801.7800000000007</v>
      </c>
      <c r="M161" s="27" t="s">
        <v>15</v>
      </c>
    </row>
    <row r="162" spans="1:13" ht="17.25" customHeight="1">
      <c r="A162" s="395"/>
      <c r="B162" s="395"/>
      <c r="C162" s="395"/>
      <c r="D162" s="124" t="s">
        <v>88</v>
      </c>
      <c r="E162" s="72">
        <v>362.19</v>
      </c>
      <c r="F162" s="72" t="s">
        <v>15</v>
      </c>
      <c r="G162" s="72">
        <v>64.260000000000005</v>
      </c>
      <c r="H162" s="101">
        <v>2.87</v>
      </c>
      <c r="I162" s="101" t="s">
        <v>15</v>
      </c>
      <c r="J162" s="73">
        <f t="shared" si="11"/>
        <v>429.32</v>
      </c>
      <c r="K162" s="73">
        <f t="shared" si="12"/>
        <v>362.19</v>
      </c>
      <c r="L162" s="74">
        <f t="shared" si="13"/>
        <v>5876.22</v>
      </c>
      <c r="M162" s="101" t="s">
        <v>15</v>
      </c>
    </row>
    <row r="163" spans="1:13" ht="18" customHeight="1" thickBot="1">
      <c r="A163" s="46" t="s">
        <v>97</v>
      </c>
      <c r="B163" s="46"/>
      <c r="C163" s="46"/>
      <c r="D163" s="18"/>
      <c r="E163" s="304">
        <v>96.63</v>
      </c>
      <c r="F163" s="304" t="s">
        <v>15</v>
      </c>
      <c r="G163" s="312">
        <v>17.190000000000001</v>
      </c>
      <c r="H163" s="312">
        <v>1.01</v>
      </c>
      <c r="I163" s="30" t="s">
        <v>15</v>
      </c>
      <c r="J163" s="24">
        <f t="shared" si="11"/>
        <v>114.83</v>
      </c>
      <c r="K163" s="24">
        <f t="shared" si="12"/>
        <v>96.63</v>
      </c>
      <c r="L163" s="25">
        <f>J163*12</f>
        <v>1377.96</v>
      </c>
      <c r="M163" s="39" t="s">
        <v>15</v>
      </c>
    </row>
    <row r="164" spans="1:13">
      <c r="A164" s="440"/>
      <c r="B164" s="413"/>
      <c r="C164" s="7"/>
      <c r="D164" s="34"/>
      <c r="E164" s="34"/>
      <c r="F164" s="34"/>
      <c r="G164" s="35"/>
      <c r="H164" s="36"/>
      <c r="I164" s="35"/>
      <c r="J164" s="8"/>
      <c r="K164" s="440"/>
      <c r="L164" s="413"/>
      <c r="M164" s="7"/>
    </row>
    <row r="165" spans="1:13">
      <c r="A165" s="440"/>
      <c r="B165" s="413"/>
      <c r="C165" s="7"/>
      <c r="D165" s="34"/>
      <c r="E165" s="34"/>
      <c r="F165" s="34"/>
      <c r="G165" s="35"/>
      <c r="H165" s="36"/>
      <c r="I165" s="35"/>
      <c r="J165" s="8"/>
      <c r="K165" s="440"/>
      <c r="L165" s="413"/>
      <c r="M165" s="7"/>
    </row>
    <row r="166" spans="1:13">
      <c r="C166" s="1"/>
      <c r="D166" s="1"/>
      <c r="E166" s="1"/>
      <c r="K166" s="9"/>
      <c r="L166" s="9"/>
      <c r="M166" s="9"/>
    </row>
    <row r="167" spans="1:13" ht="15" customHeight="1">
      <c r="A167" s="436" t="s">
        <v>98</v>
      </c>
      <c r="B167" s="413"/>
      <c r="C167" s="413"/>
      <c r="D167" s="413"/>
      <c r="E167" s="413"/>
      <c r="F167" s="413"/>
      <c r="G167" s="413"/>
      <c r="H167" s="413"/>
      <c r="I167" s="413"/>
      <c r="J167" s="413"/>
      <c r="K167" s="413"/>
      <c r="L167" s="413"/>
      <c r="M167" s="413"/>
    </row>
    <row r="168" spans="1:13" ht="15" customHeight="1">
      <c r="A168" s="413"/>
      <c r="B168" s="413"/>
      <c r="C168" s="413"/>
      <c r="D168" s="413"/>
      <c r="E168" s="413"/>
      <c r="F168" s="413"/>
      <c r="G168" s="413"/>
      <c r="H168" s="413"/>
      <c r="I168" s="413"/>
      <c r="J168" s="413"/>
      <c r="K168" s="413"/>
      <c r="L168" s="413"/>
      <c r="M168" s="413"/>
    </row>
    <row r="169" spans="1:13" ht="15.75" customHeight="1">
      <c r="A169" s="477"/>
      <c r="B169" s="413"/>
      <c r="C169" s="413"/>
      <c r="D169" s="477"/>
      <c r="E169" s="413"/>
      <c r="F169" s="413"/>
      <c r="G169" s="477"/>
      <c r="H169" s="413"/>
      <c r="K169" s="9"/>
      <c r="L169" s="9"/>
      <c r="M169" s="9"/>
    </row>
    <row r="170" spans="1:13" ht="36" customHeight="1">
      <c r="A170" s="55" t="s">
        <v>99</v>
      </c>
      <c r="B170" s="56" t="s">
        <v>100</v>
      </c>
      <c r="C170" s="58"/>
      <c r="D170" s="469"/>
      <c r="E170" s="413"/>
      <c r="J170" s="1"/>
      <c r="K170" s="9"/>
      <c r="L170" s="9"/>
      <c r="M170" s="9"/>
    </row>
    <row r="171" spans="1:13" ht="18" customHeight="1">
      <c r="A171" s="44" t="s">
        <v>101</v>
      </c>
      <c r="B171" s="11">
        <v>128.87</v>
      </c>
      <c r="C171" s="59"/>
      <c r="D171" s="7"/>
      <c r="E171" s="7"/>
      <c r="H171" s="1"/>
      <c r="J171" s="1"/>
      <c r="K171" s="9"/>
      <c r="L171" s="9"/>
      <c r="M171" s="9"/>
    </row>
    <row r="172" spans="1:13" ht="18" customHeight="1">
      <c r="A172" s="45" t="s">
        <v>102</v>
      </c>
      <c r="B172" s="11">
        <v>135.53</v>
      </c>
      <c r="C172" s="59"/>
      <c r="D172" s="7"/>
      <c r="E172" s="7"/>
      <c r="H172" s="1"/>
      <c r="J172" s="1"/>
      <c r="K172" s="9"/>
      <c r="L172" s="9"/>
      <c r="M172" s="9"/>
    </row>
    <row r="173" spans="1:13" ht="18" customHeight="1">
      <c r="A173" s="44" t="s">
        <v>103</v>
      </c>
      <c r="B173" s="11">
        <v>153.63</v>
      </c>
      <c r="C173" s="59"/>
      <c r="D173" s="7"/>
      <c r="E173" s="7"/>
      <c r="H173" s="1"/>
      <c r="J173" s="1"/>
      <c r="K173" s="9"/>
      <c r="L173" s="9"/>
      <c r="M173" s="9"/>
    </row>
    <row r="174" spans="1:13" ht="18" customHeight="1">
      <c r="A174" s="45" t="s">
        <v>104</v>
      </c>
      <c r="B174" s="11">
        <v>166.38</v>
      </c>
      <c r="C174" s="59"/>
      <c r="D174" s="7"/>
      <c r="E174" s="7"/>
      <c r="H174" s="1"/>
      <c r="J174" s="1"/>
      <c r="K174" s="9"/>
      <c r="L174" s="9"/>
      <c r="M174" s="9"/>
    </row>
    <row r="175" spans="1:13" ht="18" customHeight="1" thickBot="1">
      <c r="A175" s="46" t="s">
        <v>105</v>
      </c>
      <c r="B175" s="24">
        <v>145.63999999999999</v>
      </c>
      <c r="C175" s="59"/>
      <c r="D175" s="7"/>
      <c r="E175" s="7"/>
      <c r="H175" s="1"/>
      <c r="I175" s="7"/>
      <c r="K175" s="9"/>
      <c r="L175" s="9"/>
      <c r="M175" s="9"/>
    </row>
    <row r="176" spans="1:13">
      <c r="F176" s="1"/>
      <c r="H176" s="8"/>
      <c r="I176" s="8"/>
      <c r="K176" s="9"/>
      <c r="L176" s="9"/>
      <c r="M176" s="9"/>
    </row>
    <row r="177" spans="1:13">
      <c r="F177" s="1"/>
      <c r="H177" s="8"/>
      <c r="I177" s="8"/>
      <c r="K177" s="9"/>
      <c r="L177" s="9"/>
      <c r="M177" s="9"/>
    </row>
    <row r="178" spans="1:13">
      <c r="F178" s="1"/>
      <c r="H178" s="8"/>
      <c r="I178" s="8"/>
      <c r="K178" s="9"/>
      <c r="L178" s="9"/>
      <c r="M178" s="9"/>
    </row>
    <row r="179" spans="1:13">
      <c r="A179" s="436" t="s">
        <v>106</v>
      </c>
      <c r="B179" s="413"/>
      <c r="C179" s="413"/>
      <c r="D179" s="413"/>
      <c r="E179" s="413"/>
      <c r="F179" s="413"/>
      <c r="G179" s="413"/>
      <c r="H179" s="413"/>
      <c r="I179" s="413"/>
      <c r="J179" s="413"/>
      <c r="K179" s="413"/>
      <c r="L179" s="413"/>
      <c r="M179" s="413"/>
    </row>
    <row r="180" spans="1:13">
      <c r="A180" s="413"/>
      <c r="B180" s="413"/>
      <c r="C180" s="413"/>
      <c r="D180" s="413"/>
      <c r="E180" s="413"/>
      <c r="F180" s="413"/>
      <c r="G180" s="413"/>
      <c r="H180" s="413"/>
      <c r="I180" s="413"/>
      <c r="J180" s="413"/>
      <c r="K180" s="413"/>
      <c r="L180" s="413"/>
      <c r="M180" s="413"/>
    </row>
    <row r="181" spans="1:13" ht="15" customHeight="1"/>
    <row r="182" spans="1:13">
      <c r="F182" s="1"/>
      <c r="H182" s="8"/>
      <c r="I182" s="8"/>
      <c r="K182" s="9"/>
      <c r="L182" s="9"/>
      <c r="M182" s="9"/>
    </row>
    <row r="183" spans="1:13" ht="28.5" customHeight="1" thickBot="1">
      <c r="A183" s="60" t="s">
        <v>99</v>
      </c>
      <c r="B183" s="428" t="s">
        <v>107</v>
      </c>
      <c r="C183" s="399"/>
      <c r="D183" s="399"/>
      <c r="E183" s="399"/>
      <c r="F183" s="57" t="s">
        <v>100</v>
      </c>
      <c r="H183" s="8"/>
      <c r="I183" s="8"/>
      <c r="K183" s="9"/>
      <c r="L183" s="9"/>
      <c r="M183" s="9"/>
    </row>
    <row r="184" spans="1:13" ht="18" customHeight="1">
      <c r="A184" s="442" t="s">
        <v>108</v>
      </c>
      <c r="B184" s="471" t="s">
        <v>109</v>
      </c>
      <c r="C184" s="434"/>
      <c r="D184" s="434"/>
      <c r="E184" s="434"/>
      <c r="F184" s="66">
        <v>1782.19</v>
      </c>
      <c r="H184" s="8"/>
      <c r="I184" s="8"/>
      <c r="K184" s="9"/>
      <c r="L184" s="9"/>
      <c r="M184" s="9"/>
    </row>
    <row r="185" spans="1:13" ht="18" customHeight="1">
      <c r="A185" s="413"/>
      <c r="B185" s="439" t="s">
        <v>110</v>
      </c>
      <c r="C185" s="413"/>
      <c r="D185" s="413"/>
      <c r="E185" s="413"/>
      <c r="F185" s="11">
        <v>805.71</v>
      </c>
      <c r="H185" s="8"/>
      <c r="I185" s="8"/>
      <c r="K185" s="9"/>
      <c r="L185" s="9"/>
      <c r="M185" s="9"/>
    </row>
    <row r="186" spans="1:13" ht="18" customHeight="1">
      <c r="A186" s="413"/>
      <c r="B186" s="455" t="s">
        <v>111</v>
      </c>
      <c r="C186" s="413"/>
      <c r="D186" s="413"/>
      <c r="E186" s="413"/>
      <c r="F186" s="11">
        <v>805.71</v>
      </c>
      <c r="H186" s="8"/>
      <c r="I186" s="8"/>
      <c r="K186" s="9"/>
      <c r="L186" s="9"/>
      <c r="M186" s="9"/>
    </row>
    <row r="187" spans="1:13" ht="18" customHeight="1">
      <c r="A187" s="413"/>
      <c r="B187" s="439" t="s">
        <v>112</v>
      </c>
      <c r="C187" s="413"/>
      <c r="D187" s="413"/>
      <c r="E187" s="413"/>
      <c r="F187" s="11">
        <v>628.23</v>
      </c>
      <c r="H187" s="8"/>
      <c r="I187" s="8"/>
      <c r="K187" s="9"/>
      <c r="L187" s="9"/>
      <c r="M187" s="9"/>
    </row>
    <row r="188" spans="1:13" ht="18" customHeight="1">
      <c r="A188" s="395"/>
      <c r="B188" s="447" t="s">
        <v>113</v>
      </c>
      <c r="C188" s="395"/>
      <c r="D188" s="395"/>
      <c r="E188" s="395"/>
      <c r="F188" s="73">
        <v>454.6</v>
      </c>
      <c r="H188" s="8"/>
      <c r="I188" s="8"/>
      <c r="K188" s="9"/>
      <c r="L188" s="9"/>
      <c r="M188" s="9"/>
    </row>
    <row r="189" spans="1:13" ht="18" customHeight="1">
      <c r="A189" s="412" t="s">
        <v>114</v>
      </c>
      <c r="B189" s="443" t="s">
        <v>115</v>
      </c>
      <c r="C189" s="394"/>
      <c r="D189" s="394"/>
      <c r="E189" s="394"/>
      <c r="F189" s="81">
        <v>628.23</v>
      </c>
      <c r="H189" s="8"/>
      <c r="I189" s="8"/>
      <c r="K189" s="9"/>
      <c r="L189" s="9"/>
      <c r="M189" s="9"/>
    </row>
    <row r="190" spans="1:13" ht="18" customHeight="1">
      <c r="A190" s="413"/>
      <c r="B190" s="455" t="s">
        <v>116</v>
      </c>
      <c r="C190" s="413"/>
      <c r="D190" s="413"/>
      <c r="E190" s="413"/>
      <c r="F190" s="11">
        <v>339.03</v>
      </c>
      <c r="H190" s="8"/>
      <c r="I190" s="8"/>
      <c r="K190" s="9"/>
      <c r="L190" s="9"/>
      <c r="M190" s="9"/>
    </row>
    <row r="191" spans="1:13" ht="18" customHeight="1">
      <c r="A191" s="413"/>
      <c r="B191" s="439" t="s">
        <v>117</v>
      </c>
      <c r="C191" s="413"/>
      <c r="D191" s="413"/>
      <c r="E191" s="413"/>
      <c r="F191" s="11">
        <v>454.6</v>
      </c>
      <c r="H191" s="8"/>
      <c r="I191" s="8"/>
      <c r="K191" s="9"/>
      <c r="L191" s="9"/>
      <c r="M191" s="9"/>
    </row>
    <row r="192" spans="1:13" ht="18" customHeight="1">
      <c r="A192" s="413"/>
      <c r="B192" s="455" t="s">
        <v>118</v>
      </c>
      <c r="C192" s="413"/>
      <c r="D192" s="413"/>
      <c r="E192" s="413"/>
      <c r="F192" s="11">
        <v>339.03</v>
      </c>
      <c r="H192" s="8"/>
      <c r="I192" s="8"/>
      <c r="K192" s="9"/>
      <c r="L192" s="9"/>
      <c r="M192" s="9"/>
    </row>
    <row r="193" spans="1:17" ht="18" customHeight="1">
      <c r="A193" s="395"/>
      <c r="B193" s="462" t="s">
        <v>119</v>
      </c>
      <c r="C193" s="395"/>
      <c r="D193" s="395"/>
      <c r="E193" s="395"/>
      <c r="F193" s="73">
        <v>339.03</v>
      </c>
      <c r="H193" s="8"/>
      <c r="I193" s="8"/>
      <c r="K193" s="9"/>
      <c r="L193" s="9"/>
      <c r="M193" s="9"/>
    </row>
    <row r="194" spans="1:17" ht="18" customHeight="1">
      <c r="A194" s="393" t="s">
        <v>120</v>
      </c>
      <c r="B194" s="470" t="s">
        <v>121</v>
      </c>
      <c r="C194" s="394"/>
      <c r="D194" s="394"/>
      <c r="E194" s="394"/>
      <c r="F194" s="81">
        <v>454.6</v>
      </c>
      <c r="H194" s="8"/>
      <c r="I194" s="8"/>
      <c r="K194" s="9"/>
      <c r="L194" s="9"/>
      <c r="M194" s="9"/>
    </row>
    <row r="195" spans="1:17" ht="18" customHeight="1">
      <c r="A195" s="395"/>
      <c r="B195" s="462" t="s">
        <v>122</v>
      </c>
      <c r="C195" s="395"/>
      <c r="D195" s="395"/>
      <c r="E195" s="395"/>
      <c r="F195" s="73">
        <v>244.38</v>
      </c>
      <c r="H195" s="8"/>
      <c r="I195" s="8"/>
      <c r="K195" s="9"/>
      <c r="L195" s="9"/>
      <c r="M195" s="9"/>
    </row>
    <row r="196" spans="1:17" ht="18" customHeight="1">
      <c r="A196" s="421" t="s">
        <v>123</v>
      </c>
      <c r="B196" s="20" t="s">
        <v>124</v>
      </c>
      <c r="C196" s="20"/>
      <c r="D196" s="20"/>
      <c r="E196" s="20"/>
      <c r="F196" s="11">
        <v>271.11</v>
      </c>
      <c r="H196" s="8"/>
      <c r="I196" s="8"/>
      <c r="K196" s="9"/>
      <c r="L196" s="9"/>
      <c r="M196" s="9"/>
    </row>
    <row r="197" spans="1:17" ht="18" customHeight="1">
      <c r="A197" s="413"/>
      <c r="B197" s="439" t="s">
        <v>125</v>
      </c>
      <c r="C197" s="413"/>
      <c r="D197" s="413"/>
      <c r="E197" s="413"/>
      <c r="F197" s="11">
        <v>176.81</v>
      </c>
      <c r="H197" s="8"/>
      <c r="I197" s="8"/>
      <c r="K197" s="9"/>
      <c r="L197" s="9"/>
      <c r="M197" s="9"/>
    </row>
    <row r="198" spans="1:17" ht="18" customHeight="1" thickBot="1">
      <c r="A198" s="399"/>
      <c r="B198" s="446" t="s">
        <v>126</v>
      </c>
      <c r="C198" s="399"/>
      <c r="D198" s="399"/>
      <c r="E198" s="399"/>
      <c r="F198" s="24">
        <v>176.81</v>
      </c>
      <c r="H198" s="8"/>
      <c r="I198" s="8"/>
      <c r="K198" s="9"/>
      <c r="L198" s="9"/>
      <c r="M198" s="9"/>
    </row>
    <row r="199" spans="1:17" ht="18" customHeight="1">
      <c r="A199" s="61"/>
      <c r="B199" s="145"/>
      <c r="C199" s="145"/>
      <c r="D199" s="145"/>
      <c r="E199" s="145"/>
      <c r="F199" s="68"/>
      <c r="H199" s="8"/>
      <c r="I199" s="8"/>
      <c r="K199" s="9"/>
      <c r="L199" s="9"/>
      <c r="M199" s="9"/>
    </row>
    <row r="200" spans="1:17" ht="18" customHeight="1">
      <c r="A200" s="61"/>
      <c r="B200" s="145"/>
      <c r="C200" s="145"/>
      <c r="D200" s="145"/>
      <c r="E200" s="145"/>
      <c r="F200" s="68"/>
      <c r="H200" s="8"/>
      <c r="I200" s="8"/>
      <c r="K200" s="9"/>
      <c r="L200" s="9"/>
      <c r="M200" s="9"/>
    </row>
    <row r="201" spans="1:17">
      <c r="A201" s="62"/>
      <c r="F201" s="1"/>
      <c r="H201" s="8"/>
      <c r="I201" s="8"/>
      <c r="K201" s="9"/>
      <c r="L201" s="9"/>
      <c r="M201" s="9"/>
    </row>
    <row r="202" spans="1:17" ht="15" customHeight="1">
      <c r="A202" s="457" t="s">
        <v>127</v>
      </c>
      <c r="B202" s="413"/>
      <c r="C202" s="413"/>
      <c r="D202" s="413"/>
      <c r="E202" s="413"/>
      <c r="F202" s="413"/>
      <c r="G202" s="413"/>
      <c r="H202" s="413"/>
      <c r="I202" s="413"/>
      <c r="J202" s="413"/>
      <c r="K202" s="413"/>
      <c r="L202" s="413"/>
      <c r="M202" s="413"/>
      <c r="N202" s="413"/>
      <c r="O202" s="413"/>
      <c r="P202" s="413"/>
      <c r="Q202" s="413"/>
    </row>
    <row r="203" spans="1:17" ht="15" customHeight="1">
      <c r="A203" s="413"/>
      <c r="B203" s="413"/>
      <c r="C203" s="413"/>
      <c r="D203" s="413"/>
      <c r="E203" s="413"/>
      <c r="F203" s="413"/>
      <c r="G203" s="413"/>
      <c r="H203" s="413"/>
      <c r="I203" s="413"/>
      <c r="J203" s="413"/>
      <c r="K203" s="413"/>
      <c r="L203" s="413"/>
      <c r="M203" s="413"/>
      <c r="N203" s="413"/>
      <c r="O203" s="413"/>
      <c r="P203" s="413"/>
      <c r="Q203" s="413"/>
    </row>
    <row r="204" spans="1:17" ht="15.6" customHeight="1">
      <c r="A204" s="159"/>
      <c r="B204" s="159"/>
      <c r="C204" s="159"/>
      <c r="D204" s="159"/>
      <c r="E204" s="159"/>
      <c r="F204" s="159"/>
      <c r="G204" s="159"/>
      <c r="H204" s="159"/>
      <c r="I204" s="159"/>
      <c r="J204" s="159"/>
      <c r="K204" s="159"/>
      <c r="L204" s="159"/>
      <c r="M204" s="159"/>
    </row>
    <row r="205" spans="1:17">
      <c r="A205" s="62"/>
      <c r="F205" s="1"/>
      <c r="H205" s="8"/>
      <c r="I205" s="8"/>
      <c r="K205" s="9"/>
      <c r="L205" s="9"/>
      <c r="M205" s="9"/>
    </row>
    <row r="206" spans="1:17" ht="23.25" customHeight="1">
      <c r="A206" s="428" t="s">
        <v>1</v>
      </c>
      <c r="B206" s="413"/>
      <c r="C206" s="422" t="s">
        <v>2</v>
      </c>
      <c r="D206" s="464" t="s">
        <v>128</v>
      </c>
      <c r="E206" s="465"/>
      <c r="F206" s="465"/>
      <c r="G206" s="466"/>
      <c r="H206" s="476" t="s">
        <v>129</v>
      </c>
      <c r="I206" s="465"/>
      <c r="J206" s="465"/>
      <c r="K206" s="465"/>
      <c r="L206" s="465"/>
      <c r="M206" s="465"/>
      <c r="N206" s="465"/>
      <c r="O206" s="465"/>
      <c r="P206" s="474" t="s">
        <v>130</v>
      </c>
      <c r="Q206" s="413"/>
    </row>
    <row r="207" spans="1:17" ht="15" customHeight="1">
      <c r="A207" s="413"/>
      <c r="B207" s="413"/>
      <c r="C207" s="413"/>
      <c r="D207" s="486" t="s">
        <v>131</v>
      </c>
      <c r="E207" s="453"/>
      <c r="F207" s="452" t="s">
        <v>132</v>
      </c>
      <c r="G207" s="453"/>
      <c r="H207" s="452" t="s">
        <v>131</v>
      </c>
      <c r="I207" s="445"/>
      <c r="J207" s="445"/>
      <c r="K207" s="453"/>
      <c r="L207" s="444" t="s">
        <v>132</v>
      </c>
      <c r="M207" s="445"/>
      <c r="N207" s="445"/>
      <c r="O207" s="445"/>
      <c r="P207" s="413"/>
      <c r="Q207" s="413"/>
    </row>
    <row r="208" spans="1:17" ht="15" customHeight="1">
      <c r="A208" s="413"/>
      <c r="B208" s="413"/>
      <c r="C208" s="413"/>
      <c r="D208" s="413"/>
      <c r="E208" s="409"/>
      <c r="F208" s="449"/>
      <c r="G208" s="409"/>
      <c r="H208" s="456" t="s">
        <v>133</v>
      </c>
      <c r="I208" s="395"/>
      <c r="J208" s="395"/>
      <c r="K208" s="395"/>
      <c r="L208" s="456" t="s">
        <v>133</v>
      </c>
      <c r="M208" s="395"/>
      <c r="N208" s="395"/>
      <c r="O208" s="395"/>
      <c r="P208" s="413"/>
      <c r="Q208" s="413"/>
    </row>
    <row r="209" spans="1:17" ht="28.5" customHeight="1" thickBot="1">
      <c r="A209" s="399"/>
      <c r="B209" s="399"/>
      <c r="C209" s="399"/>
      <c r="D209" s="65" t="s">
        <v>134</v>
      </c>
      <c r="E209" s="131" t="s">
        <v>135</v>
      </c>
      <c r="F209" s="65" t="s">
        <v>134</v>
      </c>
      <c r="G209" s="131" t="s">
        <v>135</v>
      </c>
      <c r="H209" s="352" t="s">
        <v>136</v>
      </c>
      <c r="I209" s="14" t="s">
        <v>137</v>
      </c>
      <c r="J209" s="14" t="s">
        <v>138</v>
      </c>
      <c r="K209" s="353" t="s">
        <v>139</v>
      </c>
      <c r="L209" s="354" t="s">
        <v>136</v>
      </c>
      <c r="M209" s="355" t="s">
        <v>140</v>
      </c>
      <c r="N209" s="14" t="s">
        <v>138</v>
      </c>
      <c r="O209" s="353" t="s">
        <v>139</v>
      </c>
      <c r="P209" s="67" t="s">
        <v>141</v>
      </c>
      <c r="Q209" s="67" t="s">
        <v>134</v>
      </c>
    </row>
    <row r="210" spans="1:17" ht="18" customHeight="1">
      <c r="A210" s="429" t="s">
        <v>12</v>
      </c>
      <c r="B210" s="434"/>
      <c r="C210" s="343" t="s">
        <v>87</v>
      </c>
      <c r="D210" s="138">
        <v>185.91</v>
      </c>
      <c r="E210" s="147">
        <v>11.73</v>
      </c>
      <c r="F210" s="138">
        <v>185.91</v>
      </c>
      <c r="G210" s="147">
        <v>11.73</v>
      </c>
      <c r="H210" s="137">
        <v>37.159999999999997</v>
      </c>
      <c r="I210" s="146">
        <v>92.91</v>
      </c>
      <c r="J210" s="146">
        <v>140.32</v>
      </c>
      <c r="K210" s="139">
        <v>187</v>
      </c>
      <c r="L210" s="137">
        <v>37.159999999999997</v>
      </c>
      <c r="M210" s="146">
        <v>92.91</v>
      </c>
      <c r="N210" s="146">
        <v>140.32</v>
      </c>
      <c r="O210" s="139">
        <v>187</v>
      </c>
      <c r="P210" s="451" t="s">
        <v>142</v>
      </c>
      <c r="Q210" s="460">
        <v>105.94</v>
      </c>
    </row>
    <row r="211" spans="1:17" ht="18" customHeight="1">
      <c r="A211" s="413"/>
      <c r="B211" s="413"/>
      <c r="C211" s="340" t="s">
        <v>92</v>
      </c>
      <c r="D211" s="316" t="s">
        <v>15</v>
      </c>
      <c r="E211" s="341" t="s">
        <v>15</v>
      </c>
      <c r="F211" s="342">
        <v>80.540000000000006</v>
      </c>
      <c r="G211" s="341">
        <v>5.09</v>
      </c>
      <c r="H211" s="342" t="s">
        <v>15</v>
      </c>
      <c r="I211" s="68" t="s">
        <v>15</v>
      </c>
      <c r="J211" s="68" t="s">
        <v>15</v>
      </c>
      <c r="K211" s="156" t="s">
        <v>15</v>
      </c>
      <c r="L211" s="342">
        <v>16.100000000000001</v>
      </c>
      <c r="M211" s="68">
        <v>40.15</v>
      </c>
      <c r="N211" s="68">
        <v>60.79</v>
      </c>
      <c r="O211" s="156">
        <v>81.03</v>
      </c>
      <c r="P211" s="401"/>
      <c r="Q211" s="413"/>
    </row>
    <row r="212" spans="1:17" ht="18" customHeight="1">
      <c r="A212" s="395"/>
      <c r="B212" s="395"/>
      <c r="C212" s="359" t="s">
        <v>88</v>
      </c>
      <c r="D212" s="128" t="s">
        <v>15</v>
      </c>
      <c r="E212" s="132" t="s">
        <v>15</v>
      </c>
      <c r="F212" s="128">
        <v>40.270000000000003</v>
      </c>
      <c r="G212" s="132">
        <v>2.54</v>
      </c>
      <c r="H212" s="140" t="s">
        <v>15</v>
      </c>
      <c r="I212" s="72" t="s">
        <v>15</v>
      </c>
      <c r="J212" s="72" t="s">
        <v>15</v>
      </c>
      <c r="K212" s="141" t="s">
        <v>15</v>
      </c>
      <c r="L212" s="140">
        <v>8.0500000000000007</v>
      </c>
      <c r="M212" s="72">
        <v>20.12</v>
      </c>
      <c r="N212" s="72">
        <v>30.4</v>
      </c>
      <c r="O212" s="141">
        <v>40.5</v>
      </c>
      <c r="P212" s="401"/>
      <c r="Q212" s="413"/>
    </row>
    <row r="213" spans="1:17" ht="18" customHeight="1">
      <c r="A213" s="458" t="s">
        <v>143</v>
      </c>
      <c r="B213" s="413"/>
      <c r="C213" s="340" t="s">
        <v>87</v>
      </c>
      <c r="D213" s="316">
        <v>150.58000000000001</v>
      </c>
      <c r="E213" s="331">
        <v>9.5500000000000007</v>
      </c>
      <c r="F213" s="356">
        <v>150.58000000000001</v>
      </c>
      <c r="G213" s="341">
        <v>9.5500000000000007</v>
      </c>
      <c r="H213" s="356">
        <v>30.09</v>
      </c>
      <c r="I213" s="261">
        <v>75.25</v>
      </c>
      <c r="J213" s="261">
        <v>113.68</v>
      </c>
      <c r="K213" s="156">
        <v>151.51</v>
      </c>
      <c r="L213" s="356">
        <v>30.09</v>
      </c>
      <c r="M213" s="261">
        <v>75.25</v>
      </c>
      <c r="N213" s="261">
        <v>113.68</v>
      </c>
      <c r="O213" s="156">
        <v>151.51</v>
      </c>
      <c r="P213" s="401"/>
      <c r="Q213" s="413"/>
    </row>
    <row r="214" spans="1:17" ht="18" customHeight="1">
      <c r="A214" s="413"/>
      <c r="B214" s="413"/>
      <c r="C214" s="343" t="s">
        <v>92</v>
      </c>
      <c r="D214" s="127" t="s">
        <v>15</v>
      </c>
      <c r="E214" s="334" t="s">
        <v>15</v>
      </c>
      <c r="F214" s="345">
        <v>65.23</v>
      </c>
      <c r="G214" s="334">
        <v>4.1399999999999997</v>
      </c>
      <c r="H214" s="345" t="s">
        <v>15</v>
      </c>
      <c r="I214" s="13" t="s">
        <v>15</v>
      </c>
      <c r="J214" s="13" t="s">
        <v>15</v>
      </c>
      <c r="K214" s="346" t="s">
        <v>15</v>
      </c>
      <c r="L214" s="345">
        <v>13.03</v>
      </c>
      <c r="M214" s="13">
        <v>32.590000000000003</v>
      </c>
      <c r="N214" s="13">
        <v>49.25</v>
      </c>
      <c r="O214" s="346">
        <v>65.64</v>
      </c>
      <c r="P214" s="478" t="s">
        <v>144</v>
      </c>
      <c r="Q214" s="437">
        <v>158.91</v>
      </c>
    </row>
    <row r="215" spans="1:17" ht="18" customHeight="1">
      <c r="A215" s="395"/>
      <c r="B215" s="395"/>
      <c r="C215" s="358" t="s">
        <v>88</v>
      </c>
      <c r="D215" s="260" t="s">
        <v>15</v>
      </c>
      <c r="E215" s="332" t="s">
        <v>15</v>
      </c>
      <c r="F215" s="260">
        <v>32.61</v>
      </c>
      <c r="G215" s="332">
        <v>2.0699999999999998</v>
      </c>
      <c r="H215" s="357" t="s">
        <v>15</v>
      </c>
      <c r="I215" s="262" t="s">
        <v>15</v>
      </c>
      <c r="J215" s="262" t="s">
        <v>15</v>
      </c>
      <c r="K215" s="335" t="s">
        <v>15</v>
      </c>
      <c r="L215" s="357">
        <v>6.53</v>
      </c>
      <c r="M215" s="262">
        <v>16.3</v>
      </c>
      <c r="N215" s="262">
        <v>24.62</v>
      </c>
      <c r="O215" s="335">
        <v>32.81</v>
      </c>
      <c r="P215" s="401"/>
      <c r="Q215" s="413"/>
    </row>
    <row r="216" spans="1:17" ht="18" customHeight="1">
      <c r="A216" s="412" t="s">
        <v>20</v>
      </c>
      <c r="B216" s="394"/>
      <c r="C216" s="343" t="s">
        <v>87</v>
      </c>
      <c r="D216" s="129">
        <v>127.42</v>
      </c>
      <c r="E216" s="334">
        <v>8.02</v>
      </c>
      <c r="F216" s="344">
        <v>127.42</v>
      </c>
      <c r="G216" s="333">
        <v>8.02</v>
      </c>
      <c r="H216" s="345">
        <v>25.48</v>
      </c>
      <c r="I216" s="80">
        <v>63.68</v>
      </c>
      <c r="J216" s="80">
        <v>101.53</v>
      </c>
      <c r="K216" s="333">
        <v>135.35</v>
      </c>
      <c r="L216" s="344">
        <v>25.48</v>
      </c>
      <c r="M216" s="13">
        <v>63.68</v>
      </c>
      <c r="N216" s="13">
        <v>101.53</v>
      </c>
      <c r="O216" s="142">
        <v>135.35</v>
      </c>
      <c r="P216" s="401"/>
      <c r="Q216" s="413"/>
    </row>
    <row r="217" spans="1:17" ht="18" customHeight="1">
      <c r="A217" s="413"/>
      <c r="B217" s="413"/>
      <c r="C217" s="340" t="s">
        <v>92</v>
      </c>
      <c r="D217" s="316" t="s">
        <v>15</v>
      </c>
      <c r="E217" s="341" t="s">
        <v>15</v>
      </c>
      <c r="F217" s="316">
        <v>55.21</v>
      </c>
      <c r="G217" s="341">
        <v>3.47</v>
      </c>
      <c r="H217" s="342" t="s">
        <v>15</v>
      </c>
      <c r="I217" s="68" t="s">
        <v>15</v>
      </c>
      <c r="J217" s="68" t="s">
        <v>15</v>
      </c>
      <c r="K217" s="341" t="s">
        <v>15</v>
      </c>
      <c r="L217" s="342">
        <v>11.04</v>
      </c>
      <c r="M217" s="68">
        <v>27.59</v>
      </c>
      <c r="N217" s="68">
        <v>43.99</v>
      </c>
      <c r="O217" s="156">
        <v>58.64</v>
      </c>
      <c r="P217" s="401"/>
      <c r="Q217" s="413"/>
    </row>
    <row r="218" spans="1:17" ht="18" customHeight="1">
      <c r="A218" s="395"/>
      <c r="B218" s="395"/>
      <c r="C218" s="359" t="s">
        <v>88</v>
      </c>
      <c r="D218" s="128" t="s">
        <v>15</v>
      </c>
      <c r="E218" s="132" t="s">
        <v>15</v>
      </c>
      <c r="F218" s="140">
        <v>27.6</v>
      </c>
      <c r="G218" s="132">
        <v>1.74</v>
      </c>
      <c r="H218" s="140" t="s">
        <v>15</v>
      </c>
      <c r="I218" s="72" t="s">
        <v>15</v>
      </c>
      <c r="J218" s="72" t="s">
        <v>15</v>
      </c>
      <c r="K218" s="141" t="s">
        <v>15</v>
      </c>
      <c r="L218" s="140">
        <v>5.51</v>
      </c>
      <c r="M218" s="72">
        <v>13.79</v>
      </c>
      <c r="N218" s="72">
        <v>22</v>
      </c>
      <c r="O218" s="141">
        <v>29.31</v>
      </c>
      <c r="P218" s="478" t="s">
        <v>145</v>
      </c>
      <c r="Q218" s="437">
        <v>211.87</v>
      </c>
    </row>
    <row r="219" spans="1:17" ht="18" customHeight="1">
      <c r="A219" s="393" t="s">
        <v>37</v>
      </c>
      <c r="B219" s="435"/>
      <c r="C219" s="360"/>
      <c r="D219" s="70">
        <v>149.37</v>
      </c>
      <c r="E219" s="133" t="s">
        <v>15</v>
      </c>
      <c r="F219" s="70">
        <v>149.37</v>
      </c>
      <c r="G219" s="133" t="s">
        <v>15</v>
      </c>
      <c r="H219" s="347">
        <v>29.9</v>
      </c>
      <c r="I219" s="69">
        <v>76.42</v>
      </c>
      <c r="J219" s="69">
        <v>114.58</v>
      </c>
      <c r="K219" s="130">
        <v>149.34</v>
      </c>
      <c r="L219" s="347">
        <v>29.9</v>
      </c>
      <c r="M219" s="69">
        <v>76.42</v>
      </c>
      <c r="N219" s="69">
        <v>114.58</v>
      </c>
      <c r="O219" s="130">
        <v>149.34</v>
      </c>
      <c r="P219" s="401"/>
      <c r="Q219" s="413"/>
    </row>
    <row r="220" spans="1:17" ht="18" customHeight="1">
      <c r="A220" s="144" t="s">
        <v>38</v>
      </c>
      <c r="B220" s="144"/>
      <c r="C220" s="361"/>
      <c r="D220" s="479">
        <v>160.81</v>
      </c>
      <c r="E220" s="483" t="s">
        <v>15</v>
      </c>
      <c r="F220" s="481">
        <v>160.83000000000001</v>
      </c>
      <c r="G220" s="483" t="s">
        <v>15</v>
      </c>
      <c r="H220" s="344">
        <v>31.8</v>
      </c>
      <c r="I220" s="80">
        <v>79.349999999999994</v>
      </c>
      <c r="J220" s="80">
        <v>119</v>
      </c>
      <c r="K220" s="142">
        <v>160.81</v>
      </c>
      <c r="L220" s="344">
        <v>31.8</v>
      </c>
      <c r="M220" s="80">
        <v>79.349999999999994</v>
      </c>
      <c r="N220" s="80">
        <v>119</v>
      </c>
      <c r="O220" s="142">
        <v>160.80000000000001</v>
      </c>
      <c r="P220" s="401"/>
      <c r="Q220" s="413"/>
    </row>
    <row r="221" spans="1:17" ht="18" customHeight="1">
      <c r="A221" s="62" t="s">
        <v>146</v>
      </c>
      <c r="B221" s="62"/>
      <c r="D221" s="401"/>
      <c r="E221" s="409"/>
      <c r="F221" s="449"/>
      <c r="G221" s="409"/>
      <c r="H221" s="342" t="s">
        <v>15</v>
      </c>
      <c r="I221" s="68" t="s">
        <v>15</v>
      </c>
      <c r="J221" s="68" t="s">
        <v>15</v>
      </c>
      <c r="K221" s="156" t="s">
        <v>15</v>
      </c>
      <c r="L221" s="342" t="s">
        <v>15</v>
      </c>
      <c r="M221" s="68" t="s">
        <v>15</v>
      </c>
      <c r="N221" s="68" t="s">
        <v>15</v>
      </c>
      <c r="O221" s="156" t="s">
        <v>15</v>
      </c>
      <c r="P221" s="401"/>
      <c r="Q221" s="413"/>
    </row>
    <row r="222" spans="1:17" ht="18" customHeight="1">
      <c r="A222" s="143" t="s">
        <v>147</v>
      </c>
      <c r="B222" s="143"/>
      <c r="C222" s="362"/>
      <c r="D222" s="480"/>
      <c r="E222" s="484"/>
      <c r="F222" s="482"/>
      <c r="G222" s="484"/>
      <c r="H222" s="140" t="s">
        <v>15</v>
      </c>
      <c r="I222" s="72" t="s">
        <v>15</v>
      </c>
      <c r="J222" s="72" t="s">
        <v>15</v>
      </c>
      <c r="K222" s="141" t="s">
        <v>15</v>
      </c>
      <c r="L222" s="140" t="s">
        <v>15</v>
      </c>
      <c r="M222" s="72" t="s">
        <v>15</v>
      </c>
      <c r="N222" s="72" t="s">
        <v>15</v>
      </c>
      <c r="O222" s="141" t="s">
        <v>15</v>
      </c>
      <c r="P222" s="441" t="s">
        <v>148</v>
      </c>
      <c r="Q222" s="475">
        <v>264.83</v>
      </c>
    </row>
    <row r="223" spans="1:17" ht="18" customHeight="1">
      <c r="A223" s="117" t="s">
        <v>40</v>
      </c>
      <c r="B223" s="117"/>
      <c r="C223" s="360"/>
      <c r="D223" s="70">
        <v>198.54</v>
      </c>
      <c r="E223" s="133" t="s">
        <v>15</v>
      </c>
      <c r="F223" s="70">
        <v>198.54</v>
      </c>
      <c r="G223" s="133" t="s">
        <v>15</v>
      </c>
      <c r="H223" s="348">
        <v>39.299999999999997</v>
      </c>
      <c r="I223" s="150">
        <v>97.93</v>
      </c>
      <c r="J223" s="150">
        <v>146.93</v>
      </c>
      <c r="K223" s="151">
        <v>198.54</v>
      </c>
      <c r="L223" s="348">
        <v>39.299999999999997</v>
      </c>
      <c r="M223" s="150">
        <v>97.93</v>
      </c>
      <c r="N223" s="150">
        <v>146.93</v>
      </c>
      <c r="O223" s="151">
        <v>198.54</v>
      </c>
      <c r="P223" s="401"/>
      <c r="Q223" s="413"/>
    </row>
    <row r="224" spans="1:17" ht="18" customHeight="1">
      <c r="A224" s="412" t="s">
        <v>42</v>
      </c>
      <c r="B224" s="435"/>
      <c r="C224" s="363"/>
      <c r="D224" s="128">
        <v>126.4</v>
      </c>
      <c r="E224" s="148" t="s">
        <v>15</v>
      </c>
      <c r="F224" s="128">
        <v>126.4</v>
      </c>
      <c r="G224" s="148" t="s">
        <v>15</v>
      </c>
      <c r="H224" s="349">
        <v>25.32</v>
      </c>
      <c r="I224" s="152">
        <v>64.739999999999995</v>
      </c>
      <c r="J224" s="152">
        <v>97.07</v>
      </c>
      <c r="K224" s="153">
        <v>126.38</v>
      </c>
      <c r="L224" s="349">
        <v>25.32</v>
      </c>
      <c r="M224" s="152">
        <v>64.739999999999995</v>
      </c>
      <c r="N224" s="152">
        <v>97.07</v>
      </c>
      <c r="O224" s="153">
        <v>126.38</v>
      </c>
      <c r="P224" s="401"/>
      <c r="Q224" s="413"/>
    </row>
    <row r="225" spans="1:17" ht="18" customHeight="1" thickBot="1">
      <c r="A225" s="64" t="s">
        <v>43</v>
      </c>
      <c r="B225" s="64"/>
      <c r="D225" s="157">
        <v>137.87</v>
      </c>
      <c r="E225" s="149" t="s">
        <v>15</v>
      </c>
      <c r="F225" s="157">
        <v>137.87</v>
      </c>
      <c r="G225" s="149" t="s">
        <v>15</v>
      </c>
      <c r="H225" s="350">
        <v>27.43</v>
      </c>
      <c r="I225" s="351">
        <v>70.05</v>
      </c>
      <c r="J225" s="154">
        <v>105.02</v>
      </c>
      <c r="K225" s="155">
        <v>137.85</v>
      </c>
      <c r="L225" s="350">
        <v>27.43</v>
      </c>
      <c r="M225" s="351">
        <v>70.05</v>
      </c>
      <c r="N225" s="154">
        <v>105.02</v>
      </c>
      <c r="O225" s="155">
        <v>137.85</v>
      </c>
      <c r="P225" s="402"/>
      <c r="Q225" s="399"/>
    </row>
    <row r="226" spans="1:17" ht="18" customHeight="1">
      <c r="B226" s="62"/>
      <c r="C226" s="364"/>
    </row>
    <row r="227" spans="1:17">
      <c r="B227" s="62"/>
      <c r="C227" s="62"/>
    </row>
    <row r="228" spans="1:17">
      <c r="C228" s="158"/>
    </row>
    <row r="229" spans="1:17">
      <c r="C229" s="158"/>
    </row>
    <row r="230" spans="1:17">
      <c r="C230" s="158"/>
    </row>
    <row r="231" spans="1:17">
      <c r="C231" s="158"/>
    </row>
    <row r="232" spans="1:17">
      <c r="C232" s="158"/>
    </row>
    <row r="233" spans="1:17">
      <c r="C233" s="158"/>
    </row>
    <row r="234" spans="1:17">
      <c r="C234" s="158"/>
    </row>
    <row r="235" spans="1:17">
      <c r="C235" s="158"/>
    </row>
    <row r="236" spans="1:17">
      <c r="C236" s="158"/>
    </row>
    <row r="237" spans="1:17">
      <c r="C237" s="158"/>
    </row>
  </sheetData>
  <mergeCells count="136">
    <mergeCell ref="P218:P221"/>
    <mergeCell ref="B193:E193"/>
    <mergeCell ref="F220:F222"/>
    <mergeCell ref="A104:C115"/>
    <mergeCell ref="B197:E197"/>
    <mergeCell ref="E220:E222"/>
    <mergeCell ref="G220:G222"/>
    <mergeCell ref="A21:C21"/>
    <mergeCell ref="A38:M38"/>
    <mergeCell ref="M41:M43"/>
    <mergeCell ref="A72:C77"/>
    <mergeCell ref="A89:C91"/>
    <mergeCell ref="A164:B164"/>
    <mergeCell ref="D207:E208"/>
    <mergeCell ref="A57:C59"/>
    <mergeCell ref="F207:G208"/>
    <mergeCell ref="A219:B219"/>
    <mergeCell ref="A66:C71"/>
    <mergeCell ref="A169:C169"/>
    <mergeCell ref="A45:C47"/>
    <mergeCell ref="A159:C162"/>
    <mergeCell ref="A51:C53"/>
    <mergeCell ref="E89:E91"/>
    <mergeCell ref="D169:F169"/>
    <mergeCell ref="D13:D16"/>
    <mergeCell ref="P206:Q208"/>
    <mergeCell ref="F89:F91"/>
    <mergeCell ref="H89:H91"/>
    <mergeCell ref="A196:A198"/>
    <mergeCell ref="D57:D59"/>
    <mergeCell ref="A189:A193"/>
    <mergeCell ref="Q222:Q225"/>
    <mergeCell ref="B191:E191"/>
    <mergeCell ref="J89:J91"/>
    <mergeCell ref="D41:D43"/>
    <mergeCell ref="L89:L91"/>
    <mergeCell ref="F41:F43"/>
    <mergeCell ref="A17:C20"/>
    <mergeCell ref="H208:K208"/>
    <mergeCell ref="H57:H59"/>
    <mergeCell ref="H206:O206"/>
    <mergeCell ref="G169:H169"/>
    <mergeCell ref="B183:E183"/>
    <mergeCell ref="L41:L43"/>
    <mergeCell ref="P214:P217"/>
    <mergeCell ref="A143:C146"/>
    <mergeCell ref="D220:D222"/>
    <mergeCell ref="A28:C29"/>
    <mergeCell ref="J13:J16"/>
    <mergeCell ref="L13:L16"/>
    <mergeCell ref="C206:C209"/>
    <mergeCell ref="A12:I12"/>
    <mergeCell ref="D89:D91"/>
    <mergeCell ref="A10:M10"/>
    <mergeCell ref="D170:E170"/>
    <mergeCell ref="L57:L59"/>
    <mergeCell ref="B185:E185"/>
    <mergeCell ref="B194:E194"/>
    <mergeCell ref="A179:M180"/>
    <mergeCell ref="A194:A195"/>
    <mergeCell ref="B184:E184"/>
    <mergeCell ref="A22:C24"/>
    <mergeCell ref="J140:J142"/>
    <mergeCell ref="L140:L142"/>
    <mergeCell ref="F13:F16"/>
    <mergeCell ref="H13:H16"/>
    <mergeCell ref="E13:E16"/>
    <mergeCell ref="G13:G16"/>
    <mergeCell ref="J57:J59"/>
    <mergeCell ref="I89:I91"/>
    <mergeCell ref="M13:M16"/>
    <mergeCell ref="K89:K91"/>
    <mergeCell ref="A216:B218"/>
    <mergeCell ref="B190:E190"/>
    <mergeCell ref="G140:G142"/>
    <mergeCell ref="I140:I142"/>
    <mergeCell ref="L208:O208"/>
    <mergeCell ref="A60:C65"/>
    <mergeCell ref="A202:Q203"/>
    <mergeCell ref="A213:B215"/>
    <mergeCell ref="A40:I40"/>
    <mergeCell ref="Q210:Q213"/>
    <mergeCell ref="A140:C142"/>
    <mergeCell ref="A92:C103"/>
    <mergeCell ref="D140:D142"/>
    <mergeCell ref="B195:E195"/>
    <mergeCell ref="A78:C83"/>
    <mergeCell ref="A210:B212"/>
    <mergeCell ref="E140:E142"/>
    <mergeCell ref="A165:B165"/>
    <mergeCell ref="A116:C139"/>
    <mergeCell ref="D206:G206"/>
    <mergeCell ref="A152:C158"/>
    <mergeCell ref="B186:E186"/>
    <mergeCell ref="A147:C150"/>
    <mergeCell ref="F140:F142"/>
    <mergeCell ref="A30:C30"/>
    <mergeCell ref="H41:H43"/>
    <mergeCell ref="M140:M142"/>
    <mergeCell ref="A41:C43"/>
    <mergeCell ref="P210:P213"/>
    <mergeCell ref="G57:G59"/>
    <mergeCell ref="I57:I59"/>
    <mergeCell ref="I41:I43"/>
    <mergeCell ref="K41:K43"/>
    <mergeCell ref="H207:K207"/>
    <mergeCell ref="K140:K142"/>
    <mergeCell ref="M89:M91"/>
    <mergeCell ref="H140:H142"/>
    <mergeCell ref="K57:K59"/>
    <mergeCell ref="M57:M59"/>
    <mergeCell ref="B192:E192"/>
    <mergeCell ref="A224:B224"/>
    <mergeCell ref="I13:I16"/>
    <mergeCell ref="K13:K16"/>
    <mergeCell ref="A48:C50"/>
    <mergeCell ref="A167:M168"/>
    <mergeCell ref="J41:J43"/>
    <mergeCell ref="Q218:Q221"/>
    <mergeCell ref="G89:G91"/>
    <mergeCell ref="B187:E187"/>
    <mergeCell ref="Q214:Q217"/>
    <mergeCell ref="K164:L164"/>
    <mergeCell ref="P222:P225"/>
    <mergeCell ref="A13:C16"/>
    <mergeCell ref="E57:E59"/>
    <mergeCell ref="A184:A188"/>
    <mergeCell ref="B189:E189"/>
    <mergeCell ref="E41:E43"/>
    <mergeCell ref="G41:G43"/>
    <mergeCell ref="L207:O207"/>
    <mergeCell ref="B198:E198"/>
    <mergeCell ref="B188:E188"/>
    <mergeCell ref="F57:F59"/>
    <mergeCell ref="K165:L165"/>
    <mergeCell ref="A206:B209"/>
  </mergeCells>
  <pageMargins left="0.25" right="0.25" top="0.75" bottom="0.75" header="0.3" footer="0.3"/>
  <pageSetup paperSize="9" scale="5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0:Q255"/>
  <sheetViews>
    <sheetView zoomScale="85" zoomScaleNormal="85" workbookViewId="0">
      <selection activeCell="I59" sqref="I59"/>
    </sheetView>
  </sheetViews>
  <sheetFormatPr defaultColWidth="9.140625" defaultRowHeight="15"/>
  <cols>
    <col min="1" max="1" width="22.5703125" style="7" customWidth="1"/>
    <col min="2" max="2" width="13.85546875" style="7" customWidth="1"/>
    <col min="3" max="3" width="14" style="7" customWidth="1"/>
    <col min="4" max="4" width="9.140625" style="7" customWidth="1"/>
    <col min="5" max="5" width="11.140625" style="7" customWidth="1"/>
    <col min="6" max="6" width="13.85546875" style="7" customWidth="1"/>
    <col min="7" max="7" width="15.7109375" style="7" customWidth="1"/>
    <col min="8" max="9" width="14.85546875" style="7" customWidth="1"/>
    <col min="10" max="10" width="15.5703125" style="7" customWidth="1"/>
    <col min="11" max="11" width="19.42578125" style="7" customWidth="1"/>
    <col min="12" max="12" width="20.5703125" style="7" customWidth="1"/>
    <col min="13" max="13" width="17" style="7" customWidth="1"/>
    <col min="14" max="14" width="12.140625" style="7" bestFit="1" customWidth="1"/>
    <col min="15" max="16" width="9.140625" style="7" customWidth="1"/>
    <col min="17" max="17" width="9.7109375" style="7" bestFit="1" customWidth="1"/>
    <col min="18" max="19" width="9.140625" style="7" customWidth="1"/>
    <col min="20" max="16384" width="9.140625" style="7"/>
  </cols>
  <sheetData>
    <row r="10" spans="1:13" ht="38.25" customHeight="1">
      <c r="A10" s="416" t="s">
        <v>149</v>
      </c>
      <c r="B10" s="391"/>
      <c r="C10" s="391"/>
      <c r="D10" s="391"/>
      <c r="E10" s="391"/>
      <c r="F10" s="391"/>
      <c r="G10" s="391"/>
      <c r="H10" s="391"/>
      <c r="I10" s="391"/>
      <c r="J10" s="391"/>
      <c r="K10" s="391"/>
      <c r="L10" s="391"/>
      <c r="M10" s="391"/>
    </row>
    <row r="13" spans="1:13" ht="18" customHeight="1">
      <c r="A13" s="397" t="s">
        <v>150</v>
      </c>
      <c r="B13" s="391"/>
      <c r="C13" s="391"/>
      <c r="D13" s="390" t="s">
        <v>151</v>
      </c>
      <c r="E13" s="390" t="s">
        <v>152</v>
      </c>
      <c r="F13" s="397" t="s">
        <v>153</v>
      </c>
      <c r="G13" s="420" t="s">
        <v>3</v>
      </c>
      <c r="H13" s="417" t="s">
        <v>154</v>
      </c>
      <c r="I13" s="417" t="s">
        <v>155</v>
      </c>
      <c r="J13" s="407" t="s">
        <v>8</v>
      </c>
      <c r="K13" s="417" t="s">
        <v>9</v>
      </c>
      <c r="L13" s="407" t="s">
        <v>156</v>
      </c>
      <c r="M13" s="404" t="s">
        <v>11</v>
      </c>
    </row>
    <row r="14" spans="1:13" ht="18" customHeight="1">
      <c r="A14" s="391"/>
      <c r="B14" s="391"/>
      <c r="C14" s="391"/>
      <c r="D14" s="391"/>
      <c r="E14" s="391"/>
      <c r="F14" s="391"/>
      <c r="G14" s="401"/>
      <c r="H14" s="391"/>
      <c r="I14" s="391"/>
      <c r="J14" s="391"/>
      <c r="K14" s="391"/>
      <c r="L14" s="391"/>
      <c r="M14" s="391"/>
    </row>
    <row r="15" spans="1:13" ht="18" customHeight="1" thickBot="1">
      <c r="A15" s="392"/>
      <c r="B15" s="392"/>
      <c r="C15" s="392"/>
      <c r="D15" s="392"/>
      <c r="E15" s="392"/>
      <c r="F15" s="392"/>
      <c r="G15" s="402"/>
      <c r="H15" s="392"/>
      <c r="I15" s="392"/>
      <c r="J15" s="392"/>
      <c r="K15" s="392"/>
      <c r="L15" s="392"/>
      <c r="M15" s="399"/>
    </row>
    <row r="16" spans="1:13" ht="18" customHeight="1">
      <c r="A16" s="396" t="s">
        <v>157</v>
      </c>
      <c r="B16" s="395"/>
      <c r="C16" s="395"/>
      <c r="D16" s="185" t="s">
        <v>158</v>
      </c>
      <c r="E16" s="368">
        <v>29</v>
      </c>
      <c r="F16" s="368">
        <v>3.07</v>
      </c>
      <c r="G16" s="280">
        <v>1387.27</v>
      </c>
      <c r="H16" s="195">
        <v>1086.8900000000001</v>
      </c>
      <c r="I16" s="282">
        <v>4636.32</v>
      </c>
      <c r="J16" s="199">
        <f t="shared" ref="J16:J47" si="0">SUM(G16:I16)</f>
        <v>7110.48</v>
      </c>
      <c r="K16" s="195">
        <v>856.08</v>
      </c>
      <c r="L16" s="200">
        <f t="shared" ref="L16:L47" si="1">K16+H16+I16</f>
        <v>6579.29</v>
      </c>
      <c r="M16" s="221">
        <f t="shared" ref="M16:M47" si="2">(J16*12)+(L16*2)</f>
        <v>98484.34</v>
      </c>
    </row>
    <row r="17" spans="1:13" ht="18" customHeight="1">
      <c r="A17" s="432" t="s">
        <v>159</v>
      </c>
      <c r="B17" s="394"/>
      <c r="C17" s="394"/>
      <c r="D17" s="270" t="s">
        <v>158</v>
      </c>
      <c r="E17" s="371">
        <v>29</v>
      </c>
      <c r="F17" s="373" t="s">
        <v>160</v>
      </c>
      <c r="G17" s="295">
        <v>1387.24</v>
      </c>
      <c r="H17" s="296">
        <v>1086.8900000000001</v>
      </c>
      <c r="I17" s="296">
        <v>3754.69</v>
      </c>
      <c r="J17" s="264">
        <f t="shared" si="0"/>
        <v>6228.82</v>
      </c>
      <c r="K17" s="296">
        <v>856.08</v>
      </c>
      <c r="L17" s="267">
        <f t="shared" si="1"/>
        <v>5697.66</v>
      </c>
      <c r="M17" s="201">
        <f t="shared" si="2"/>
        <v>86141.16</v>
      </c>
    </row>
    <row r="18" spans="1:13" ht="18" customHeight="1">
      <c r="A18" s="401"/>
      <c r="B18" s="391"/>
      <c r="C18" s="391"/>
      <c r="D18" s="44" t="s">
        <v>158</v>
      </c>
      <c r="E18" s="366">
        <v>29</v>
      </c>
      <c r="F18" s="374" t="s">
        <v>161</v>
      </c>
      <c r="G18" s="280">
        <v>1387.24</v>
      </c>
      <c r="H18" s="281">
        <v>1086.8900000000001</v>
      </c>
      <c r="I18" s="282">
        <v>3177.59</v>
      </c>
      <c r="J18" s="199">
        <f t="shared" si="0"/>
        <v>5651.72</v>
      </c>
      <c r="K18" s="195">
        <v>856.08</v>
      </c>
      <c r="L18" s="268">
        <f t="shared" si="1"/>
        <v>5120.5600000000004</v>
      </c>
      <c r="M18" s="201">
        <f t="shared" si="2"/>
        <v>78061.759999999995</v>
      </c>
    </row>
    <row r="19" spans="1:13" ht="18" customHeight="1">
      <c r="A19" s="401"/>
      <c r="B19" s="391"/>
      <c r="C19" s="391"/>
      <c r="D19" s="62" t="s">
        <v>158</v>
      </c>
      <c r="E19" s="367">
        <v>28</v>
      </c>
      <c r="F19" s="375" t="s">
        <v>160</v>
      </c>
      <c r="G19" s="277">
        <v>1387.24</v>
      </c>
      <c r="H19" s="278">
        <v>1041.22</v>
      </c>
      <c r="I19" s="279">
        <v>3220.45</v>
      </c>
      <c r="J19" s="199">
        <f t="shared" si="0"/>
        <v>5648.91</v>
      </c>
      <c r="K19" s="197">
        <v>856.05</v>
      </c>
      <c r="L19" s="268">
        <f t="shared" si="1"/>
        <v>5117.7199999999993</v>
      </c>
      <c r="M19" s="201">
        <f t="shared" si="2"/>
        <v>78022.36</v>
      </c>
    </row>
    <row r="20" spans="1:13" ht="18" customHeight="1">
      <c r="A20" s="401"/>
      <c r="B20" s="391"/>
      <c r="C20" s="391"/>
      <c r="D20" s="44" t="s">
        <v>158</v>
      </c>
      <c r="E20" s="366">
        <v>28</v>
      </c>
      <c r="F20" s="374" t="s">
        <v>161</v>
      </c>
      <c r="G20" s="280">
        <v>1387.24</v>
      </c>
      <c r="H20" s="281">
        <v>1041.22</v>
      </c>
      <c r="I20" s="282">
        <v>3057.61</v>
      </c>
      <c r="J20" s="199">
        <f t="shared" si="0"/>
        <v>5486.07</v>
      </c>
      <c r="K20" s="195">
        <v>856.05</v>
      </c>
      <c r="L20" s="268">
        <f t="shared" si="1"/>
        <v>4954.88</v>
      </c>
      <c r="M20" s="201">
        <f t="shared" si="2"/>
        <v>75742.599999999991</v>
      </c>
    </row>
    <row r="21" spans="1:13" ht="18" customHeight="1">
      <c r="A21" s="401"/>
      <c r="B21" s="391"/>
      <c r="C21" s="391"/>
      <c r="D21" s="62" t="s">
        <v>158</v>
      </c>
      <c r="E21" s="367">
        <v>26</v>
      </c>
      <c r="F21" s="375" t="s">
        <v>15</v>
      </c>
      <c r="G21" s="277">
        <v>1387.24</v>
      </c>
      <c r="H21" s="278">
        <v>873.38</v>
      </c>
      <c r="I21" s="279">
        <v>2411.46</v>
      </c>
      <c r="J21" s="199">
        <f t="shared" si="0"/>
        <v>4672.08</v>
      </c>
      <c r="K21" s="197">
        <v>856.05</v>
      </c>
      <c r="L21" s="268">
        <f t="shared" si="1"/>
        <v>4140.8899999999994</v>
      </c>
      <c r="M21" s="201">
        <f t="shared" si="2"/>
        <v>64346.74</v>
      </c>
    </row>
    <row r="22" spans="1:13" ht="18" customHeight="1">
      <c r="A22" s="401"/>
      <c r="B22" s="391"/>
      <c r="C22" s="391"/>
      <c r="D22" s="143" t="s">
        <v>158</v>
      </c>
      <c r="E22" s="368">
        <v>25</v>
      </c>
      <c r="F22" s="376" t="s">
        <v>15</v>
      </c>
      <c r="G22" s="286">
        <v>1387.24</v>
      </c>
      <c r="H22" s="287">
        <v>774.86</v>
      </c>
      <c r="I22" s="288">
        <v>2326.79</v>
      </c>
      <c r="J22" s="219">
        <f t="shared" si="0"/>
        <v>4488.8899999999994</v>
      </c>
      <c r="K22" s="223">
        <v>856.05</v>
      </c>
      <c r="L22" s="266">
        <f t="shared" si="1"/>
        <v>3957.7</v>
      </c>
      <c r="M22" s="221">
        <f t="shared" si="2"/>
        <v>61782.079999999994</v>
      </c>
    </row>
    <row r="23" spans="1:13" ht="18" customHeight="1">
      <c r="A23" s="406" t="s">
        <v>162</v>
      </c>
      <c r="B23" s="394"/>
      <c r="C23" s="394"/>
      <c r="D23" s="62" t="s">
        <v>158</v>
      </c>
      <c r="E23" s="367">
        <v>24</v>
      </c>
      <c r="F23" s="375">
        <v>3.07</v>
      </c>
      <c r="G23" s="277">
        <v>1387.24</v>
      </c>
      <c r="H23" s="278">
        <v>729.14</v>
      </c>
      <c r="I23" s="279">
        <v>1998.99</v>
      </c>
      <c r="J23" s="199">
        <f t="shared" si="0"/>
        <v>4115.37</v>
      </c>
      <c r="K23" s="197">
        <v>856.05</v>
      </c>
      <c r="L23" s="268">
        <f t="shared" si="1"/>
        <v>3584.1800000000003</v>
      </c>
      <c r="M23" s="201">
        <f t="shared" si="2"/>
        <v>56552.800000000003</v>
      </c>
    </row>
    <row r="24" spans="1:13" ht="18" customHeight="1">
      <c r="A24" s="391"/>
      <c r="B24" s="391"/>
      <c r="C24" s="391"/>
      <c r="D24" s="44" t="s">
        <v>158</v>
      </c>
      <c r="E24" s="366">
        <v>24</v>
      </c>
      <c r="F24" s="374">
        <v>2.0499999999999998</v>
      </c>
      <c r="G24" s="280">
        <v>1387.24</v>
      </c>
      <c r="H24" s="281">
        <v>729.14</v>
      </c>
      <c r="I24" s="282">
        <v>1426.37</v>
      </c>
      <c r="J24" s="199">
        <f t="shared" si="0"/>
        <v>3542.75</v>
      </c>
      <c r="K24" s="195">
        <v>856.05</v>
      </c>
      <c r="L24" s="268">
        <f t="shared" si="1"/>
        <v>3011.56</v>
      </c>
      <c r="M24" s="201">
        <f t="shared" si="2"/>
        <v>48536.12</v>
      </c>
    </row>
    <row r="25" spans="1:13" ht="18" customHeight="1">
      <c r="A25" s="391"/>
      <c r="B25" s="391"/>
      <c r="C25" s="391"/>
      <c r="D25" s="215" t="s">
        <v>158</v>
      </c>
      <c r="E25" s="365">
        <v>24</v>
      </c>
      <c r="F25" s="377">
        <v>1.02</v>
      </c>
      <c r="G25" s="283">
        <v>1387.24</v>
      </c>
      <c r="H25" s="284">
        <v>729.14</v>
      </c>
      <c r="I25" s="285">
        <v>1312.47</v>
      </c>
      <c r="J25" s="219">
        <f t="shared" si="0"/>
        <v>3428.8500000000004</v>
      </c>
      <c r="K25" s="217">
        <v>856.05</v>
      </c>
      <c r="L25" s="266">
        <f t="shared" si="1"/>
        <v>2897.66</v>
      </c>
      <c r="M25" s="221">
        <f t="shared" si="2"/>
        <v>46941.520000000004</v>
      </c>
    </row>
    <row r="26" spans="1:13" ht="18" customHeight="1">
      <c r="A26" s="393" t="s">
        <v>163</v>
      </c>
      <c r="B26" s="394"/>
      <c r="C26" s="394"/>
      <c r="D26" s="44" t="s">
        <v>158</v>
      </c>
      <c r="E26" s="366">
        <v>24</v>
      </c>
      <c r="F26" s="366" t="s">
        <v>164</v>
      </c>
      <c r="G26" s="280">
        <v>1387.24</v>
      </c>
      <c r="H26" s="281">
        <v>729.14</v>
      </c>
      <c r="I26" s="282">
        <v>1656.33</v>
      </c>
      <c r="J26" s="199">
        <f t="shared" si="0"/>
        <v>3772.71</v>
      </c>
      <c r="K26" s="195">
        <v>856.05</v>
      </c>
      <c r="L26" s="200">
        <f t="shared" si="1"/>
        <v>3241.52</v>
      </c>
      <c r="M26" s="201">
        <f t="shared" si="2"/>
        <v>51755.560000000005</v>
      </c>
    </row>
    <row r="27" spans="1:13" ht="18" customHeight="1">
      <c r="A27" s="391"/>
      <c r="B27" s="391"/>
      <c r="C27" s="391"/>
      <c r="D27" s="62" t="s">
        <v>158</v>
      </c>
      <c r="E27" s="367">
        <v>23</v>
      </c>
      <c r="F27" s="367" t="s">
        <v>15</v>
      </c>
      <c r="G27" s="277">
        <v>1387.24</v>
      </c>
      <c r="H27" s="278">
        <v>683.48</v>
      </c>
      <c r="I27" s="279">
        <v>1145.94</v>
      </c>
      <c r="J27" s="199">
        <f t="shared" si="0"/>
        <v>3216.6600000000003</v>
      </c>
      <c r="K27" s="197">
        <v>856.05</v>
      </c>
      <c r="L27" s="200">
        <f>K27+H27+I27</f>
        <v>2685.4700000000003</v>
      </c>
      <c r="M27" s="201">
        <f t="shared" si="2"/>
        <v>43970.860000000008</v>
      </c>
    </row>
    <row r="28" spans="1:13" ht="18" customHeight="1">
      <c r="A28" s="391"/>
      <c r="B28" s="391"/>
      <c r="C28" s="391"/>
      <c r="D28" s="44" t="s">
        <v>158</v>
      </c>
      <c r="E28" s="366">
        <v>22</v>
      </c>
      <c r="F28" s="366">
        <v>2.0499999999999998</v>
      </c>
      <c r="G28" s="280">
        <v>1387.24</v>
      </c>
      <c r="H28" s="281">
        <v>637.73</v>
      </c>
      <c r="I28" s="282">
        <v>920.98</v>
      </c>
      <c r="J28" s="199">
        <f t="shared" si="0"/>
        <v>2945.95</v>
      </c>
      <c r="K28" s="195">
        <v>856.05</v>
      </c>
      <c r="L28" s="200">
        <f t="shared" si="1"/>
        <v>2414.7600000000002</v>
      </c>
      <c r="M28" s="201">
        <f t="shared" si="2"/>
        <v>40180.92</v>
      </c>
    </row>
    <row r="29" spans="1:13" ht="18" customHeight="1">
      <c r="A29" s="395"/>
      <c r="B29" s="395"/>
      <c r="C29" s="395"/>
      <c r="D29" s="215" t="s">
        <v>158</v>
      </c>
      <c r="E29" s="365">
        <v>22</v>
      </c>
      <c r="F29" s="365">
        <v>1.02</v>
      </c>
      <c r="G29" s="283">
        <v>1387.24</v>
      </c>
      <c r="H29" s="284">
        <v>637.73</v>
      </c>
      <c r="I29" s="285">
        <v>746.13</v>
      </c>
      <c r="J29" s="219">
        <f t="shared" si="0"/>
        <v>2771.1</v>
      </c>
      <c r="K29" s="217">
        <v>856.05</v>
      </c>
      <c r="L29" s="220">
        <f t="shared" si="1"/>
        <v>2239.91</v>
      </c>
      <c r="M29" s="221">
        <f t="shared" si="2"/>
        <v>37733.019999999997</v>
      </c>
    </row>
    <row r="30" spans="1:13" ht="18" customHeight="1">
      <c r="A30" s="412" t="s">
        <v>165</v>
      </c>
      <c r="B30" s="394"/>
      <c r="C30" s="394"/>
      <c r="D30" s="182" t="s">
        <v>166</v>
      </c>
      <c r="E30" s="366">
        <v>26</v>
      </c>
      <c r="F30" s="366">
        <v>3.07</v>
      </c>
      <c r="G30" s="280">
        <v>1199.52</v>
      </c>
      <c r="H30" s="281">
        <v>873.38</v>
      </c>
      <c r="I30" s="282">
        <v>2475.31</v>
      </c>
      <c r="J30" s="199">
        <f t="shared" si="0"/>
        <v>4548.21</v>
      </c>
      <c r="K30" s="195">
        <v>874.83</v>
      </c>
      <c r="L30" s="200">
        <f t="shared" si="1"/>
        <v>4223.5200000000004</v>
      </c>
      <c r="M30" s="201">
        <f t="shared" si="2"/>
        <v>63025.560000000005</v>
      </c>
    </row>
    <row r="31" spans="1:13" ht="18" customHeight="1">
      <c r="A31" s="391"/>
      <c r="B31" s="391"/>
      <c r="C31" s="391"/>
      <c r="D31" s="62" t="s">
        <v>166</v>
      </c>
      <c r="E31" s="367">
        <v>26</v>
      </c>
      <c r="F31" s="367">
        <v>2.0499999999999998</v>
      </c>
      <c r="G31" s="277">
        <v>1199.52</v>
      </c>
      <c r="H31" s="278">
        <v>873.38</v>
      </c>
      <c r="I31" s="279">
        <v>2272.5100000000002</v>
      </c>
      <c r="J31" s="199">
        <f t="shared" si="0"/>
        <v>4345.41</v>
      </c>
      <c r="K31" s="197">
        <v>874.83</v>
      </c>
      <c r="L31" s="200">
        <f t="shared" si="1"/>
        <v>4020.7200000000003</v>
      </c>
      <c r="M31" s="201">
        <f t="shared" si="2"/>
        <v>60186.36</v>
      </c>
    </row>
    <row r="32" spans="1:13" ht="18" customHeight="1">
      <c r="A32" s="391"/>
      <c r="B32" s="391"/>
      <c r="C32" s="391"/>
      <c r="D32" s="44" t="s">
        <v>166</v>
      </c>
      <c r="E32" s="366">
        <v>26</v>
      </c>
      <c r="F32" s="366">
        <v>1.02</v>
      </c>
      <c r="G32" s="280">
        <v>1199.52</v>
      </c>
      <c r="H32" s="281">
        <v>873.38</v>
      </c>
      <c r="I32" s="282">
        <v>2163.13</v>
      </c>
      <c r="J32" s="199">
        <f t="shared" si="0"/>
        <v>4236.0300000000007</v>
      </c>
      <c r="K32" s="195">
        <v>874.83</v>
      </c>
      <c r="L32" s="200">
        <f t="shared" si="1"/>
        <v>3911.34</v>
      </c>
      <c r="M32" s="201">
        <f t="shared" si="2"/>
        <v>58655.040000000008</v>
      </c>
    </row>
    <row r="33" spans="1:13" ht="18" customHeight="1">
      <c r="A33" s="391"/>
      <c r="B33" s="391"/>
      <c r="C33" s="391"/>
      <c r="D33" s="62" t="s">
        <v>166</v>
      </c>
      <c r="E33" s="367">
        <v>24</v>
      </c>
      <c r="F33" s="367" t="s">
        <v>167</v>
      </c>
      <c r="G33" s="277">
        <v>1199.52</v>
      </c>
      <c r="H33" s="278">
        <v>729.14</v>
      </c>
      <c r="I33" s="279">
        <v>1602.08</v>
      </c>
      <c r="J33" s="199">
        <f t="shared" si="0"/>
        <v>3530.74</v>
      </c>
      <c r="K33" s="197">
        <v>874.83</v>
      </c>
      <c r="L33" s="200">
        <f t="shared" si="1"/>
        <v>3206.05</v>
      </c>
      <c r="M33" s="201">
        <f t="shared" si="2"/>
        <v>48780.979999999996</v>
      </c>
    </row>
    <row r="34" spans="1:13" ht="18" customHeight="1">
      <c r="A34" s="391"/>
      <c r="B34" s="391"/>
      <c r="C34" s="391"/>
      <c r="D34" s="44" t="s">
        <v>166</v>
      </c>
      <c r="E34" s="366">
        <v>24</v>
      </c>
      <c r="F34" s="366">
        <v>6.15</v>
      </c>
      <c r="G34" s="280">
        <v>1199.52</v>
      </c>
      <c r="H34" s="281">
        <v>729.14</v>
      </c>
      <c r="I34" s="282">
        <v>1491.29</v>
      </c>
      <c r="J34" s="199">
        <f t="shared" si="0"/>
        <v>3419.95</v>
      </c>
      <c r="K34" s="195">
        <v>874.83</v>
      </c>
      <c r="L34" s="200">
        <f t="shared" si="1"/>
        <v>3095.26</v>
      </c>
      <c r="M34" s="201">
        <f t="shared" si="2"/>
        <v>47229.919999999998</v>
      </c>
    </row>
    <row r="35" spans="1:13" ht="18" customHeight="1">
      <c r="A35" s="391"/>
      <c r="B35" s="391"/>
      <c r="C35" s="391"/>
      <c r="D35" s="62" t="s">
        <v>166</v>
      </c>
      <c r="E35" s="367">
        <v>24</v>
      </c>
      <c r="F35" s="367" t="s">
        <v>168</v>
      </c>
      <c r="G35" s="277">
        <v>1199.52</v>
      </c>
      <c r="H35" s="278">
        <v>729.14</v>
      </c>
      <c r="I35" s="279">
        <v>1428.94</v>
      </c>
      <c r="J35" s="199">
        <f t="shared" si="0"/>
        <v>3357.6</v>
      </c>
      <c r="K35" s="197">
        <v>874.83</v>
      </c>
      <c r="L35" s="200">
        <f t="shared" si="1"/>
        <v>3032.91</v>
      </c>
      <c r="M35" s="201">
        <f t="shared" si="2"/>
        <v>46357.02</v>
      </c>
    </row>
    <row r="36" spans="1:13" ht="18" customHeight="1">
      <c r="A36" s="391"/>
      <c r="B36" s="391"/>
      <c r="C36" s="391"/>
      <c r="D36" s="44" t="s">
        <v>166</v>
      </c>
      <c r="E36" s="366">
        <v>24</v>
      </c>
      <c r="F36" s="366">
        <v>5.12</v>
      </c>
      <c r="G36" s="280">
        <v>1199.52</v>
      </c>
      <c r="H36" s="281">
        <v>729.14</v>
      </c>
      <c r="I36" s="282">
        <v>1318.14</v>
      </c>
      <c r="J36" s="199">
        <f t="shared" si="0"/>
        <v>3246.8</v>
      </c>
      <c r="K36" s="195">
        <v>874.83</v>
      </c>
      <c r="L36" s="200">
        <f t="shared" si="1"/>
        <v>2922.11</v>
      </c>
      <c r="M36" s="201">
        <f t="shared" si="2"/>
        <v>44805.820000000007</v>
      </c>
    </row>
    <row r="37" spans="1:13" ht="18" customHeight="1">
      <c r="A37" s="391"/>
      <c r="B37" s="391"/>
      <c r="C37" s="391"/>
      <c r="D37" s="62" t="s">
        <v>166</v>
      </c>
      <c r="E37" s="367">
        <v>24</v>
      </c>
      <c r="F37" s="367">
        <v>4.0999999999999996</v>
      </c>
      <c r="G37" s="277">
        <v>1199.52</v>
      </c>
      <c r="H37" s="278">
        <v>729.14</v>
      </c>
      <c r="I37" s="279">
        <v>1191.3599999999999</v>
      </c>
      <c r="J37" s="199">
        <f t="shared" si="0"/>
        <v>3120.0199999999995</v>
      </c>
      <c r="K37" s="197">
        <v>874.83</v>
      </c>
      <c r="L37" s="200">
        <f t="shared" si="1"/>
        <v>2795.33</v>
      </c>
      <c r="M37" s="201">
        <f t="shared" si="2"/>
        <v>43030.899999999994</v>
      </c>
    </row>
    <row r="38" spans="1:13" ht="18" customHeight="1">
      <c r="A38" s="391"/>
      <c r="B38" s="391"/>
      <c r="C38" s="391"/>
      <c r="D38" s="44" t="s">
        <v>166</v>
      </c>
      <c r="E38" s="366">
        <v>24</v>
      </c>
      <c r="F38" s="366">
        <v>3.07</v>
      </c>
      <c r="G38" s="280">
        <v>1199.52</v>
      </c>
      <c r="H38" s="281">
        <v>729.14</v>
      </c>
      <c r="I38" s="282">
        <v>1188.26</v>
      </c>
      <c r="J38" s="199">
        <f t="shared" si="0"/>
        <v>3116.92</v>
      </c>
      <c r="K38" s="195">
        <v>874.83</v>
      </c>
      <c r="L38" s="200">
        <f t="shared" si="1"/>
        <v>2792.23</v>
      </c>
      <c r="M38" s="201">
        <f t="shared" si="2"/>
        <v>42987.5</v>
      </c>
    </row>
    <row r="39" spans="1:13" ht="18" customHeight="1">
      <c r="A39" s="391"/>
      <c r="B39" s="391"/>
      <c r="C39" s="391"/>
      <c r="D39" s="62" t="s">
        <v>166</v>
      </c>
      <c r="E39" s="367">
        <v>24</v>
      </c>
      <c r="F39" s="367">
        <v>2.0499999999999998</v>
      </c>
      <c r="G39" s="277">
        <v>1199.52</v>
      </c>
      <c r="H39" s="278">
        <v>729.14</v>
      </c>
      <c r="I39" s="279">
        <v>1145.94</v>
      </c>
      <c r="J39" s="199">
        <f t="shared" si="0"/>
        <v>3074.6</v>
      </c>
      <c r="K39" s="197">
        <v>874.83</v>
      </c>
      <c r="L39" s="200">
        <f t="shared" si="1"/>
        <v>2749.91</v>
      </c>
      <c r="M39" s="201">
        <f t="shared" si="2"/>
        <v>42395.02</v>
      </c>
    </row>
    <row r="40" spans="1:13" ht="18" customHeight="1">
      <c r="A40" s="391"/>
      <c r="B40" s="391"/>
      <c r="C40" s="391"/>
      <c r="D40" s="44" t="s">
        <v>166</v>
      </c>
      <c r="E40" s="366">
        <v>24</v>
      </c>
      <c r="F40" s="366">
        <v>1.02</v>
      </c>
      <c r="G40" s="280">
        <v>1199.52</v>
      </c>
      <c r="H40" s="281">
        <v>729.14</v>
      </c>
      <c r="I40" s="282">
        <v>1058.4000000000001</v>
      </c>
      <c r="J40" s="199">
        <f t="shared" si="0"/>
        <v>2987.06</v>
      </c>
      <c r="K40" s="195">
        <v>874.83</v>
      </c>
      <c r="L40" s="200">
        <f t="shared" si="1"/>
        <v>2662.37</v>
      </c>
      <c r="M40" s="201">
        <f t="shared" si="2"/>
        <v>41169.46</v>
      </c>
    </row>
    <row r="41" spans="1:13" ht="18" customHeight="1">
      <c r="A41" s="391"/>
      <c r="B41" s="391"/>
      <c r="C41" s="391"/>
      <c r="D41" s="62" t="s">
        <v>166</v>
      </c>
      <c r="E41" s="367">
        <v>23</v>
      </c>
      <c r="F41" s="367">
        <v>4.0999999999999996</v>
      </c>
      <c r="G41" s="277">
        <v>1199.52</v>
      </c>
      <c r="H41" s="278">
        <v>683.48</v>
      </c>
      <c r="I41" s="279">
        <v>1253.46</v>
      </c>
      <c r="J41" s="199">
        <f t="shared" si="0"/>
        <v>3136.46</v>
      </c>
      <c r="K41" s="197">
        <v>874.83</v>
      </c>
      <c r="L41" s="200">
        <f t="shared" si="1"/>
        <v>2811.77</v>
      </c>
      <c r="M41" s="201">
        <f t="shared" si="2"/>
        <v>43261.060000000005</v>
      </c>
    </row>
    <row r="42" spans="1:13" ht="18" customHeight="1">
      <c r="A42" s="391"/>
      <c r="B42" s="391"/>
      <c r="C42" s="391"/>
      <c r="D42" s="44" t="s">
        <v>166</v>
      </c>
      <c r="E42" s="366">
        <v>23</v>
      </c>
      <c r="F42" s="366">
        <v>3.07</v>
      </c>
      <c r="G42" s="280">
        <v>1199.52</v>
      </c>
      <c r="H42" s="281">
        <v>683.48</v>
      </c>
      <c r="I42" s="282">
        <v>1123.57</v>
      </c>
      <c r="J42" s="199">
        <f t="shared" si="0"/>
        <v>3006.5699999999997</v>
      </c>
      <c r="K42" s="195">
        <v>874.83</v>
      </c>
      <c r="L42" s="200">
        <f t="shared" si="1"/>
        <v>2681.88</v>
      </c>
      <c r="M42" s="201">
        <f t="shared" si="2"/>
        <v>41442.6</v>
      </c>
    </row>
    <row r="43" spans="1:13" ht="18" customHeight="1">
      <c r="A43" s="391"/>
      <c r="B43" s="391"/>
      <c r="C43" s="391"/>
      <c r="D43" s="62" t="s">
        <v>166</v>
      </c>
      <c r="E43" s="367">
        <v>23</v>
      </c>
      <c r="F43" s="367">
        <v>2.0499999999999998</v>
      </c>
      <c r="G43" s="277">
        <v>1199.52</v>
      </c>
      <c r="H43" s="278">
        <v>683.48</v>
      </c>
      <c r="I43" s="279">
        <v>1080.32</v>
      </c>
      <c r="J43" s="199">
        <f t="shared" si="0"/>
        <v>2963.3199999999997</v>
      </c>
      <c r="K43" s="197">
        <v>874.83</v>
      </c>
      <c r="L43" s="200">
        <f t="shared" si="1"/>
        <v>2638.63</v>
      </c>
      <c r="M43" s="201">
        <f t="shared" si="2"/>
        <v>40837.1</v>
      </c>
    </row>
    <row r="44" spans="1:13" ht="18" customHeight="1">
      <c r="A44" s="391"/>
      <c r="B44" s="391"/>
      <c r="C44" s="391"/>
      <c r="D44" s="44" t="s">
        <v>166</v>
      </c>
      <c r="E44" s="366">
        <v>23</v>
      </c>
      <c r="F44" s="366" t="s">
        <v>169</v>
      </c>
      <c r="G44" s="280">
        <v>1199.52</v>
      </c>
      <c r="H44" s="281">
        <v>683.48</v>
      </c>
      <c r="I44" s="282">
        <v>1104.49</v>
      </c>
      <c r="J44" s="199">
        <f t="shared" si="0"/>
        <v>2987.49</v>
      </c>
      <c r="K44" s="195">
        <v>874.83</v>
      </c>
      <c r="L44" s="200">
        <f t="shared" si="1"/>
        <v>2662.8</v>
      </c>
      <c r="M44" s="201">
        <f t="shared" si="2"/>
        <v>41175.479999999996</v>
      </c>
    </row>
    <row r="45" spans="1:13" ht="18" customHeight="1">
      <c r="A45" s="391"/>
      <c r="B45" s="391"/>
      <c r="C45" s="391"/>
      <c r="D45" s="62" t="s">
        <v>166</v>
      </c>
      <c r="E45" s="367">
        <v>23</v>
      </c>
      <c r="F45" s="367">
        <v>1.02</v>
      </c>
      <c r="G45" s="277">
        <v>1199.52</v>
      </c>
      <c r="H45" s="278">
        <v>683.48</v>
      </c>
      <c r="I45" s="279">
        <v>993.73</v>
      </c>
      <c r="J45" s="199">
        <f t="shared" si="0"/>
        <v>2876.73</v>
      </c>
      <c r="K45" s="197">
        <v>874.83</v>
      </c>
      <c r="L45" s="200">
        <f t="shared" si="1"/>
        <v>2552.04</v>
      </c>
      <c r="M45" s="201">
        <f t="shared" si="2"/>
        <v>39624.840000000004</v>
      </c>
    </row>
    <row r="46" spans="1:13" ht="18" customHeight="1">
      <c r="A46" s="391"/>
      <c r="B46" s="391"/>
      <c r="C46" s="391"/>
      <c r="D46" s="44" t="s">
        <v>166</v>
      </c>
      <c r="E46" s="366">
        <v>22</v>
      </c>
      <c r="F46" s="366">
        <v>4.0999999999999996</v>
      </c>
      <c r="G46" s="280">
        <v>1199.52</v>
      </c>
      <c r="H46" s="281">
        <v>637.73</v>
      </c>
      <c r="I46" s="282">
        <v>2928.94</v>
      </c>
      <c r="J46" s="199">
        <f t="shared" si="0"/>
        <v>4766.1900000000005</v>
      </c>
      <c r="K46" s="195">
        <v>874.83</v>
      </c>
      <c r="L46" s="200">
        <f t="shared" si="1"/>
        <v>4441.5</v>
      </c>
      <c r="M46" s="201">
        <f t="shared" si="2"/>
        <v>66077.279999999999</v>
      </c>
    </row>
    <row r="47" spans="1:13" ht="18" customHeight="1">
      <c r="A47" s="391"/>
      <c r="B47" s="391"/>
      <c r="C47" s="391"/>
      <c r="D47" s="62" t="s">
        <v>166</v>
      </c>
      <c r="E47" s="367">
        <v>22</v>
      </c>
      <c r="F47" s="367" t="s">
        <v>170</v>
      </c>
      <c r="G47" s="277">
        <v>1199.52</v>
      </c>
      <c r="H47" s="278">
        <v>637.73</v>
      </c>
      <c r="I47" s="279">
        <v>1069.96</v>
      </c>
      <c r="J47" s="199">
        <f t="shared" si="0"/>
        <v>2907.21</v>
      </c>
      <c r="K47" s="197">
        <v>874.83</v>
      </c>
      <c r="L47" s="200">
        <f t="shared" si="1"/>
        <v>2582.52</v>
      </c>
      <c r="M47" s="201">
        <f t="shared" si="2"/>
        <v>40051.560000000005</v>
      </c>
    </row>
    <row r="48" spans="1:13" ht="18" customHeight="1">
      <c r="A48" s="391"/>
      <c r="B48" s="391"/>
      <c r="C48" s="391"/>
      <c r="D48" s="44" t="s">
        <v>166</v>
      </c>
      <c r="E48" s="366">
        <v>22</v>
      </c>
      <c r="F48" s="366">
        <v>3.07</v>
      </c>
      <c r="G48" s="280">
        <v>1199.52</v>
      </c>
      <c r="H48" s="281">
        <v>637.73</v>
      </c>
      <c r="I48" s="282">
        <v>959.18</v>
      </c>
      <c r="J48" s="199">
        <f t="shared" ref="J48:J71" si="3">SUM(G48:I48)</f>
        <v>2796.43</v>
      </c>
      <c r="K48" s="195">
        <v>874.83</v>
      </c>
      <c r="L48" s="200">
        <f t="shared" ref="L48:L71" si="4">K48+H48+I48</f>
        <v>2471.7399999999998</v>
      </c>
      <c r="M48" s="201">
        <f t="shared" ref="M48:M71" si="5">(J48*12)+(L48*2)</f>
        <v>38500.639999999999</v>
      </c>
    </row>
    <row r="49" spans="1:16" ht="18" customHeight="1">
      <c r="A49" s="391"/>
      <c r="B49" s="391"/>
      <c r="C49" s="391"/>
      <c r="D49" s="62" t="s">
        <v>166</v>
      </c>
      <c r="E49" s="367">
        <v>22</v>
      </c>
      <c r="F49" s="367" t="s">
        <v>171</v>
      </c>
      <c r="G49" s="277">
        <v>1199.52</v>
      </c>
      <c r="H49" s="278">
        <v>637.73</v>
      </c>
      <c r="I49" s="279">
        <v>983.36</v>
      </c>
      <c r="J49" s="199">
        <f t="shared" si="3"/>
        <v>2820.61</v>
      </c>
      <c r="K49" s="197">
        <v>874.83</v>
      </c>
      <c r="L49" s="200">
        <f t="shared" si="4"/>
        <v>2495.92</v>
      </c>
      <c r="M49" s="201">
        <f t="shared" si="5"/>
        <v>38839.160000000003</v>
      </c>
    </row>
    <row r="50" spans="1:16" ht="18" customHeight="1">
      <c r="A50" s="391"/>
      <c r="B50" s="391"/>
      <c r="C50" s="391"/>
      <c r="D50" s="44" t="s">
        <v>166</v>
      </c>
      <c r="E50" s="366">
        <v>22</v>
      </c>
      <c r="F50" s="366">
        <v>2.0499999999999998</v>
      </c>
      <c r="G50" s="280">
        <v>1199.52</v>
      </c>
      <c r="H50" s="281">
        <v>637.73</v>
      </c>
      <c r="I50" s="282">
        <v>872.6</v>
      </c>
      <c r="J50" s="199">
        <f t="shared" si="3"/>
        <v>2709.85</v>
      </c>
      <c r="K50" s="195">
        <v>874.83</v>
      </c>
      <c r="L50" s="200">
        <f t="shared" si="4"/>
        <v>2385.16</v>
      </c>
      <c r="M50" s="201">
        <f t="shared" si="5"/>
        <v>37288.519999999997</v>
      </c>
    </row>
    <row r="51" spans="1:16" ht="18" customHeight="1">
      <c r="A51" s="391"/>
      <c r="B51" s="391"/>
      <c r="C51" s="391"/>
      <c r="D51" s="62" t="s">
        <v>166</v>
      </c>
      <c r="E51" s="367">
        <v>22</v>
      </c>
      <c r="F51" s="367" t="s">
        <v>169</v>
      </c>
      <c r="G51" s="277">
        <v>1199.52</v>
      </c>
      <c r="H51" s="278">
        <v>637.73</v>
      </c>
      <c r="I51" s="279">
        <v>896.79</v>
      </c>
      <c r="J51" s="199">
        <f t="shared" si="3"/>
        <v>2734.04</v>
      </c>
      <c r="K51" s="197">
        <v>874.83</v>
      </c>
      <c r="L51" s="200">
        <f t="shared" si="4"/>
        <v>2409.35</v>
      </c>
      <c r="M51" s="201">
        <f t="shared" si="5"/>
        <v>37627.179999999993</v>
      </c>
    </row>
    <row r="52" spans="1:16" ht="18" customHeight="1">
      <c r="A52" s="391"/>
      <c r="B52" s="391"/>
      <c r="C52" s="391"/>
      <c r="D52" s="44" t="s">
        <v>166</v>
      </c>
      <c r="E52" s="366">
        <v>22</v>
      </c>
      <c r="F52" s="366">
        <v>1.02</v>
      </c>
      <c r="G52" s="280">
        <v>1199.52</v>
      </c>
      <c r="H52" s="281">
        <v>637.73</v>
      </c>
      <c r="I52" s="282">
        <v>786.02</v>
      </c>
      <c r="J52" s="199">
        <f t="shared" si="3"/>
        <v>2623.27</v>
      </c>
      <c r="K52" s="195">
        <v>874.83</v>
      </c>
      <c r="L52" s="200">
        <f t="shared" si="4"/>
        <v>2298.58</v>
      </c>
      <c r="M52" s="201">
        <f t="shared" si="5"/>
        <v>36076.399999999994</v>
      </c>
    </row>
    <row r="53" spans="1:16" ht="18" customHeight="1">
      <c r="A53" s="391"/>
      <c r="B53" s="391"/>
      <c r="C53" s="391"/>
      <c r="D53" s="62" t="s">
        <v>166</v>
      </c>
      <c r="E53" s="367">
        <v>21</v>
      </c>
      <c r="F53" s="367" t="s">
        <v>15</v>
      </c>
      <c r="G53" s="277">
        <v>1199.52</v>
      </c>
      <c r="H53" s="278">
        <v>592.11</v>
      </c>
      <c r="I53" s="279">
        <v>752.23</v>
      </c>
      <c r="J53" s="199">
        <f t="shared" si="3"/>
        <v>2543.86</v>
      </c>
      <c r="K53" s="197">
        <v>874.83</v>
      </c>
      <c r="L53" s="200">
        <f t="shared" si="4"/>
        <v>2219.17</v>
      </c>
      <c r="M53" s="201">
        <f t="shared" si="5"/>
        <v>34964.660000000003</v>
      </c>
    </row>
    <row r="54" spans="1:16" ht="18" customHeight="1">
      <c r="A54" s="395"/>
      <c r="B54" s="395"/>
      <c r="C54" s="395"/>
      <c r="D54" s="143" t="s">
        <v>166</v>
      </c>
      <c r="E54" s="368">
        <v>20</v>
      </c>
      <c r="F54" s="368" t="s">
        <v>15</v>
      </c>
      <c r="G54" s="286">
        <v>1199.52</v>
      </c>
      <c r="H54" s="287">
        <v>550.01</v>
      </c>
      <c r="I54" s="288">
        <v>682.76</v>
      </c>
      <c r="J54" s="219">
        <f t="shared" si="3"/>
        <v>2432.29</v>
      </c>
      <c r="K54" s="223">
        <v>874.83</v>
      </c>
      <c r="L54" s="220">
        <f t="shared" si="4"/>
        <v>2107.6000000000004</v>
      </c>
      <c r="M54" s="221">
        <f t="shared" si="5"/>
        <v>33402.68</v>
      </c>
    </row>
    <row r="55" spans="1:16" ht="18" customHeight="1">
      <c r="A55" s="393" t="s">
        <v>172</v>
      </c>
      <c r="B55" s="394"/>
      <c r="C55" s="394"/>
      <c r="D55" s="62" t="s">
        <v>173</v>
      </c>
      <c r="E55" s="367">
        <v>22</v>
      </c>
      <c r="F55" s="367">
        <v>4.0999999999999996</v>
      </c>
      <c r="G55" s="277">
        <v>900.63</v>
      </c>
      <c r="H55" s="278">
        <v>637.73</v>
      </c>
      <c r="I55" s="279">
        <v>2971.96</v>
      </c>
      <c r="J55" s="199">
        <f t="shared" si="3"/>
        <v>4510.32</v>
      </c>
      <c r="K55" s="197">
        <v>778.42</v>
      </c>
      <c r="L55" s="200">
        <f t="shared" si="4"/>
        <v>4388.1100000000006</v>
      </c>
      <c r="M55" s="201">
        <f t="shared" si="5"/>
        <v>62900.06</v>
      </c>
    </row>
    <row r="56" spans="1:16" ht="18" customHeight="1">
      <c r="A56" s="391"/>
      <c r="B56" s="391"/>
      <c r="C56" s="391"/>
      <c r="D56" s="44" t="s">
        <v>173</v>
      </c>
      <c r="E56" s="366">
        <v>22</v>
      </c>
      <c r="F56" s="366">
        <v>3.07</v>
      </c>
      <c r="G56" s="280">
        <v>900.63</v>
      </c>
      <c r="H56" s="281">
        <v>637.73</v>
      </c>
      <c r="I56" s="282">
        <v>1056.74</v>
      </c>
      <c r="J56" s="199">
        <f t="shared" si="3"/>
        <v>2595.1000000000004</v>
      </c>
      <c r="K56" s="195">
        <v>778.42</v>
      </c>
      <c r="L56" s="200">
        <f t="shared" si="4"/>
        <v>2472.8900000000003</v>
      </c>
      <c r="M56" s="201">
        <f t="shared" si="5"/>
        <v>36086.980000000003</v>
      </c>
    </row>
    <row r="57" spans="1:16" ht="18" customHeight="1">
      <c r="A57" s="391"/>
      <c r="B57" s="391"/>
      <c r="C57" s="391"/>
      <c r="D57" s="62" t="s">
        <v>173</v>
      </c>
      <c r="E57" s="367">
        <v>22</v>
      </c>
      <c r="F57" s="367">
        <v>2.0499999999999998</v>
      </c>
      <c r="G57" s="277">
        <v>900.63</v>
      </c>
      <c r="H57" s="278">
        <v>637.73</v>
      </c>
      <c r="I57" s="279">
        <v>883.57</v>
      </c>
      <c r="J57" s="199">
        <f t="shared" si="3"/>
        <v>2421.9300000000003</v>
      </c>
      <c r="K57" s="197">
        <v>778.42</v>
      </c>
      <c r="L57" s="200">
        <f t="shared" si="4"/>
        <v>2299.7200000000003</v>
      </c>
      <c r="M57" s="201">
        <f t="shared" si="5"/>
        <v>33662.600000000006</v>
      </c>
    </row>
    <row r="58" spans="1:16" ht="18" customHeight="1">
      <c r="A58" s="391"/>
      <c r="B58" s="391"/>
      <c r="C58" s="391"/>
      <c r="D58" s="44" t="s">
        <v>173</v>
      </c>
      <c r="E58" s="366">
        <v>22</v>
      </c>
      <c r="F58" s="366" t="s">
        <v>169</v>
      </c>
      <c r="G58" s="280">
        <v>900.63</v>
      </c>
      <c r="H58" s="281">
        <v>637.73</v>
      </c>
      <c r="I58" s="282">
        <v>936.5</v>
      </c>
      <c r="J58" s="199">
        <f t="shared" si="3"/>
        <v>2474.86</v>
      </c>
      <c r="K58" s="195">
        <v>778.42</v>
      </c>
      <c r="L58" s="200">
        <f t="shared" si="4"/>
        <v>2352.65</v>
      </c>
      <c r="M58" s="201">
        <f t="shared" si="5"/>
        <v>34403.620000000003</v>
      </c>
    </row>
    <row r="59" spans="1:16" ht="18" customHeight="1">
      <c r="A59" s="391"/>
      <c r="B59" s="391"/>
      <c r="C59" s="391"/>
      <c r="D59" s="62" t="s">
        <v>173</v>
      </c>
      <c r="E59" s="367">
        <v>22</v>
      </c>
      <c r="F59" s="367">
        <v>1.02</v>
      </c>
      <c r="G59" s="277">
        <v>900.63</v>
      </c>
      <c r="H59" s="278">
        <v>637.73</v>
      </c>
      <c r="I59" s="279">
        <v>825.72</v>
      </c>
      <c r="J59" s="199">
        <f t="shared" si="3"/>
        <v>2364.08</v>
      </c>
      <c r="K59" s="197">
        <v>778.42</v>
      </c>
      <c r="L59" s="200">
        <f t="shared" si="4"/>
        <v>2241.87</v>
      </c>
      <c r="M59" s="201">
        <f t="shared" si="5"/>
        <v>32852.699999999997</v>
      </c>
    </row>
    <row r="60" spans="1:16" ht="18" customHeight="1">
      <c r="A60" s="391"/>
      <c r="B60" s="391"/>
      <c r="C60" s="391"/>
      <c r="D60" s="44" t="s">
        <v>173</v>
      </c>
      <c r="E60" s="366">
        <v>21</v>
      </c>
      <c r="F60" s="366" t="s">
        <v>169</v>
      </c>
      <c r="G60" s="280">
        <v>900.63</v>
      </c>
      <c r="H60" s="281">
        <v>592.11</v>
      </c>
      <c r="I60" s="282">
        <v>762.36</v>
      </c>
      <c r="J60" s="199">
        <f t="shared" si="3"/>
        <v>2255.1</v>
      </c>
      <c r="K60" s="195">
        <v>778.42</v>
      </c>
      <c r="L60" s="200">
        <f t="shared" si="4"/>
        <v>2132.89</v>
      </c>
      <c r="M60" s="201">
        <f t="shared" si="5"/>
        <v>31326.979999999996</v>
      </c>
    </row>
    <row r="61" spans="1:16" ht="18" customHeight="1">
      <c r="A61" s="391"/>
      <c r="B61" s="391"/>
      <c r="C61" s="391"/>
      <c r="D61" s="62" t="s">
        <v>173</v>
      </c>
      <c r="E61" s="367">
        <v>21</v>
      </c>
      <c r="F61" s="367">
        <v>1.02</v>
      </c>
      <c r="G61" s="277">
        <v>900.63</v>
      </c>
      <c r="H61" s="278">
        <v>592.11</v>
      </c>
      <c r="I61" s="279">
        <v>651.58000000000004</v>
      </c>
      <c r="J61" s="199">
        <f t="shared" si="3"/>
        <v>2144.3200000000002</v>
      </c>
      <c r="K61" s="197">
        <v>778.42</v>
      </c>
      <c r="L61" s="200">
        <f t="shared" si="4"/>
        <v>2022.1100000000001</v>
      </c>
      <c r="M61" s="201">
        <f t="shared" si="5"/>
        <v>29776.060000000005</v>
      </c>
    </row>
    <row r="62" spans="1:16" ht="18" customHeight="1">
      <c r="A62" s="391"/>
      <c r="B62" s="391"/>
      <c r="C62" s="391"/>
      <c r="D62" s="44" t="s">
        <v>173</v>
      </c>
      <c r="E62" s="366">
        <v>18</v>
      </c>
      <c r="F62" s="366" t="s">
        <v>169</v>
      </c>
      <c r="G62" s="280">
        <v>900.63</v>
      </c>
      <c r="H62" s="281">
        <v>493.86</v>
      </c>
      <c r="I62" s="282">
        <v>734.37</v>
      </c>
      <c r="J62" s="199">
        <f t="shared" si="3"/>
        <v>2128.86</v>
      </c>
      <c r="K62" s="195">
        <v>778.42</v>
      </c>
      <c r="L62" s="200">
        <f t="shared" si="4"/>
        <v>2006.65</v>
      </c>
      <c r="M62" s="201">
        <f t="shared" si="5"/>
        <v>29559.62</v>
      </c>
    </row>
    <row r="63" spans="1:16" ht="18" customHeight="1">
      <c r="A63" s="391"/>
      <c r="B63" s="391"/>
      <c r="C63" s="391"/>
      <c r="D63" s="62" t="s">
        <v>173</v>
      </c>
      <c r="E63" s="367">
        <v>18</v>
      </c>
      <c r="F63" s="367">
        <v>1.02</v>
      </c>
      <c r="G63" s="277">
        <v>900.63</v>
      </c>
      <c r="H63" s="278">
        <v>493.86</v>
      </c>
      <c r="I63" s="279">
        <v>623.59</v>
      </c>
      <c r="J63" s="199">
        <f t="shared" si="3"/>
        <v>2018.08</v>
      </c>
      <c r="K63" s="197">
        <v>778.42</v>
      </c>
      <c r="L63" s="200">
        <f t="shared" si="4"/>
        <v>1895.87</v>
      </c>
      <c r="M63" s="201">
        <f t="shared" si="5"/>
        <v>28008.699999999997</v>
      </c>
      <c r="P63" s="258"/>
    </row>
    <row r="64" spans="1:16" ht="18" customHeight="1">
      <c r="A64" s="391"/>
      <c r="B64" s="391"/>
      <c r="C64" s="391"/>
      <c r="D64" s="44" t="s">
        <v>173</v>
      </c>
      <c r="E64" s="366">
        <v>16</v>
      </c>
      <c r="F64" s="366" t="s">
        <v>174</v>
      </c>
      <c r="G64" s="280">
        <v>900.63</v>
      </c>
      <c r="H64" s="281">
        <v>437.73</v>
      </c>
      <c r="I64" s="282">
        <v>776.94</v>
      </c>
      <c r="J64" s="199">
        <f t="shared" si="3"/>
        <v>2115.3000000000002</v>
      </c>
      <c r="K64" s="195">
        <v>778.42</v>
      </c>
      <c r="L64" s="200">
        <f t="shared" si="4"/>
        <v>1993.0900000000001</v>
      </c>
      <c r="M64" s="201">
        <f t="shared" si="5"/>
        <v>29369.780000000002</v>
      </c>
    </row>
    <row r="65" spans="1:16" ht="18" customHeight="1">
      <c r="A65" s="391"/>
      <c r="B65" s="391"/>
      <c r="C65" s="391"/>
      <c r="D65" s="62" t="s">
        <v>173</v>
      </c>
      <c r="E65" s="367">
        <v>16</v>
      </c>
      <c r="F65" s="367" t="s">
        <v>169</v>
      </c>
      <c r="G65" s="277">
        <v>900.63</v>
      </c>
      <c r="H65" s="278">
        <v>437.73</v>
      </c>
      <c r="I65" s="279">
        <v>666.15</v>
      </c>
      <c r="J65" s="199">
        <f t="shared" si="3"/>
        <v>2004.5100000000002</v>
      </c>
      <c r="K65" s="197">
        <v>778.42</v>
      </c>
      <c r="L65" s="200">
        <f t="shared" si="4"/>
        <v>1882.3000000000002</v>
      </c>
      <c r="M65" s="201">
        <f t="shared" si="5"/>
        <v>27818.720000000001</v>
      </c>
    </row>
    <row r="66" spans="1:16" ht="18" customHeight="1">
      <c r="A66" s="395"/>
      <c r="B66" s="395"/>
      <c r="C66" s="395"/>
      <c r="D66" s="143" t="s">
        <v>173</v>
      </c>
      <c r="E66" s="368">
        <v>16</v>
      </c>
      <c r="F66" s="368">
        <v>1.02</v>
      </c>
      <c r="G66" s="280">
        <v>900.63</v>
      </c>
      <c r="H66" s="287">
        <v>437.73</v>
      </c>
      <c r="I66" s="282">
        <v>555.39</v>
      </c>
      <c r="J66" s="199">
        <f t="shared" si="3"/>
        <v>1893.75</v>
      </c>
      <c r="K66" s="223">
        <v>778.42</v>
      </c>
      <c r="L66" s="200">
        <f t="shared" si="4"/>
        <v>1771.54</v>
      </c>
      <c r="M66" s="221">
        <f t="shared" si="5"/>
        <v>26268.080000000002</v>
      </c>
    </row>
    <row r="67" spans="1:16" ht="18" customHeight="1">
      <c r="A67" s="421" t="s">
        <v>175</v>
      </c>
      <c r="B67" s="391"/>
      <c r="C67" s="391"/>
      <c r="D67" s="62" t="s">
        <v>176</v>
      </c>
      <c r="E67" s="367">
        <v>18</v>
      </c>
      <c r="F67" s="367" t="s">
        <v>169</v>
      </c>
      <c r="G67" s="298">
        <v>749.58</v>
      </c>
      <c r="H67" s="278">
        <v>493.86</v>
      </c>
      <c r="I67" s="296">
        <v>868.96</v>
      </c>
      <c r="J67" s="264">
        <f t="shared" si="3"/>
        <v>2112.4</v>
      </c>
      <c r="K67" s="263">
        <v>742.75</v>
      </c>
      <c r="L67" s="265">
        <f t="shared" si="4"/>
        <v>2105.5700000000002</v>
      </c>
      <c r="M67" s="201">
        <f t="shared" si="5"/>
        <v>29559.940000000002</v>
      </c>
    </row>
    <row r="68" spans="1:16" ht="18" customHeight="1">
      <c r="A68" s="391"/>
      <c r="B68" s="391"/>
      <c r="C68" s="391"/>
      <c r="D68" s="44" t="s">
        <v>176</v>
      </c>
      <c r="E68" s="366">
        <v>18</v>
      </c>
      <c r="F68" s="366"/>
      <c r="G68" s="280">
        <v>749.58</v>
      </c>
      <c r="H68" s="281">
        <v>493.86</v>
      </c>
      <c r="I68" s="282">
        <v>758.15</v>
      </c>
      <c r="J68" s="199">
        <f t="shared" si="3"/>
        <v>2001.5900000000001</v>
      </c>
      <c r="K68" s="195">
        <v>742.75</v>
      </c>
      <c r="L68" s="200">
        <f t="shared" si="4"/>
        <v>1994.7600000000002</v>
      </c>
      <c r="M68" s="201">
        <f t="shared" si="5"/>
        <v>28008.600000000002</v>
      </c>
      <c r="P68" s="258"/>
    </row>
    <row r="69" spans="1:16" ht="18" customHeight="1">
      <c r="A69" s="391"/>
      <c r="B69" s="391"/>
      <c r="C69" s="391"/>
      <c r="D69" s="62" t="s">
        <v>176</v>
      </c>
      <c r="E69" s="367">
        <v>16</v>
      </c>
      <c r="F69" s="367" t="s">
        <v>177</v>
      </c>
      <c r="G69" s="277">
        <v>749.58</v>
      </c>
      <c r="H69" s="278">
        <v>437.73</v>
      </c>
      <c r="I69" s="279">
        <v>911.53</v>
      </c>
      <c r="J69" s="199">
        <f t="shared" si="3"/>
        <v>2098.84</v>
      </c>
      <c r="K69" s="197">
        <v>742.75</v>
      </c>
      <c r="L69" s="200">
        <f t="shared" si="4"/>
        <v>2092.0100000000002</v>
      </c>
      <c r="M69" s="201">
        <f t="shared" si="5"/>
        <v>29370.100000000002</v>
      </c>
    </row>
    <row r="70" spans="1:16" ht="18" customHeight="1">
      <c r="A70" s="391"/>
      <c r="B70" s="391"/>
      <c r="C70" s="391"/>
      <c r="D70" s="44" t="s">
        <v>176</v>
      </c>
      <c r="E70" s="366">
        <v>16</v>
      </c>
      <c r="F70" s="366" t="s">
        <v>171</v>
      </c>
      <c r="G70" s="280">
        <v>749.58</v>
      </c>
      <c r="H70" s="281">
        <v>437.73</v>
      </c>
      <c r="I70" s="282">
        <v>800.74</v>
      </c>
      <c r="J70" s="199">
        <f t="shared" si="3"/>
        <v>1988.05</v>
      </c>
      <c r="K70" s="195">
        <v>742.75</v>
      </c>
      <c r="L70" s="200">
        <f t="shared" si="4"/>
        <v>1981.22</v>
      </c>
      <c r="M70" s="201">
        <f t="shared" si="5"/>
        <v>27819.039999999997</v>
      </c>
    </row>
    <row r="71" spans="1:16" ht="18" customHeight="1" thickBot="1">
      <c r="A71" s="399"/>
      <c r="B71" s="399"/>
      <c r="C71" s="399"/>
      <c r="D71" s="47" t="s">
        <v>176</v>
      </c>
      <c r="E71" s="372">
        <v>16</v>
      </c>
      <c r="F71" s="372">
        <v>2.0499999999999998</v>
      </c>
      <c r="G71" s="289">
        <v>749.58</v>
      </c>
      <c r="H71" s="301">
        <v>437.73</v>
      </c>
      <c r="I71" s="302">
        <v>689.99</v>
      </c>
      <c r="J71" s="209">
        <f t="shared" si="3"/>
        <v>1877.3</v>
      </c>
      <c r="K71" s="208">
        <v>742.75</v>
      </c>
      <c r="L71" s="210">
        <f t="shared" si="4"/>
        <v>1870.47</v>
      </c>
      <c r="M71" s="211">
        <f t="shared" si="5"/>
        <v>26268.539999999997</v>
      </c>
    </row>
    <row r="75" spans="1:16" ht="18" customHeight="1">
      <c r="A75" s="404" t="s">
        <v>150</v>
      </c>
      <c r="B75" s="391"/>
      <c r="C75" s="391"/>
      <c r="D75" s="405" t="s">
        <v>151</v>
      </c>
      <c r="E75" s="405" t="s">
        <v>152</v>
      </c>
      <c r="F75" s="404" t="s">
        <v>153</v>
      </c>
      <c r="G75" s="400" t="s">
        <v>3</v>
      </c>
      <c r="H75" s="403" t="s">
        <v>154</v>
      </c>
      <c r="I75" s="403" t="s">
        <v>155</v>
      </c>
      <c r="J75" s="398" t="s">
        <v>8</v>
      </c>
      <c r="K75" s="403" t="s">
        <v>9</v>
      </c>
      <c r="L75" s="398" t="s">
        <v>156</v>
      </c>
      <c r="M75" s="404" t="s">
        <v>11</v>
      </c>
    </row>
    <row r="76" spans="1:16" ht="18" customHeight="1">
      <c r="A76" s="391"/>
      <c r="B76" s="391"/>
      <c r="C76" s="391"/>
      <c r="D76" s="391"/>
      <c r="E76" s="391"/>
      <c r="F76" s="391"/>
      <c r="G76" s="401"/>
      <c r="H76" s="391"/>
      <c r="I76" s="391"/>
      <c r="J76" s="391"/>
      <c r="K76" s="391"/>
      <c r="L76" s="391"/>
      <c r="M76" s="391"/>
    </row>
    <row r="77" spans="1:16" ht="18" customHeight="1" thickBot="1">
      <c r="A77" s="395"/>
      <c r="B77" s="395"/>
      <c r="C77" s="395"/>
      <c r="D77" s="395"/>
      <c r="E77" s="395"/>
      <c r="F77" s="395"/>
      <c r="G77" s="402"/>
      <c r="H77" s="399"/>
      <c r="I77" s="399"/>
      <c r="J77" s="399"/>
      <c r="K77" s="399"/>
      <c r="L77" s="399"/>
      <c r="M77" s="399"/>
    </row>
    <row r="78" spans="1:16" ht="18" customHeight="1">
      <c r="A78" s="415" t="s">
        <v>162</v>
      </c>
      <c r="B78" s="391"/>
      <c r="C78" s="391"/>
      <c r="D78" s="44" t="s">
        <v>158</v>
      </c>
      <c r="E78" s="366">
        <v>24</v>
      </c>
      <c r="F78" s="322" t="s">
        <v>178</v>
      </c>
      <c r="G78" s="281">
        <v>1387.24</v>
      </c>
      <c r="H78" s="195">
        <v>729.14</v>
      </c>
      <c r="I78" s="282">
        <v>2453.08</v>
      </c>
      <c r="J78" s="199">
        <f t="shared" ref="J78:J106" si="6">SUM(G78:I78)</f>
        <v>4569.46</v>
      </c>
      <c r="K78" s="195">
        <v>856.05</v>
      </c>
      <c r="L78" s="200">
        <f t="shared" ref="L78:L106" si="7">K78+H78+I78</f>
        <v>4038.27</v>
      </c>
      <c r="M78" s="201">
        <f t="shared" ref="M78:M106" si="8">(J78*12)+(L78*2)</f>
        <v>62910.060000000005</v>
      </c>
    </row>
    <row r="79" spans="1:16" ht="18" customHeight="1">
      <c r="A79" s="391"/>
      <c r="B79" s="391"/>
      <c r="C79" s="391"/>
      <c r="D79" s="62" t="s">
        <v>158</v>
      </c>
      <c r="E79" s="367">
        <v>24</v>
      </c>
      <c r="F79" s="272" t="s">
        <v>179</v>
      </c>
      <c r="G79" s="278">
        <v>1387.24</v>
      </c>
      <c r="H79" s="278">
        <v>729.14</v>
      </c>
      <c r="I79" s="279">
        <v>2342.2399999999998</v>
      </c>
      <c r="J79" s="199">
        <f t="shared" si="6"/>
        <v>4458.62</v>
      </c>
      <c r="K79" s="197">
        <v>856.05</v>
      </c>
      <c r="L79" s="200">
        <f t="shared" si="7"/>
        <v>3927.43</v>
      </c>
      <c r="M79" s="201">
        <f t="shared" si="8"/>
        <v>61358.3</v>
      </c>
    </row>
    <row r="80" spans="1:16" ht="18" customHeight="1">
      <c r="A80" s="391"/>
      <c r="B80" s="391"/>
      <c r="C80" s="391"/>
      <c r="D80" s="44" t="s">
        <v>158</v>
      </c>
      <c r="E80" s="366">
        <v>24</v>
      </c>
      <c r="F80" s="271" t="s">
        <v>180</v>
      </c>
      <c r="G80" s="281">
        <v>1387.24</v>
      </c>
      <c r="H80" s="281">
        <v>729.14</v>
      </c>
      <c r="I80" s="282">
        <v>2109.81</v>
      </c>
      <c r="J80" s="199">
        <f t="shared" si="6"/>
        <v>4226.1900000000005</v>
      </c>
      <c r="K80" s="195">
        <v>856.05</v>
      </c>
      <c r="L80" s="200">
        <f t="shared" si="7"/>
        <v>3695</v>
      </c>
      <c r="M80" s="201">
        <f t="shared" si="8"/>
        <v>58104.280000000006</v>
      </c>
    </row>
    <row r="81" spans="1:13" ht="18" customHeight="1">
      <c r="A81" s="391"/>
      <c r="B81" s="391"/>
      <c r="C81" s="391"/>
      <c r="D81" s="62" t="s">
        <v>158</v>
      </c>
      <c r="E81" s="367">
        <v>24</v>
      </c>
      <c r="F81" s="272" t="s">
        <v>181</v>
      </c>
      <c r="G81" s="278">
        <v>1387.24</v>
      </c>
      <c r="H81" s="278">
        <v>729.14</v>
      </c>
      <c r="I81" s="279">
        <v>1998.99</v>
      </c>
      <c r="J81" s="199">
        <f t="shared" si="6"/>
        <v>4115.37</v>
      </c>
      <c r="K81" s="197">
        <v>856.05</v>
      </c>
      <c r="L81" s="200">
        <f t="shared" si="7"/>
        <v>3584.1800000000003</v>
      </c>
      <c r="M81" s="201">
        <f t="shared" si="8"/>
        <v>56552.800000000003</v>
      </c>
    </row>
    <row r="82" spans="1:13" ht="18" customHeight="1">
      <c r="A82" s="391"/>
      <c r="B82" s="391"/>
      <c r="C82" s="391"/>
      <c r="D82" s="44" t="s">
        <v>158</v>
      </c>
      <c r="E82" s="366">
        <v>24</v>
      </c>
      <c r="F82" s="271" t="s">
        <v>182</v>
      </c>
      <c r="G82" s="281">
        <v>1387.24</v>
      </c>
      <c r="H82" s="281">
        <v>729.14</v>
      </c>
      <c r="I82" s="282">
        <v>1766.52</v>
      </c>
      <c r="J82" s="199">
        <f t="shared" si="6"/>
        <v>3882.9</v>
      </c>
      <c r="K82" s="195">
        <v>856.05</v>
      </c>
      <c r="L82" s="200">
        <f t="shared" si="7"/>
        <v>3351.71</v>
      </c>
      <c r="M82" s="201">
        <f t="shared" si="8"/>
        <v>53298.22</v>
      </c>
    </row>
    <row r="83" spans="1:13" ht="18" customHeight="1">
      <c r="A83" s="391"/>
      <c r="B83" s="391"/>
      <c r="C83" s="391"/>
      <c r="D83" s="62" t="s">
        <v>158</v>
      </c>
      <c r="E83" s="367">
        <v>24</v>
      </c>
      <c r="F83" s="272" t="s">
        <v>183</v>
      </c>
      <c r="G83" s="278">
        <v>1387.24</v>
      </c>
      <c r="H83" s="278">
        <v>729.14</v>
      </c>
      <c r="I83" s="279">
        <v>1655.73</v>
      </c>
      <c r="J83" s="199">
        <f t="shared" si="6"/>
        <v>3772.11</v>
      </c>
      <c r="K83" s="197">
        <v>856.05</v>
      </c>
      <c r="L83" s="200">
        <f t="shared" si="7"/>
        <v>3240.92</v>
      </c>
      <c r="M83" s="201">
        <f t="shared" si="8"/>
        <v>51747.16</v>
      </c>
    </row>
    <row r="84" spans="1:13" ht="18" customHeight="1">
      <c r="A84" s="391"/>
      <c r="B84" s="391"/>
      <c r="C84" s="391"/>
      <c r="D84" s="44" t="s">
        <v>158</v>
      </c>
      <c r="E84" s="366">
        <v>24</v>
      </c>
      <c r="F84" s="271" t="s">
        <v>184</v>
      </c>
      <c r="G84" s="281">
        <v>1387.24</v>
      </c>
      <c r="H84" s="281">
        <v>729.14</v>
      </c>
      <c r="I84" s="282">
        <v>1423.25</v>
      </c>
      <c r="J84" s="199">
        <f t="shared" si="6"/>
        <v>3539.63</v>
      </c>
      <c r="K84" s="195">
        <v>856.05</v>
      </c>
      <c r="L84" s="200">
        <f t="shared" si="7"/>
        <v>3008.44</v>
      </c>
      <c r="M84" s="201">
        <f t="shared" si="8"/>
        <v>48492.439999999995</v>
      </c>
    </row>
    <row r="85" spans="1:13" ht="18" customHeight="1">
      <c r="A85" s="395"/>
      <c r="B85" s="395"/>
      <c r="C85" s="395"/>
      <c r="D85" s="215" t="s">
        <v>158</v>
      </c>
      <c r="E85" s="365">
        <v>24</v>
      </c>
      <c r="F85" s="273" t="s">
        <v>185</v>
      </c>
      <c r="G85" s="284">
        <v>1387.24</v>
      </c>
      <c r="H85" s="284">
        <v>729.14</v>
      </c>
      <c r="I85" s="285">
        <v>1312.47</v>
      </c>
      <c r="J85" s="219">
        <f t="shared" si="6"/>
        <v>3428.8500000000004</v>
      </c>
      <c r="K85" s="217">
        <v>856.05</v>
      </c>
      <c r="L85" s="220">
        <f t="shared" si="7"/>
        <v>2897.66</v>
      </c>
      <c r="M85" s="221">
        <f t="shared" si="8"/>
        <v>46941.520000000004</v>
      </c>
    </row>
    <row r="86" spans="1:13" ht="18" customHeight="1">
      <c r="A86" s="424" t="s">
        <v>186</v>
      </c>
      <c r="B86" s="394"/>
      <c r="C86" s="394"/>
      <c r="D86" s="44" t="s">
        <v>158</v>
      </c>
      <c r="E86" s="366">
        <v>23</v>
      </c>
      <c r="F86" s="322" t="s">
        <v>187</v>
      </c>
      <c r="G86" s="293">
        <v>1387.24</v>
      </c>
      <c r="H86" s="269">
        <v>683.48</v>
      </c>
      <c r="I86" s="294">
        <v>1256.72</v>
      </c>
      <c r="J86" s="264">
        <f t="shared" si="6"/>
        <v>3327.4400000000005</v>
      </c>
      <c r="K86" s="269">
        <v>856.05</v>
      </c>
      <c r="L86" s="267">
        <f t="shared" si="7"/>
        <v>2796.25</v>
      </c>
      <c r="M86" s="201">
        <f t="shared" si="8"/>
        <v>45521.780000000006</v>
      </c>
    </row>
    <row r="87" spans="1:13" ht="18" customHeight="1">
      <c r="A87" s="395"/>
      <c r="B87" s="395"/>
      <c r="C87" s="395"/>
      <c r="D87" s="215" t="s">
        <v>158</v>
      </c>
      <c r="E87" s="365">
        <v>23</v>
      </c>
      <c r="F87" s="273" t="s">
        <v>188</v>
      </c>
      <c r="G87" s="284">
        <v>1387.24</v>
      </c>
      <c r="H87" s="284">
        <v>683.48</v>
      </c>
      <c r="I87" s="285">
        <v>1145.94</v>
      </c>
      <c r="J87" s="219">
        <f t="shared" si="6"/>
        <v>3216.6600000000003</v>
      </c>
      <c r="K87" s="217">
        <v>856.05</v>
      </c>
      <c r="L87" s="266">
        <f t="shared" si="7"/>
        <v>2685.4700000000003</v>
      </c>
      <c r="M87" s="221">
        <f t="shared" si="8"/>
        <v>43970.860000000008</v>
      </c>
    </row>
    <row r="88" spans="1:13" ht="18" customHeight="1">
      <c r="A88" s="412" t="s">
        <v>189</v>
      </c>
      <c r="B88" s="394"/>
      <c r="C88" s="394"/>
      <c r="D88" s="44" t="s">
        <v>158</v>
      </c>
      <c r="E88" s="366">
        <v>24</v>
      </c>
      <c r="F88" s="193" t="s">
        <v>190</v>
      </c>
      <c r="G88" s="280">
        <v>1387.24</v>
      </c>
      <c r="H88" s="269">
        <v>729.14</v>
      </c>
      <c r="I88" s="282">
        <v>1497.11</v>
      </c>
      <c r="J88" s="199">
        <f t="shared" si="6"/>
        <v>3613.49</v>
      </c>
      <c r="K88" s="195">
        <v>856.05</v>
      </c>
      <c r="L88" s="200">
        <f t="shared" si="7"/>
        <v>3082.3</v>
      </c>
      <c r="M88" s="201">
        <f t="shared" si="8"/>
        <v>49526.479999999996</v>
      </c>
    </row>
    <row r="89" spans="1:13" ht="18" customHeight="1">
      <c r="A89" s="395"/>
      <c r="B89" s="395"/>
      <c r="C89" s="395"/>
      <c r="D89" s="215" t="s">
        <v>158</v>
      </c>
      <c r="E89" s="365">
        <v>24</v>
      </c>
      <c r="F89" s="216" t="s">
        <v>191</v>
      </c>
      <c r="G89" s="277">
        <v>1387.24</v>
      </c>
      <c r="H89" s="278">
        <v>729.14</v>
      </c>
      <c r="I89" s="279">
        <v>1386.32</v>
      </c>
      <c r="J89" s="199">
        <f t="shared" si="6"/>
        <v>3502.7</v>
      </c>
      <c r="K89" s="197">
        <v>856.05</v>
      </c>
      <c r="L89" s="200">
        <f t="shared" si="7"/>
        <v>2971.51</v>
      </c>
      <c r="M89" s="221">
        <f t="shared" si="8"/>
        <v>47975.42</v>
      </c>
    </row>
    <row r="90" spans="1:13" ht="18" customHeight="1">
      <c r="A90" s="393" t="s">
        <v>192</v>
      </c>
      <c r="B90" s="394"/>
      <c r="C90" s="394"/>
      <c r="D90" s="44" t="s">
        <v>158</v>
      </c>
      <c r="E90" s="366">
        <v>22</v>
      </c>
      <c r="F90" s="193" t="s">
        <v>193</v>
      </c>
      <c r="G90" s="292">
        <v>1387.24</v>
      </c>
      <c r="H90" s="293">
        <v>637.73</v>
      </c>
      <c r="I90" s="294">
        <v>1279.6600000000001</v>
      </c>
      <c r="J90" s="264">
        <f t="shared" si="6"/>
        <v>3304.63</v>
      </c>
      <c r="K90" s="269">
        <v>856.05</v>
      </c>
      <c r="L90" s="267">
        <f t="shared" si="7"/>
        <v>2773.44</v>
      </c>
      <c r="M90" s="201">
        <f t="shared" si="8"/>
        <v>45202.439999999995</v>
      </c>
    </row>
    <row r="91" spans="1:13" ht="18" customHeight="1">
      <c r="A91" s="391"/>
      <c r="B91" s="391"/>
      <c r="C91" s="391"/>
      <c r="D91" s="62" t="s">
        <v>158</v>
      </c>
      <c r="E91" s="367">
        <v>22</v>
      </c>
      <c r="F91" s="194" t="s">
        <v>194</v>
      </c>
      <c r="G91" s="277">
        <v>1387.24</v>
      </c>
      <c r="H91" s="278">
        <v>637.73</v>
      </c>
      <c r="I91" s="279">
        <v>1096.46</v>
      </c>
      <c r="J91" s="199">
        <f t="shared" si="6"/>
        <v>3121.4300000000003</v>
      </c>
      <c r="K91" s="197">
        <v>856.05</v>
      </c>
      <c r="L91" s="268">
        <f t="shared" si="7"/>
        <v>2590.2399999999998</v>
      </c>
      <c r="M91" s="201">
        <f t="shared" si="8"/>
        <v>42637.64</v>
      </c>
    </row>
    <row r="92" spans="1:13" ht="18" customHeight="1">
      <c r="A92" s="395"/>
      <c r="B92" s="395"/>
      <c r="C92" s="395"/>
      <c r="D92" s="143" t="s">
        <v>158</v>
      </c>
      <c r="E92" s="368">
        <v>22</v>
      </c>
      <c r="F92" s="222" t="s">
        <v>195</v>
      </c>
      <c r="G92" s="286">
        <v>1387.24</v>
      </c>
      <c r="H92" s="287">
        <v>637.73</v>
      </c>
      <c r="I92" s="288">
        <v>920.98</v>
      </c>
      <c r="J92" s="219">
        <f t="shared" si="6"/>
        <v>2945.95</v>
      </c>
      <c r="K92" s="223">
        <v>856.05</v>
      </c>
      <c r="L92" s="266">
        <f t="shared" si="7"/>
        <v>2414.7600000000002</v>
      </c>
      <c r="M92" s="221">
        <f t="shared" si="8"/>
        <v>40180.92</v>
      </c>
    </row>
    <row r="93" spans="1:13" ht="18" customHeight="1">
      <c r="A93" s="412" t="s">
        <v>196</v>
      </c>
      <c r="B93" s="394"/>
      <c r="C93" s="394"/>
      <c r="D93" s="62" t="s">
        <v>166</v>
      </c>
      <c r="E93" s="367">
        <v>22</v>
      </c>
      <c r="F93" s="194" t="s">
        <v>197</v>
      </c>
      <c r="G93" s="295">
        <v>1199.52</v>
      </c>
      <c r="H93" s="297">
        <v>637.73</v>
      </c>
      <c r="I93" s="296">
        <v>1069.96</v>
      </c>
      <c r="J93" s="264">
        <f t="shared" si="6"/>
        <v>2907.21</v>
      </c>
      <c r="K93" s="263">
        <v>874.83</v>
      </c>
      <c r="L93" s="267">
        <f t="shared" si="7"/>
        <v>2582.52</v>
      </c>
      <c r="M93" s="201">
        <f t="shared" si="8"/>
        <v>40051.560000000005</v>
      </c>
    </row>
    <row r="94" spans="1:13" ht="18" customHeight="1">
      <c r="A94" s="391"/>
      <c r="B94" s="391"/>
      <c r="C94" s="391"/>
      <c r="D94" s="44" t="s">
        <v>166</v>
      </c>
      <c r="E94" s="366">
        <v>22</v>
      </c>
      <c r="F94" s="193" t="s">
        <v>198</v>
      </c>
      <c r="G94" s="280">
        <v>1199.52</v>
      </c>
      <c r="H94" s="281">
        <v>637.73</v>
      </c>
      <c r="I94" s="282">
        <v>959.18</v>
      </c>
      <c r="J94" s="199">
        <f t="shared" si="6"/>
        <v>2796.43</v>
      </c>
      <c r="K94" s="195">
        <v>874.83</v>
      </c>
      <c r="L94" s="268">
        <f t="shared" si="7"/>
        <v>2471.7399999999998</v>
      </c>
      <c r="M94" s="201">
        <f t="shared" si="8"/>
        <v>38500.639999999999</v>
      </c>
    </row>
    <row r="95" spans="1:13" ht="18" customHeight="1">
      <c r="A95" s="391"/>
      <c r="B95" s="391"/>
      <c r="C95" s="391"/>
      <c r="D95" s="62" t="s">
        <v>166</v>
      </c>
      <c r="E95" s="367">
        <v>22</v>
      </c>
      <c r="F95" s="194" t="s">
        <v>199</v>
      </c>
      <c r="G95" s="277">
        <v>1199.52</v>
      </c>
      <c r="H95" s="278">
        <v>637.73</v>
      </c>
      <c r="I95" s="279">
        <v>983.36</v>
      </c>
      <c r="J95" s="199">
        <f t="shared" si="6"/>
        <v>2820.61</v>
      </c>
      <c r="K95" s="197">
        <v>874.83</v>
      </c>
      <c r="L95" s="268">
        <f t="shared" si="7"/>
        <v>2495.92</v>
      </c>
      <c r="M95" s="201">
        <f t="shared" si="8"/>
        <v>38839.160000000003</v>
      </c>
    </row>
    <row r="96" spans="1:13" ht="18" customHeight="1">
      <c r="A96" s="391"/>
      <c r="B96" s="391"/>
      <c r="C96" s="391"/>
      <c r="D96" s="44" t="s">
        <v>166</v>
      </c>
      <c r="E96" s="366">
        <v>22</v>
      </c>
      <c r="F96" s="193" t="s">
        <v>200</v>
      </c>
      <c r="G96" s="280">
        <v>1199.52</v>
      </c>
      <c r="H96" s="281">
        <v>637.73</v>
      </c>
      <c r="I96" s="282">
        <v>872.6</v>
      </c>
      <c r="J96" s="199">
        <f t="shared" si="6"/>
        <v>2709.85</v>
      </c>
      <c r="K96" s="195">
        <v>874.83</v>
      </c>
      <c r="L96" s="268">
        <f t="shared" si="7"/>
        <v>2385.16</v>
      </c>
      <c r="M96" s="201">
        <f t="shared" si="8"/>
        <v>37288.519999999997</v>
      </c>
    </row>
    <row r="97" spans="1:13" ht="18" customHeight="1">
      <c r="A97" s="391"/>
      <c r="B97" s="391"/>
      <c r="C97" s="391"/>
      <c r="D97" s="62" t="s">
        <v>166</v>
      </c>
      <c r="E97" s="367">
        <v>22</v>
      </c>
      <c r="F97" s="194" t="s">
        <v>201</v>
      </c>
      <c r="G97" s="277">
        <v>1199.52</v>
      </c>
      <c r="H97" s="278">
        <v>637.73</v>
      </c>
      <c r="I97" s="279">
        <v>896.79</v>
      </c>
      <c r="J97" s="199">
        <f t="shared" si="6"/>
        <v>2734.04</v>
      </c>
      <c r="K97" s="197">
        <v>874.83</v>
      </c>
      <c r="L97" s="268">
        <f t="shared" si="7"/>
        <v>2409.35</v>
      </c>
      <c r="M97" s="201">
        <f t="shared" si="8"/>
        <v>37627.179999999993</v>
      </c>
    </row>
    <row r="98" spans="1:13" ht="18" customHeight="1">
      <c r="A98" s="395"/>
      <c r="B98" s="395"/>
      <c r="C98" s="395"/>
      <c r="D98" s="143" t="s">
        <v>166</v>
      </c>
      <c r="E98" s="368">
        <v>22</v>
      </c>
      <c r="F98" s="222" t="s">
        <v>202</v>
      </c>
      <c r="G98" s="286">
        <v>1199.52</v>
      </c>
      <c r="H98" s="287">
        <v>637.73</v>
      </c>
      <c r="I98" s="288">
        <v>786.02</v>
      </c>
      <c r="J98" s="219">
        <f t="shared" si="6"/>
        <v>2623.27</v>
      </c>
      <c r="K98" s="223">
        <v>874.83</v>
      </c>
      <c r="L98" s="266">
        <f t="shared" si="7"/>
        <v>2298.58</v>
      </c>
      <c r="M98" s="221">
        <f t="shared" si="8"/>
        <v>36076.399999999994</v>
      </c>
    </row>
    <row r="99" spans="1:13" ht="18" customHeight="1">
      <c r="A99" s="424" t="s">
        <v>203</v>
      </c>
      <c r="B99" s="394"/>
      <c r="C99" s="394"/>
      <c r="D99" s="62" t="s">
        <v>173</v>
      </c>
      <c r="E99" s="367">
        <v>22</v>
      </c>
      <c r="F99" s="194" t="s">
        <v>204</v>
      </c>
      <c r="G99" s="298">
        <v>900.63</v>
      </c>
      <c r="H99" s="278">
        <v>637.73</v>
      </c>
      <c r="I99" s="296">
        <v>936.5</v>
      </c>
      <c r="J99" s="264">
        <f t="shared" si="6"/>
        <v>2474.86</v>
      </c>
      <c r="K99" s="197">
        <v>778.42</v>
      </c>
      <c r="L99" s="265">
        <f t="shared" si="7"/>
        <v>2352.65</v>
      </c>
      <c r="M99" s="201">
        <f t="shared" si="8"/>
        <v>34403.620000000003</v>
      </c>
    </row>
    <row r="100" spans="1:13" ht="18" customHeight="1">
      <c r="A100" s="395"/>
      <c r="B100" s="395"/>
      <c r="C100" s="395"/>
      <c r="D100" s="143" t="s">
        <v>173</v>
      </c>
      <c r="E100" s="368">
        <v>22</v>
      </c>
      <c r="F100" s="222" t="s">
        <v>205</v>
      </c>
      <c r="G100" s="299">
        <v>900.63</v>
      </c>
      <c r="H100" s="281">
        <v>637.73</v>
      </c>
      <c r="I100" s="282">
        <v>825.72</v>
      </c>
      <c r="J100" s="199">
        <f t="shared" si="6"/>
        <v>2364.08</v>
      </c>
      <c r="K100" s="195">
        <v>778.42</v>
      </c>
      <c r="L100" s="266">
        <f t="shared" si="7"/>
        <v>2241.87</v>
      </c>
      <c r="M100" s="221">
        <f t="shared" si="8"/>
        <v>32852.699999999997</v>
      </c>
    </row>
    <row r="101" spans="1:13" ht="18" customHeight="1">
      <c r="A101" s="426" t="s">
        <v>206</v>
      </c>
      <c r="B101" s="394"/>
      <c r="C101" s="394"/>
      <c r="D101" s="62" t="s">
        <v>173</v>
      </c>
      <c r="E101" s="367">
        <v>21</v>
      </c>
      <c r="F101" s="194" t="s">
        <v>207</v>
      </c>
      <c r="G101" s="295">
        <v>900.63</v>
      </c>
      <c r="H101" s="297">
        <v>592.11</v>
      </c>
      <c r="I101" s="296">
        <v>0</v>
      </c>
      <c r="J101" s="264">
        <f t="shared" si="6"/>
        <v>1492.74</v>
      </c>
      <c r="K101" s="263">
        <v>778.42</v>
      </c>
      <c r="L101" s="200">
        <f t="shared" si="7"/>
        <v>1370.53</v>
      </c>
      <c r="M101" s="201">
        <f t="shared" si="8"/>
        <v>20653.940000000002</v>
      </c>
    </row>
    <row r="102" spans="1:13" ht="18" customHeight="1">
      <c r="A102" s="395"/>
      <c r="B102" s="395"/>
      <c r="C102" s="395"/>
      <c r="D102" s="143" t="s">
        <v>173</v>
      </c>
      <c r="E102" s="368">
        <v>21</v>
      </c>
      <c r="F102" s="222" t="s">
        <v>208</v>
      </c>
      <c r="G102" s="286">
        <v>900.63</v>
      </c>
      <c r="H102" s="287">
        <v>592.11</v>
      </c>
      <c r="I102" s="288">
        <v>0</v>
      </c>
      <c r="J102" s="219">
        <f t="shared" si="6"/>
        <v>1492.74</v>
      </c>
      <c r="K102" s="223">
        <v>778.42</v>
      </c>
      <c r="L102" s="220">
        <f t="shared" si="7"/>
        <v>1370.53</v>
      </c>
      <c r="M102" s="221">
        <f t="shared" si="8"/>
        <v>20653.940000000002</v>
      </c>
    </row>
    <row r="103" spans="1:13" ht="18" customHeight="1">
      <c r="A103" s="424" t="s">
        <v>209</v>
      </c>
      <c r="B103" s="394"/>
      <c r="C103" s="394"/>
      <c r="D103" s="62" t="s">
        <v>173</v>
      </c>
      <c r="E103" s="367">
        <v>20</v>
      </c>
      <c r="F103" s="194" t="s">
        <v>210</v>
      </c>
      <c r="G103" s="277">
        <v>900.63</v>
      </c>
      <c r="H103" s="278">
        <v>550.01</v>
      </c>
      <c r="I103" s="279">
        <v>0</v>
      </c>
      <c r="J103" s="199">
        <f t="shared" si="6"/>
        <v>1450.6399999999999</v>
      </c>
      <c r="K103" s="197">
        <v>778.42</v>
      </c>
      <c r="L103" s="200">
        <f t="shared" si="7"/>
        <v>1328.4299999999998</v>
      </c>
      <c r="M103" s="201">
        <f t="shared" si="8"/>
        <v>20064.54</v>
      </c>
    </row>
    <row r="104" spans="1:13" ht="18" customHeight="1">
      <c r="A104" s="395"/>
      <c r="B104" s="395"/>
      <c r="C104" s="395"/>
      <c r="D104" s="143" t="s">
        <v>173</v>
      </c>
      <c r="E104" s="368">
        <v>20</v>
      </c>
      <c r="F104" s="222" t="s">
        <v>211</v>
      </c>
      <c r="G104" s="286">
        <v>900.63</v>
      </c>
      <c r="H104" s="281">
        <v>550.01</v>
      </c>
      <c r="I104" s="288">
        <v>0</v>
      </c>
      <c r="J104" s="219">
        <f t="shared" si="6"/>
        <v>1450.6399999999999</v>
      </c>
      <c r="K104" s="223">
        <v>778.42</v>
      </c>
      <c r="L104" s="220">
        <f t="shared" si="7"/>
        <v>1328.4299999999998</v>
      </c>
      <c r="M104" s="221">
        <f t="shared" si="8"/>
        <v>20064.54</v>
      </c>
    </row>
    <row r="105" spans="1:13" ht="18" customHeight="1">
      <c r="A105" s="412" t="s">
        <v>212</v>
      </c>
      <c r="B105" s="394"/>
      <c r="C105" s="394"/>
      <c r="D105" s="62" t="s">
        <v>173</v>
      </c>
      <c r="E105" s="367">
        <v>18</v>
      </c>
      <c r="F105" s="194" t="s">
        <v>213</v>
      </c>
      <c r="G105" s="277">
        <v>900.63</v>
      </c>
      <c r="H105" s="297">
        <v>493.86</v>
      </c>
      <c r="I105" s="279">
        <v>865.62</v>
      </c>
      <c r="J105" s="199">
        <f t="shared" si="6"/>
        <v>2260.11</v>
      </c>
      <c r="K105" s="197">
        <v>778.42</v>
      </c>
      <c r="L105" s="200">
        <f t="shared" si="7"/>
        <v>2137.9</v>
      </c>
      <c r="M105" s="201">
        <f t="shared" si="8"/>
        <v>31397.119999999999</v>
      </c>
    </row>
    <row r="106" spans="1:13" ht="18" customHeight="1">
      <c r="A106" s="395"/>
      <c r="B106" s="395"/>
      <c r="C106" s="395"/>
      <c r="D106" s="143" t="s">
        <v>173</v>
      </c>
      <c r="E106" s="368">
        <v>18</v>
      </c>
      <c r="F106" s="222" t="s">
        <v>214</v>
      </c>
      <c r="G106" s="286">
        <v>900.63</v>
      </c>
      <c r="H106" s="287">
        <v>493.86</v>
      </c>
      <c r="I106" s="288">
        <v>754.84</v>
      </c>
      <c r="J106" s="219">
        <f t="shared" si="6"/>
        <v>2149.33</v>
      </c>
      <c r="K106" s="223">
        <v>778.42</v>
      </c>
      <c r="L106" s="220">
        <f t="shared" si="7"/>
        <v>2027.12</v>
      </c>
      <c r="M106" s="221">
        <f t="shared" si="8"/>
        <v>29846.199999999997</v>
      </c>
    </row>
    <row r="109" spans="1:13" ht="15" customHeight="1">
      <c r="A109" s="404" t="s">
        <v>150</v>
      </c>
      <c r="B109" s="391"/>
      <c r="C109" s="391"/>
      <c r="D109" s="405" t="s">
        <v>151</v>
      </c>
      <c r="E109" s="405" t="s">
        <v>152</v>
      </c>
      <c r="F109" s="404" t="s">
        <v>153</v>
      </c>
      <c r="G109" s="400" t="s">
        <v>3</v>
      </c>
      <c r="H109" s="403" t="s">
        <v>154</v>
      </c>
      <c r="I109" s="403" t="s">
        <v>155</v>
      </c>
      <c r="J109" s="398" t="s">
        <v>8</v>
      </c>
      <c r="K109" s="403" t="s">
        <v>9</v>
      </c>
      <c r="L109" s="398" t="s">
        <v>156</v>
      </c>
      <c r="M109" s="404" t="s">
        <v>11</v>
      </c>
    </row>
    <row r="110" spans="1:13">
      <c r="A110" s="391"/>
      <c r="B110" s="391"/>
      <c r="C110" s="391"/>
      <c r="D110" s="391"/>
      <c r="E110" s="391"/>
      <c r="F110" s="391"/>
      <c r="G110" s="401"/>
      <c r="H110" s="391"/>
      <c r="I110" s="391"/>
      <c r="J110" s="391"/>
      <c r="K110" s="391"/>
      <c r="L110" s="391"/>
      <c r="M110" s="391"/>
    </row>
    <row r="111" spans="1:13" ht="15.75" thickBot="1">
      <c r="A111" s="395"/>
      <c r="B111" s="395"/>
      <c r="C111" s="395"/>
      <c r="D111" s="395"/>
      <c r="E111" s="395"/>
      <c r="F111" s="395"/>
      <c r="G111" s="402"/>
      <c r="H111" s="399"/>
      <c r="I111" s="399"/>
      <c r="J111" s="399"/>
      <c r="K111" s="399"/>
      <c r="L111" s="399"/>
      <c r="M111" s="413"/>
    </row>
    <row r="112" spans="1:13">
      <c r="A112" s="393" t="s">
        <v>349</v>
      </c>
      <c r="B112" s="393"/>
      <c r="C112" s="393"/>
      <c r="D112" s="270" t="s">
        <v>158</v>
      </c>
      <c r="E112" s="380">
        <v>24</v>
      </c>
      <c r="F112" s="381" t="s">
        <v>179</v>
      </c>
      <c r="G112" s="283">
        <v>1387.24</v>
      </c>
      <c r="H112" s="284">
        <v>729.14</v>
      </c>
      <c r="I112" s="285">
        <v>2342.2399999999998</v>
      </c>
      <c r="J112" s="219">
        <f>SUM(G112:I112)</f>
        <v>4458.62</v>
      </c>
      <c r="K112" s="217">
        <v>856.05</v>
      </c>
      <c r="L112" s="220">
        <f>K112+H112+I112</f>
        <v>3927.43</v>
      </c>
      <c r="M112" s="254">
        <f>(J112*12)+(L112*2)</f>
        <v>61358.3</v>
      </c>
    </row>
    <row r="113" spans="1:13">
      <c r="A113" s="406" t="s">
        <v>351</v>
      </c>
      <c r="B113" s="406"/>
      <c r="C113" s="406"/>
      <c r="D113" s="144" t="s">
        <v>158</v>
      </c>
      <c r="E113" s="366">
        <v>24</v>
      </c>
      <c r="F113" s="193" t="s">
        <v>350</v>
      </c>
      <c r="G113" s="280">
        <v>1387.24</v>
      </c>
      <c r="H113" s="281">
        <v>729.14</v>
      </c>
      <c r="I113" s="282">
        <v>1851.36</v>
      </c>
      <c r="J113" s="199">
        <v>3882.9</v>
      </c>
      <c r="K113" s="195">
        <v>856.05</v>
      </c>
      <c r="L113" s="200">
        <v>3351.71</v>
      </c>
      <c r="M113" s="201">
        <v>53298.22</v>
      </c>
    </row>
    <row r="114" spans="1:13">
      <c r="A114" s="414"/>
      <c r="B114" s="414"/>
      <c r="C114" s="414"/>
      <c r="D114" s="62" t="s">
        <v>158</v>
      </c>
      <c r="E114" s="367">
        <v>24</v>
      </c>
      <c r="F114" s="194" t="s">
        <v>183</v>
      </c>
      <c r="G114" s="277">
        <v>1387.24</v>
      </c>
      <c r="H114" s="278">
        <v>729.14</v>
      </c>
      <c r="I114" s="279">
        <v>1655.73</v>
      </c>
      <c r="J114" s="199">
        <v>3772.11</v>
      </c>
      <c r="K114" s="197">
        <v>856.05</v>
      </c>
      <c r="L114" s="200">
        <v>3240.92</v>
      </c>
      <c r="M114" s="201">
        <v>51747.16</v>
      </c>
    </row>
    <row r="115" spans="1:13">
      <c r="A115" s="415"/>
      <c r="B115" s="415"/>
      <c r="C115" s="415"/>
      <c r="D115" s="143" t="s">
        <v>158</v>
      </c>
      <c r="E115" s="368">
        <v>24</v>
      </c>
      <c r="F115" s="222" t="s">
        <v>185</v>
      </c>
      <c r="G115" s="286">
        <v>1387.24</v>
      </c>
      <c r="H115" s="287">
        <v>729.14</v>
      </c>
      <c r="I115" s="288">
        <v>1312.47</v>
      </c>
      <c r="J115" s="219">
        <v>3428.8500000000004</v>
      </c>
      <c r="K115" s="223">
        <v>856.05</v>
      </c>
      <c r="L115" s="266">
        <v>2897.66</v>
      </c>
      <c r="M115" s="221">
        <v>46941.520000000004</v>
      </c>
    </row>
    <row r="116" spans="1:13">
      <c r="A116" s="411" t="s">
        <v>352</v>
      </c>
      <c r="B116" s="411"/>
      <c r="C116" s="411"/>
      <c r="D116" s="388" t="s">
        <v>158</v>
      </c>
      <c r="E116" s="380">
        <v>23</v>
      </c>
      <c r="F116" s="389" t="s">
        <v>183</v>
      </c>
      <c r="G116" s="382">
        <v>1387.24</v>
      </c>
      <c r="H116" s="383">
        <v>683.48</v>
      </c>
      <c r="I116" s="384">
        <v>1655.73</v>
      </c>
      <c r="J116" s="385">
        <f>SUM(G116:I116)</f>
        <v>3726.4500000000003</v>
      </c>
      <c r="K116" s="386">
        <v>856.05</v>
      </c>
      <c r="L116" s="387">
        <f>K116+H116+I116</f>
        <v>3195.26</v>
      </c>
      <c r="M116" s="254">
        <f>(J116*12)+(L116*2)</f>
        <v>51107.92</v>
      </c>
    </row>
    <row r="117" spans="1:13">
      <c r="A117" s="412" t="s">
        <v>353</v>
      </c>
      <c r="B117" s="412"/>
      <c r="C117" s="412"/>
      <c r="D117" s="44" t="s">
        <v>166</v>
      </c>
      <c r="E117" s="366">
        <v>24</v>
      </c>
      <c r="F117" s="271" t="s">
        <v>193</v>
      </c>
      <c r="G117" s="280">
        <v>1199.52</v>
      </c>
      <c r="H117" s="281">
        <v>729.14</v>
      </c>
      <c r="I117" s="282">
        <v>1279.6600000000001</v>
      </c>
      <c r="J117" s="199">
        <f>SUM(G117:I117)</f>
        <v>3208.3199999999997</v>
      </c>
      <c r="K117" s="195">
        <v>874.83</v>
      </c>
      <c r="L117" s="200">
        <f>K117+H117+I117</f>
        <v>2883.63</v>
      </c>
      <c r="M117" s="201">
        <f>(J117*12)+(L117*2)</f>
        <v>44267.1</v>
      </c>
    </row>
    <row r="118" spans="1:13">
      <c r="A118" s="393" t="s">
        <v>354</v>
      </c>
      <c r="B118" s="393"/>
      <c r="C118" s="393"/>
      <c r="D118" s="388" t="s">
        <v>166</v>
      </c>
      <c r="E118" s="380">
        <v>24</v>
      </c>
      <c r="F118" s="389" t="s">
        <v>188</v>
      </c>
      <c r="G118" s="382">
        <v>1199.52</v>
      </c>
      <c r="H118" s="383">
        <v>729.14</v>
      </c>
      <c r="I118" s="384">
        <v>1145.94</v>
      </c>
      <c r="J118" s="385">
        <f>SUM(G118:I118)</f>
        <v>3074.6</v>
      </c>
      <c r="K118" s="386">
        <v>874.83</v>
      </c>
      <c r="L118" s="387">
        <f>K118+H118+I118</f>
        <v>2749.91</v>
      </c>
      <c r="M118" s="254">
        <f>(J118*12)+(L118*2)</f>
        <v>42395.02</v>
      </c>
    </row>
    <row r="119" spans="1:13">
      <c r="A119" s="412" t="s">
        <v>355</v>
      </c>
      <c r="B119" s="394"/>
      <c r="C119" s="394"/>
      <c r="D119" s="44" t="s">
        <v>166</v>
      </c>
      <c r="E119" s="366">
        <v>22</v>
      </c>
      <c r="F119" s="193" t="s">
        <v>198</v>
      </c>
      <c r="G119" s="280">
        <v>1199.52</v>
      </c>
      <c r="H119" s="281">
        <v>637.73</v>
      </c>
      <c r="I119" s="282">
        <v>959.18</v>
      </c>
      <c r="J119" s="199">
        <f>SUM(G119:I119)</f>
        <v>2796.43</v>
      </c>
      <c r="K119" s="195">
        <v>874.83</v>
      </c>
      <c r="L119" s="200">
        <f>K119+H119+I119</f>
        <v>2471.7399999999998</v>
      </c>
      <c r="M119" s="201">
        <f>(J119*12)+(L119*2)</f>
        <v>38500.639999999999</v>
      </c>
    </row>
    <row r="120" spans="1:13">
      <c r="A120" s="395"/>
      <c r="B120" s="395"/>
      <c r="C120" s="395"/>
      <c r="D120" s="215" t="s">
        <v>166</v>
      </c>
      <c r="E120" s="365">
        <v>22</v>
      </c>
      <c r="F120" s="216" t="s">
        <v>200</v>
      </c>
      <c r="G120" s="283">
        <v>1199.52</v>
      </c>
      <c r="H120" s="284">
        <v>637.73</v>
      </c>
      <c r="I120" s="285">
        <v>872.6</v>
      </c>
      <c r="J120" s="219">
        <f>SUM(G120:I120)</f>
        <v>2709.85</v>
      </c>
      <c r="K120" s="217">
        <v>874.83</v>
      </c>
      <c r="L120" s="220">
        <f>K120+H120+I120</f>
        <v>2385.16</v>
      </c>
      <c r="M120" s="221">
        <f>(J120*12)+(L120*2)</f>
        <v>37288.519999999997</v>
      </c>
    </row>
    <row r="124" spans="1:13" ht="18" customHeight="1">
      <c r="A124" s="419" t="s">
        <v>22</v>
      </c>
      <c r="B124" s="391"/>
      <c r="C124" s="391"/>
      <c r="D124" s="202"/>
      <c r="E124" s="202"/>
    </row>
    <row r="125" spans="1:13" ht="18" customHeight="1">
      <c r="A125" s="391"/>
      <c r="B125" s="391"/>
      <c r="C125" s="391"/>
      <c r="D125" s="202"/>
      <c r="E125" s="202"/>
    </row>
    <row r="126" spans="1:13" ht="42" customHeight="1" thickBot="1">
      <c r="A126" s="60" t="s">
        <v>151</v>
      </c>
      <c r="B126" s="14" t="s">
        <v>23</v>
      </c>
      <c r="C126" s="14" t="s">
        <v>24</v>
      </c>
    </row>
    <row r="127" spans="1:13" ht="18" customHeight="1">
      <c r="A127" s="44" t="s">
        <v>158</v>
      </c>
      <c r="B127" s="26">
        <v>53.39</v>
      </c>
      <c r="C127" s="26">
        <v>32.96</v>
      </c>
    </row>
    <row r="128" spans="1:13" ht="18" customHeight="1">
      <c r="A128" s="62" t="s">
        <v>166</v>
      </c>
      <c r="B128" s="192">
        <v>43.54</v>
      </c>
      <c r="C128" s="192">
        <v>31.74</v>
      </c>
    </row>
    <row r="129" spans="1:13" ht="18" customHeight="1">
      <c r="A129" s="44" t="s">
        <v>173</v>
      </c>
      <c r="B129" s="26">
        <v>32.96</v>
      </c>
      <c r="C129" s="26">
        <v>28.45</v>
      </c>
    </row>
    <row r="130" spans="1:13" ht="18" customHeight="1" thickBot="1">
      <c r="A130" s="47" t="s">
        <v>176</v>
      </c>
      <c r="B130" s="203">
        <v>22.49</v>
      </c>
      <c r="C130" s="203">
        <v>22.2</v>
      </c>
    </row>
    <row r="133" spans="1:13">
      <c r="A133" s="419" t="s">
        <v>215</v>
      </c>
      <c r="B133" s="391"/>
      <c r="C133" s="391"/>
    </row>
    <row r="134" spans="1:13">
      <c r="A134" s="391"/>
      <c r="B134" s="391"/>
      <c r="C134" s="391"/>
    </row>
    <row r="135" spans="1:13" ht="42" customHeight="1" thickBot="1">
      <c r="A135" s="60" t="s">
        <v>151</v>
      </c>
      <c r="B135" s="14" t="s">
        <v>216</v>
      </c>
      <c r="C135" s="14" t="s">
        <v>217</v>
      </c>
    </row>
    <row r="136" spans="1:13" ht="18" customHeight="1">
      <c r="A136" s="44" t="s">
        <v>158</v>
      </c>
      <c r="B136" s="26">
        <v>24.51</v>
      </c>
      <c r="C136" s="26">
        <v>36.909999999999997</v>
      </c>
    </row>
    <row r="137" spans="1:13" ht="18" customHeight="1">
      <c r="A137" s="62" t="s">
        <v>166</v>
      </c>
      <c r="B137" s="192">
        <v>22.46</v>
      </c>
      <c r="C137" s="192">
        <v>33.83</v>
      </c>
    </row>
    <row r="138" spans="1:13" ht="18" customHeight="1">
      <c r="A138" s="44" t="s">
        <v>173</v>
      </c>
      <c r="B138" s="26">
        <v>19.309999999999999</v>
      </c>
      <c r="C138" s="26">
        <v>29.1</v>
      </c>
    </row>
    <row r="139" spans="1:13" ht="18" customHeight="1" thickBot="1">
      <c r="A139" s="47" t="s">
        <v>176</v>
      </c>
      <c r="B139" s="203">
        <v>16.399999999999999</v>
      </c>
      <c r="C139" s="203">
        <v>24.71</v>
      </c>
    </row>
    <row r="142" spans="1:13" ht="38.25" customHeight="1">
      <c r="A142" s="416" t="s">
        <v>218</v>
      </c>
      <c r="B142" s="391"/>
      <c r="C142" s="391"/>
      <c r="D142" s="391"/>
      <c r="E142" s="391"/>
      <c r="F142" s="391"/>
      <c r="G142" s="391"/>
      <c r="H142" s="391"/>
      <c r="I142" s="391"/>
      <c r="J142" s="391"/>
      <c r="K142" s="391"/>
      <c r="L142" s="391"/>
      <c r="M142" s="391"/>
    </row>
    <row r="145" spans="1:14" ht="18" customHeight="1">
      <c r="A145" s="422" t="s">
        <v>150</v>
      </c>
      <c r="B145" s="391"/>
      <c r="C145" s="391"/>
      <c r="D145" s="428" t="s">
        <v>219</v>
      </c>
      <c r="E145" s="428" t="s">
        <v>152</v>
      </c>
      <c r="F145" s="431" t="s">
        <v>3</v>
      </c>
      <c r="G145" s="425" t="s">
        <v>220</v>
      </c>
      <c r="H145" s="425" t="s">
        <v>221</v>
      </c>
      <c r="I145" s="425" t="s">
        <v>32</v>
      </c>
      <c r="J145" s="427" t="s">
        <v>8</v>
      </c>
      <c r="K145" s="427" t="s">
        <v>156</v>
      </c>
      <c r="L145" s="408" t="s">
        <v>11</v>
      </c>
      <c r="M145" s="418" t="s">
        <v>36</v>
      </c>
    </row>
    <row r="146" spans="1:14" ht="18" customHeight="1">
      <c r="A146" s="391"/>
      <c r="B146" s="391"/>
      <c r="C146" s="391"/>
      <c r="D146" s="391"/>
      <c r="E146" s="391"/>
      <c r="F146" s="401"/>
      <c r="G146" s="391"/>
      <c r="H146" s="391"/>
      <c r="I146" s="391"/>
      <c r="J146" s="391"/>
      <c r="K146" s="391"/>
      <c r="L146" s="409"/>
      <c r="M146" s="391"/>
    </row>
    <row r="147" spans="1:14" ht="18" customHeight="1" thickBot="1">
      <c r="A147" s="399"/>
      <c r="B147" s="399"/>
      <c r="C147" s="399"/>
      <c r="D147" s="399"/>
      <c r="E147" s="399"/>
      <c r="F147" s="402"/>
      <c r="G147" s="399"/>
      <c r="H147" s="399"/>
      <c r="I147" s="399"/>
      <c r="J147" s="399"/>
      <c r="K147" s="399"/>
      <c r="L147" s="410"/>
      <c r="M147" s="399"/>
    </row>
    <row r="148" spans="1:14" ht="18" customHeight="1">
      <c r="A148" s="429" t="s">
        <v>222</v>
      </c>
      <c r="B148" s="430"/>
      <c r="C148" s="430"/>
      <c r="D148" s="370">
        <v>1.04</v>
      </c>
      <c r="E148" s="183" t="s">
        <v>223</v>
      </c>
      <c r="F148" s="274">
        <v>2650.1</v>
      </c>
      <c r="G148" s="275">
        <v>7021.12</v>
      </c>
      <c r="H148" s="276">
        <v>18.7</v>
      </c>
      <c r="I148" s="274">
        <v>7.62</v>
      </c>
      <c r="J148" s="225">
        <f t="shared" ref="J148:J179" si="9">SUM(F148:I148)</f>
        <v>9697.5400000000009</v>
      </c>
      <c r="K148" s="226">
        <f t="shared" ref="K148:K179" si="10">F148</f>
        <v>2650.1</v>
      </c>
      <c r="L148" s="227">
        <f t="shared" ref="L148:L179" si="11">(J148*12)+(K148*2)</f>
        <v>121670.68000000001</v>
      </c>
      <c r="M148" s="327">
        <v>69.47</v>
      </c>
    </row>
    <row r="149" spans="1:14" ht="18" customHeight="1">
      <c r="A149" s="393" t="s">
        <v>157</v>
      </c>
      <c r="B149" s="394"/>
      <c r="C149" s="394"/>
      <c r="D149" s="371">
        <v>1.04</v>
      </c>
      <c r="E149" s="323" t="s">
        <v>224</v>
      </c>
      <c r="F149" s="295">
        <v>2650.1</v>
      </c>
      <c r="G149" s="297">
        <v>5089.05</v>
      </c>
      <c r="H149" s="296">
        <v>18.7</v>
      </c>
      <c r="I149" s="295">
        <v>7.62</v>
      </c>
      <c r="J149" s="264">
        <f t="shared" si="9"/>
        <v>7765.4699999999993</v>
      </c>
      <c r="K149" s="265">
        <f t="shared" si="10"/>
        <v>2650.1</v>
      </c>
      <c r="L149" s="325">
        <f t="shared" si="11"/>
        <v>98485.839999999982</v>
      </c>
      <c r="M149" s="196">
        <v>69.47</v>
      </c>
    </row>
    <row r="150" spans="1:14" ht="18" customHeight="1">
      <c r="A150" s="395"/>
      <c r="B150" s="395"/>
      <c r="C150" s="395"/>
      <c r="D150" s="368">
        <v>1.04</v>
      </c>
      <c r="E150" s="185" t="s">
        <v>225</v>
      </c>
      <c r="F150" s="286">
        <v>2650.1</v>
      </c>
      <c r="G150" s="287">
        <v>3937.91</v>
      </c>
      <c r="H150" s="288">
        <v>18.7</v>
      </c>
      <c r="I150" s="286">
        <v>7.62</v>
      </c>
      <c r="J150" s="219">
        <f t="shared" si="9"/>
        <v>6614.33</v>
      </c>
      <c r="K150" s="220">
        <f t="shared" si="10"/>
        <v>2650.1</v>
      </c>
      <c r="L150" s="324">
        <f t="shared" si="11"/>
        <v>84672.159999999989</v>
      </c>
      <c r="M150" s="328">
        <v>69.47</v>
      </c>
    </row>
    <row r="151" spans="1:14" ht="18" customHeight="1">
      <c r="A151" s="412" t="s">
        <v>226</v>
      </c>
      <c r="B151" s="394"/>
      <c r="C151" s="394"/>
      <c r="D151" s="367">
        <v>1.04</v>
      </c>
      <c r="E151" s="61" t="s">
        <v>227</v>
      </c>
      <c r="F151" s="277">
        <v>2650.1</v>
      </c>
      <c r="G151" s="278">
        <v>2958.17</v>
      </c>
      <c r="H151" s="279">
        <v>18.7</v>
      </c>
      <c r="I151" s="277">
        <v>7.62</v>
      </c>
      <c r="J151" s="199">
        <f t="shared" si="9"/>
        <v>5634.59</v>
      </c>
      <c r="K151" s="200">
        <f t="shared" si="10"/>
        <v>2650.1</v>
      </c>
      <c r="L151" s="204">
        <f t="shared" si="11"/>
        <v>72915.28</v>
      </c>
      <c r="M151" s="326">
        <v>69.47</v>
      </c>
      <c r="N151" s="320"/>
    </row>
    <row r="152" spans="1:14" ht="18" customHeight="1">
      <c r="A152" s="391"/>
      <c r="B152" s="391"/>
      <c r="C152" s="391"/>
      <c r="D152" s="366">
        <v>1.04</v>
      </c>
      <c r="E152" s="182" t="s">
        <v>211</v>
      </c>
      <c r="F152" s="280">
        <v>2650.1</v>
      </c>
      <c r="G152" s="281">
        <v>2428.11</v>
      </c>
      <c r="H152" s="282">
        <v>18.7</v>
      </c>
      <c r="I152" s="280">
        <v>7.62</v>
      </c>
      <c r="J152" s="199">
        <f t="shared" si="9"/>
        <v>5104.53</v>
      </c>
      <c r="K152" s="200">
        <f t="shared" si="10"/>
        <v>2650.1</v>
      </c>
      <c r="L152" s="204">
        <f t="shared" si="11"/>
        <v>66554.559999999998</v>
      </c>
      <c r="M152" s="326">
        <v>69.47</v>
      </c>
    </row>
    <row r="153" spans="1:14" ht="18" customHeight="1">
      <c r="A153" s="391"/>
      <c r="B153" s="391"/>
      <c r="C153" s="391"/>
      <c r="D153" s="367">
        <v>1.04</v>
      </c>
      <c r="E153" s="61" t="s">
        <v>208</v>
      </c>
      <c r="F153" s="277">
        <v>2650.1</v>
      </c>
      <c r="G153" s="278">
        <v>2134.12</v>
      </c>
      <c r="H153" s="279">
        <v>18.7</v>
      </c>
      <c r="I153" s="277">
        <v>7.62</v>
      </c>
      <c r="J153" s="199">
        <f t="shared" si="9"/>
        <v>4810.5399999999991</v>
      </c>
      <c r="K153" s="200">
        <f t="shared" si="10"/>
        <v>2650.1</v>
      </c>
      <c r="L153" s="204">
        <f t="shared" si="11"/>
        <v>63026.679999999986</v>
      </c>
      <c r="M153" s="196">
        <v>69.47</v>
      </c>
    </row>
    <row r="154" spans="1:14" ht="18" customHeight="1">
      <c r="A154" s="391"/>
      <c r="B154" s="391"/>
      <c r="C154" s="391"/>
      <c r="D154" s="366">
        <v>1.04</v>
      </c>
      <c r="E154" s="182" t="s">
        <v>205</v>
      </c>
      <c r="F154" s="280">
        <v>2650.1</v>
      </c>
      <c r="G154" s="281">
        <v>1573.78</v>
      </c>
      <c r="H154" s="282">
        <v>18.7</v>
      </c>
      <c r="I154" s="280">
        <v>7.62</v>
      </c>
      <c r="J154" s="199">
        <f t="shared" si="9"/>
        <v>4250.2</v>
      </c>
      <c r="K154" s="200">
        <f t="shared" si="10"/>
        <v>2650.1</v>
      </c>
      <c r="L154" s="204">
        <f t="shared" si="11"/>
        <v>56302.599999999991</v>
      </c>
      <c r="M154" s="326">
        <v>69.47</v>
      </c>
    </row>
    <row r="155" spans="1:14" ht="18" customHeight="1">
      <c r="A155" s="391"/>
      <c r="B155" s="391"/>
      <c r="C155" s="391"/>
      <c r="D155" s="367">
        <v>1.04</v>
      </c>
      <c r="E155" s="61" t="s">
        <v>202</v>
      </c>
      <c r="F155" s="277">
        <v>2650.1</v>
      </c>
      <c r="G155" s="278">
        <v>1195.01</v>
      </c>
      <c r="H155" s="279">
        <v>18.7</v>
      </c>
      <c r="I155" s="277">
        <v>7.62</v>
      </c>
      <c r="J155" s="199">
        <f t="shared" si="9"/>
        <v>3871.4299999999994</v>
      </c>
      <c r="K155" s="200">
        <f t="shared" si="10"/>
        <v>2650.1</v>
      </c>
      <c r="L155" s="204">
        <f t="shared" si="11"/>
        <v>51757.359999999986</v>
      </c>
      <c r="M155" s="196">
        <v>69.47</v>
      </c>
    </row>
    <row r="156" spans="1:14" ht="18" customHeight="1">
      <c r="A156" s="391"/>
      <c r="B156" s="391"/>
      <c r="C156" s="391"/>
      <c r="D156" s="366">
        <v>1.04</v>
      </c>
      <c r="E156" s="182" t="s">
        <v>200</v>
      </c>
      <c r="F156" s="280">
        <v>2650.1</v>
      </c>
      <c r="G156" s="281">
        <v>1150.3900000000001</v>
      </c>
      <c r="H156" s="282">
        <v>18.7</v>
      </c>
      <c r="I156" s="280">
        <v>7.62</v>
      </c>
      <c r="J156" s="199">
        <f t="shared" si="9"/>
        <v>3826.8099999999995</v>
      </c>
      <c r="K156" s="200">
        <f t="shared" si="10"/>
        <v>2650.1</v>
      </c>
      <c r="L156" s="204">
        <f t="shared" si="11"/>
        <v>51221.919999999991</v>
      </c>
      <c r="M156" s="326">
        <v>69.47</v>
      </c>
    </row>
    <row r="157" spans="1:14" ht="18" customHeight="1">
      <c r="A157" s="391"/>
      <c r="B157" s="391"/>
      <c r="C157" s="391"/>
      <c r="D157" s="367">
        <v>1.04</v>
      </c>
      <c r="E157" s="61" t="s">
        <v>195</v>
      </c>
      <c r="F157" s="277">
        <v>2650.1</v>
      </c>
      <c r="G157" s="278">
        <v>993.5</v>
      </c>
      <c r="H157" s="279">
        <v>18.7</v>
      </c>
      <c r="I157" s="277">
        <v>7.62</v>
      </c>
      <c r="J157" s="199">
        <f t="shared" si="9"/>
        <v>3669.9199999999996</v>
      </c>
      <c r="K157" s="200">
        <f t="shared" si="10"/>
        <v>2650.1</v>
      </c>
      <c r="L157" s="204">
        <f t="shared" si="11"/>
        <v>49339.239999999991</v>
      </c>
      <c r="M157" s="326">
        <v>69.47</v>
      </c>
    </row>
    <row r="158" spans="1:14" ht="18" customHeight="1">
      <c r="A158" s="391"/>
      <c r="B158" s="391"/>
      <c r="C158" s="391"/>
      <c r="D158" s="366">
        <v>1.04</v>
      </c>
      <c r="E158" s="182" t="s">
        <v>198</v>
      </c>
      <c r="F158" s="280">
        <v>2650.1</v>
      </c>
      <c r="G158" s="281">
        <v>881.28</v>
      </c>
      <c r="H158" s="282">
        <v>18.7</v>
      </c>
      <c r="I158" s="280">
        <v>7.62</v>
      </c>
      <c r="J158" s="199">
        <f t="shared" si="9"/>
        <v>3557.7</v>
      </c>
      <c r="K158" s="200">
        <f t="shared" si="10"/>
        <v>2650.1</v>
      </c>
      <c r="L158" s="204">
        <f t="shared" si="11"/>
        <v>47992.599999999991</v>
      </c>
      <c r="M158" s="326">
        <v>69.47</v>
      </c>
    </row>
    <row r="159" spans="1:14" ht="18" customHeight="1">
      <c r="A159" s="391"/>
      <c r="B159" s="391"/>
      <c r="C159" s="391"/>
      <c r="D159" s="367">
        <v>1.04</v>
      </c>
      <c r="E159" s="61" t="s">
        <v>194</v>
      </c>
      <c r="F159" s="277">
        <v>2650.1</v>
      </c>
      <c r="G159" s="278">
        <v>773.12</v>
      </c>
      <c r="H159" s="279">
        <v>18.7</v>
      </c>
      <c r="I159" s="277">
        <v>7.62</v>
      </c>
      <c r="J159" s="199">
        <f t="shared" si="9"/>
        <v>3449.5399999999995</v>
      </c>
      <c r="K159" s="200">
        <f t="shared" si="10"/>
        <v>2650.1</v>
      </c>
      <c r="L159" s="204">
        <f t="shared" si="11"/>
        <v>46694.679999999993</v>
      </c>
      <c r="M159" s="326">
        <v>69.47</v>
      </c>
    </row>
    <row r="160" spans="1:14" ht="18" customHeight="1">
      <c r="A160" s="391"/>
      <c r="B160" s="391"/>
      <c r="C160" s="391"/>
      <c r="D160" s="366">
        <v>1.04</v>
      </c>
      <c r="E160" s="182" t="s">
        <v>188</v>
      </c>
      <c r="F160" s="280">
        <v>2650.1</v>
      </c>
      <c r="G160" s="281">
        <v>656.78</v>
      </c>
      <c r="H160" s="282">
        <v>18.7</v>
      </c>
      <c r="I160" s="280">
        <v>7.62</v>
      </c>
      <c r="J160" s="199">
        <f t="shared" si="9"/>
        <v>3333.2</v>
      </c>
      <c r="K160" s="200">
        <f t="shared" si="10"/>
        <v>2650.1</v>
      </c>
      <c r="L160" s="204">
        <f t="shared" si="11"/>
        <v>45298.599999999991</v>
      </c>
      <c r="M160" s="326">
        <v>69.47</v>
      </c>
    </row>
    <row r="161" spans="1:13" ht="18" customHeight="1">
      <c r="A161" s="391"/>
      <c r="B161" s="391"/>
      <c r="C161" s="391"/>
      <c r="D161" s="367">
        <v>1.04</v>
      </c>
      <c r="E161" s="61" t="s">
        <v>193</v>
      </c>
      <c r="F161" s="277">
        <v>2650.1</v>
      </c>
      <c r="G161" s="278">
        <v>530.13</v>
      </c>
      <c r="H161" s="279">
        <v>18.7</v>
      </c>
      <c r="I161" s="277">
        <v>7.62</v>
      </c>
      <c r="J161" s="199">
        <f t="shared" si="9"/>
        <v>3206.5499999999997</v>
      </c>
      <c r="K161" s="200">
        <f t="shared" si="10"/>
        <v>2650.1</v>
      </c>
      <c r="L161" s="204">
        <f t="shared" si="11"/>
        <v>43778.799999999996</v>
      </c>
      <c r="M161" s="326">
        <v>69.47</v>
      </c>
    </row>
    <row r="162" spans="1:13" ht="18" customHeight="1">
      <c r="A162" s="391"/>
      <c r="B162" s="391"/>
      <c r="C162" s="391"/>
      <c r="D162" s="366">
        <v>1.04</v>
      </c>
      <c r="E162" s="182" t="s">
        <v>185</v>
      </c>
      <c r="F162" s="280">
        <v>2650.1</v>
      </c>
      <c r="G162" s="281">
        <v>515.16999999999996</v>
      </c>
      <c r="H162" s="282">
        <v>18.7</v>
      </c>
      <c r="I162" s="280">
        <v>7.62</v>
      </c>
      <c r="J162" s="199">
        <f t="shared" si="9"/>
        <v>3191.5899999999997</v>
      </c>
      <c r="K162" s="200">
        <f t="shared" si="10"/>
        <v>2650.1</v>
      </c>
      <c r="L162" s="204">
        <f t="shared" si="11"/>
        <v>43599.279999999992</v>
      </c>
      <c r="M162" s="326">
        <v>69.47</v>
      </c>
    </row>
    <row r="163" spans="1:13" ht="18" customHeight="1">
      <c r="A163" s="391"/>
      <c r="B163" s="391"/>
      <c r="C163" s="391"/>
      <c r="D163" s="367">
        <v>1.04</v>
      </c>
      <c r="E163" s="61" t="s">
        <v>191</v>
      </c>
      <c r="F163" s="277">
        <v>2650.1</v>
      </c>
      <c r="G163" s="278">
        <v>474.7</v>
      </c>
      <c r="H163" s="279">
        <v>18.7</v>
      </c>
      <c r="I163" s="277">
        <v>7.62</v>
      </c>
      <c r="J163" s="199">
        <f t="shared" si="9"/>
        <v>3151.1199999999994</v>
      </c>
      <c r="K163" s="200">
        <f t="shared" si="10"/>
        <v>2650.1</v>
      </c>
      <c r="L163" s="204">
        <f t="shared" si="11"/>
        <v>43113.639999999992</v>
      </c>
      <c r="M163" s="196">
        <v>69.47</v>
      </c>
    </row>
    <row r="164" spans="1:13" ht="18" customHeight="1">
      <c r="A164" s="391"/>
      <c r="B164" s="391"/>
      <c r="C164" s="391"/>
      <c r="D164" s="366">
        <v>1.04</v>
      </c>
      <c r="E164" s="182" t="s">
        <v>183</v>
      </c>
      <c r="F164" s="280">
        <v>2650.1</v>
      </c>
      <c r="G164" s="281">
        <v>387.41</v>
      </c>
      <c r="H164" s="282">
        <v>18.7</v>
      </c>
      <c r="I164" s="280">
        <v>7.62</v>
      </c>
      <c r="J164" s="199">
        <f t="shared" si="9"/>
        <v>3063.8299999999995</v>
      </c>
      <c r="K164" s="200">
        <f t="shared" si="10"/>
        <v>2650.1</v>
      </c>
      <c r="L164" s="204">
        <f t="shared" si="11"/>
        <v>42066.159999999989</v>
      </c>
      <c r="M164" s="326">
        <v>69.47</v>
      </c>
    </row>
    <row r="165" spans="1:13" ht="18" customHeight="1">
      <c r="A165" s="391"/>
      <c r="B165" s="391"/>
      <c r="C165" s="391"/>
      <c r="D165" s="367">
        <v>1.04</v>
      </c>
      <c r="E165" s="61" t="s">
        <v>181</v>
      </c>
      <c r="F165" s="277">
        <v>2650.1</v>
      </c>
      <c r="G165" s="278">
        <v>320.73</v>
      </c>
      <c r="H165" s="279">
        <v>18.7</v>
      </c>
      <c r="I165" s="277">
        <v>7.62</v>
      </c>
      <c r="J165" s="199">
        <f t="shared" si="9"/>
        <v>2997.1499999999996</v>
      </c>
      <c r="K165" s="200">
        <f t="shared" si="10"/>
        <v>2650.1</v>
      </c>
      <c r="L165" s="204">
        <f t="shared" si="11"/>
        <v>41265.999999999993</v>
      </c>
      <c r="M165" s="326">
        <v>69.47</v>
      </c>
    </row>
    <row r="166" spans="1:13" ht="18" customHeight="1">
      <c r="A166" s="391"/>
      <c r="B166" s="391"/>
      <c r="C166" s="391"/>
      <c r="D166" s="366">
        <v>1.04</v>
      </c>
      <c r="E166" s="182" t="s">
        <v>179</v>
      </c>
      <c r="F166" s="280">
        <v>2650.1</v>
      </c>
      <c r="G166" s="281">
        <v>249.05</v>
      </c>
      <c r="H166" s="282">
        <v>18.7</v>
      </c>
      <c r="I166" s="280">
        <v>7.62</v>
      </c>
      <c r="J166" s="199">
        <f t="shared" si="9"/>
        <v>2925.47</v>
      </c>
      <c r="K166" s="200">
        <f t="shared" si="10"/>
        <v>2650.1</v>
      </c>
      <c r="L166" s="204">
        <f t="shared" si="11"/>
        <v>40405.839999999997</v>
      </c>
      <c r="M166" s="326">
        <v>69.47</v>
      </c>
    </row>
    <row r="167" spans="1:13" ht="18" customHeight="1">
      <c r="A167" s="395"/>
      <c r="B167" s="395"/>
      <c r="C167" s="395"/>
      <c r="D167" s="365">
        <v>1.04</v>
      </c>
      <c r="E167" s="111" t="s">
        <v>228</v>
      </c>
      <c r="F167" s="283">
        <v>2650.1</v>
      </c>
      <c r="G167" s="284">
        <v>184.26</v>
      </c>
      <c r="H167" s="285">
        <v>18.7</v>
      </c>
      <c r="I167" s="283">
        <v>7.62</v>
      </c>
      <c r="J167" s="219">
        <f t="shared" si="9"/>
        <v>2860.6799999999994</v>
      </c>
      <c r="K167" s="220">
        <f t="shared" si="10"/>
        <v>2650.1</v>
      </c>
      <c r="L167" s="228">
        <f t="shared" si="11"/>
        <v>39628.359999999986</v>
      </c>
      <c r="M167" s="224">
        <v>69.47</v>
      </c>
    </row>
    <row r="168" spans="1:13" ht="18" customHeight="1">
      <c r="A168" s="393" t="s">
        <v>229</v>
      </c>
      <c r="B168" s="394"/>
      <c r="C168" s="394"/>
      <c r="D168" s="366">
        <v>2.08</v>
      </c>
      <c r="E168" s="182" t="s">
        <v>205</v>
      </c>
      <c r="F168" s="280">
        <v>2306.98</v>
      </c>
      <c r="G168" s="281">
        <v>1573.78</v>
      </c>
      <c r="H168" s="282">
        <v>18.7</v>
      </c>
      <c r="I168" s="280">
        <v>7.62</v>
      </c>
      <c r="J168" s="199">
        <f t="shared" si="9"/>
        <v>3907.08</v>
      </c>
      <c r="K168" s="200">
        <f t="shared" si="10"/>
        <v>2306.98</v>
      </c>
      <c r="L168" s="204">
        <f t="shared" si="11"/>
        <v>51498.92</v>
      </c>
      <c r="M168" s="196">
        <v>58.11</v>
      </c>
    </row>
    <row r="169" spans="1:13" ht="18" customHeight="1">
      <c r="A169" s="391"/>
      <c r="B169" s="391"/>
      <c r="C169" s="391"/>
      <c r="D169" s="367">
        <v>2.08</v>
      </c>
      <c r="E169" s="61" t="s">
        <v>202</v>
      </c>
      <c r="F169" s="277">
        <v>2306.98</v>
      </c>
      <c r="G169" s="278">
        <v>1195.01</v>
      </c>
      <c r="H169" s="279">
        <v>18.7</v>
      </c>
      <c r="I169" s="277">
        <v>7.62</v>
      </c>
      <c r="J169" s="199">
        <f t="shared" si="9"/>
        <v>3528.3099999999995</v>
      </c>
      <c r="K169" s="200">
        <f t="shared" si="10"/>
        <v>2306.98</v>
      </c>
      <c r="L169" s="204">
        <f t="shared" si="11"/>
        <v>46953.679999999993</v>
      </c>
      <c r="M169" s="196">
        <v>58.11</v>
      </c>
    </row>
    <row r="170" spans="1:13" ht="18" customHeight="1">
      <c r="A170" s="391"/>
      <c r="B170" s="391"/>
      <c r="C170" s="391"/>
      <c r="D170" s="366">
        <v>2.08</v>
      </c>
      <c r="E170" s="182" t="s">
        <v>200</v>
      </c>
      <c r="F170" s="280">
        <v>2306.98</v>
      </c>
      <c r="G170" s="281">
        <v>1150.3900000000001</v>
      </c>
      <c r="H170" s="282">
        <v>18.7</v>
      </c>
      <c r="I170" s="280">
        <v>7.62</v>
      </c>
      <c r="J170" s="199">
        <f t="shared" si="9"/>
        <v>3483.6899999999996</v>
      </c>
      <c r="K170" s="200">
        <f t="shared" si="10"/>
        <v>2306.98</v>
      </c>
      <c r="L170" s="204">
        <f t="shared" si="11"/>
        <v>46418.239999999998</v>
      </c>
      <c r="M170" s="196">
        <v>58.11</v>
      </c>
    </row>
    <row r="171" spans="1:13" ht="18" customHeight="1">
      <c r="A171" s="391"/>
      <c r="B171" s="391"/>
      <c r="C171" s="391"/>
      <c r="D171" s="367">
        <v>2.08</v>
      </c>
      <c r="E171" s="61" t="s">
        <v>230</v>
      </c>
      <c r="F171" s="277">
        <v>2306.98</v>
      </c>
      <c r="G171" s="278">
        <v>993.5</v>
      </c>
      <c r="H171" s="279">
        <v>18.7</v>
      </c>
      <c r="I171" s="277">
        <v>7.62</v>
      </c>
      <c r="J171" s="199">
        <f t="shared" si="9"/>
        <v>3326.7999999999997</v>
      </c>
      <c r="K171" s="200">
        <f t="shared" si="10"/>
        <v>2306.98</v>
      </c>
      <c r="L171" s="204">
        <f t="shared" si="11"/>
        <v>44535.56</v>
      </c>
      <c r="M171" s="196">
        <v>58.11</v>
      </c>
    </row>
    <row r="172" spans="1:13" ht="18" customHeight="1">
      <c r="A172" s="391"/>
      <c r="B172" s="391"/>
      <c r="C172" s="391"/>
      <c r="D172" s="366">
        <v>2.08</v>
      </c>
      <c r="E172" s="182" t="s">
        <v>198</v>
      </c>
      <c r="F172" s="280">
        <v>2306.98</v>
      </c>
      <c r="G172" s="281">
        <v>881.28</v>
      </c>
      <c r="H172" s="282">
        <v>18.7</v>
      </c>
      <c r="I172" s="280">
        <v>7.62</v>
      </c>
      <c r="J172" s="199">
        <f t="shared" si="9"/>
        <v>3214.58</v>
      </c>
      <c r="K172" s="200">
        <f t="shared" si="10"/>
        <v>2306.98</v>
      </c>
      <c r="L172" s="204">
        <f t="shared" si="11"/>
        <v>43188.92</v>
      </c>
      <c r="M172" s="196">
        <v>58.11</v>
      </c>
    </row>
    <row r="173" spans="1:13" ht="18" customHeight="1">
      <c r="A173" s="391"/>
      <c r="B173" s="391"/>
      <c r="C173" s="391"/>
      <c r="D173" s="367">
        <v>2.08</v>
      </c>
      <c r="E173" s="61" t="s">
        <v>194</v>
      </c>
      <c r="F173" s="277">
        <v>2306.98</v>
      </c>
      <c r="G173" s="278">
        <v>773.12</v>
      </c>
      <c r="H173" s="279">
        <v>18.7</v>
      </c>
      <c r="I173" s="277">
        <v>7.62</v>
      </c>
      <c r="J173" s="199">
        <f t="shared" si="9"/>
        <v>3106.4199999999996</v>
      </c>
      <c r="K173" s="200">
        <f t="shared" si="10"/>
        <v>2306.98</v>
      </c>
      <c r="L173" s="204">
        <f t="shared" si="11"/>
        <v>41890.999999999993</v>
      </c>
      <c r="M173" s="196">
        <v>58.11</v>
      </c>
    </row>
    <row r="174" spans="1:13" ht="18" customHeight="1">
      <c r="A174" s="391"/>
      <c r="B174" s="391"/>
      <c r="C174" s="391"/>
      <c r="D174" s="366">
        <v>2.08</v>
      </c>
      <c r="E174" s="182" t="s">
        <v>188</v>
      </c>
      <c r="F174" s="280">
        <v>2306.98</v>
      </c>
      <c r="G174" s="281">
        <v>656.78</v>
      </c>
      <c r="H174" s="282">
        <v>18.7</v>
      </c>
      <c r="I174" s="280">
        <v>7.62</v>
      </c>
      <c r="J174" s="199">
        <f t="shared" si="9"/>
        <v>2990.08</v>
      </c>
      <c r="K174" s="200">
        <f t="shared" si="10"/>
        <v>2306.98</v>
      </c>
      <c r="L174" s="204">
        <f t="shared" si="11"/>
        <v>40494.92</v>
      </c>
      <c r="M174" s="196">
        <v>58.11</v>
      </c>
    </row>
    <row r="175" spans="1:13" ht="18" customHeight="1">
      <c r="A175" s="391"/>
      <c r="B175" s="391"/>
      <c r="C175" s="391"/>
      <c r="D175" s="367">
        <v>2.08</v>
      </c>
      <c r="E175" s="61" t="s">
        <v>231</v>
      </c>
      <c r="F175" s="277">
        <v>2306.98</v>
      </c>
      <c r="G175" s="278">
        <v>530.13</v>
      </c>
      <c r="H175" s="279">
        <v>18.7</v>
      </c>
      <c r="I175" s="277">
        <v>7.62</v>
      </c>
      <c r="J175" s="199">
        <f t="shared" si="9"/>
        <v>2863.43</v>
      </c>
      <c r="K175" s="200">
        <f t="shared" si="10"/>
        <v>2306.98</v>
      </c>
      <c r="L175" s="204">
        <f t="shared" si="11"/>
        <v>38975.119999999995</v>
      </c>
      <c r="M175" s="196">
        <v>58.11</v>
      </c>
    </row>
    <row r="176" spans="1:13" ht="18" customHeight="1">
      <c r="A176" s="391"/>
      <c r="B176" s="391"/>
      <c r="C176" s="391"/>
      <c r="D176" s="366">
        <v>2.08</v>
      </c>
      <c r="E176" s="182" t="s">
        <v>185</v>
      </c>
      <c r="F176" s="280">
        <v>2306.98</v>
      </c>
      <c r="G176" s="281">
        <v>515.16999999999996</v>
      </c>
      <c r="H176" s="282">
        <v>18.7</v>
      </c>
      <c r="I176" s="280">
        <v>7.62</v>
      </c>
      <c r="J176" s="199">
        <f t="shared" si="9"/>
        <v>2848.47</v>
      </c>
      <c r="K176" s="200">
        <f t="shared" si="10"/>
        <v>2306.98</v>
      </c>
      <c r="L176" s="204">
        <f t="shared" si="11"/>
        <v>38795.599999999999</v>
      </c>
      <c r="M176" s="196">
        <v>58.11</v>
      </c>
    </row>
    <row r="177" spans="1:13" ht="18" customHeight="1">
      <c r="A177" s="391"/>
      <c r="B177" s="391"/>
      <c r="C177" s="391"/>
      <c r="D177" s="367">
        <v>2.08</v>
      </c>
      <c r="E177" s="61" t="s">
        <v>191</v>
      </c>
      <c r="F177" s="277">
        <v>2306.98</v>
      </c>
      <c r="G177" s="278">
        <v>474.7</v>
      </c>
      <c r="H177" s="279">
        <v>18.7</v>
      </c>
      <c r="I177" s="277">
        <v>7.62</v>
      </c>
      <c r="J177" s="199">
        <f t="shared" si="9"/>
        <v>2807.9999999999995</v>
      </c>
      <c r="K177" s="200">
        <f t="shared" si="10"/>
        <v>2306.98</v>
      </c>
      <c r="L177" s="204">
        <f t="shared" si="11"/>
        <v>38309.959999999992</v>
      </c>
      <c r="M177" s="196">
        <v>58.11</v>
      </c>
    </row>
    <row r="178" spans="1:13" ht="18" customHeight="1">
      <c r="A178" s="391"/>
      <c r="B178" s="391"/>
      <c r="C178" s="391"/>
      <c r="D178" s="366">
        <v>2.08</v>
      </c>
      <c r="E178" s="182" t="s">
        <v>183</v>
      </c>
      <c r="F178" s="280">
        <v>2306.98</v>
      </c>
      <c r="G178" s="281">
        <v>387.1</v>
      </c>
      <c r="H178" s="282">
        <v>18.7</v>
      </c>
      <c r="I178" s="280">
        <v>7.62</v>
      </c>
      <c r="J178" s="199">
        <f t="shared" si="9"/>
        <v>2720.3999999999996</v>
      </c>
      <c r="K178" s="200">
        <f t="shared" si="10"/>
        <v>2306.98</v>
      </c>
      <c r="L178" s="204">
        <f t="shared" si="11"/>
        <v>37258.759999999995</v>
      </c>
      <c r="M178" s="196">
        <v>58.11</v>
      </c>
    </row>
    <row r="179" spans="1:13" ht="18" customHeight="1">
      <c r="A179" s="391"/>
      <c r="B179" s="391"/>
      <c r="C179" s="391"/>
      <c r="D179" s="367">
        <v>2.08</v>
      </c>
      <c r="E179" s="61" t="s">
        <v>232</v>
      </c>
      <c r="F179" s="277">
        <v>2306.98</v>
      </c>
      <c r="G179" s="278">
        <v>366.21</v>
      </c>
      <c r="H179" s="279">
        <v>18.7</v>
      </c>
      <c r="I179" s="277">
        <v>7.62</v>
      </c>
      <c r="J179" s="199">
        <f t="shared" si="9"/>
        <v>2699.5099999999998</v>
      </c>
      <c r="K179" s="200">
        <f t="shared" si="10"/>
        <v>2306.98</v>
      </c>
      <c r="L179" s="204">
        <f t="shared" si="11"/>
        <v>37008.079999999994</v>
      </c>
      <c r="M179" s="196">
        <v>58.11</v>
      </c>
    </row>
    <row r="180" spans="1:13" ht="18" customHeight="1">
      <c r="A180" s="391"/>
      <c r="B180" s="391"/>
      <c r="C180" s="391"/>
      <c r="D180" s="366">
        <v>2.08</v>
      </c>
      <c r="E180" s="182" t="s">
        <v>181</v>
      </c>
      <c r="F180" s="280">
        <v>2306.98</v>
      </c>
      <c r="G180" s="281">
        <v>320.73</v>
      </c>
      <c r="H180" s="282">
        <v>18.7</v>
      </c>
      <c r="I180" s="280">
        <v>7.62</v>
      </c>
      <c r="J180" s="199">
        <f t="shared" ref="J180:J198" si="12">SUM(F180:I180)</f>
        <v>2654.0299999999997</v>
      </c>
      <c r="K180" s="200">
        <f t="shared" ref="K180:K198" si="13">F180</f>
        <v>2306.98</v>
      </c>
      <c r="L180" s="204">
        <f t="shared" ref="L180:L198" si="14">(J180*12)+(K180*2)</f>
        <v>36462.32</v>
      </c>
      <c r="M180" s="196">
        <v>58.11</v>
      </c>
    </row>
    <row r="181" spans="1:13" ht="18" customHeight="1">
      <c r="A181" s="391"/>
      <c r="B181" s="391"/>
      <c r="C181" s="391"/>
      <c r="D181" s="367">
        <v>2.08</v>
      </c>
      <c r="E181" s="61" t="s">
        <v>179</v>
      </c>
      <c r="F181" s="277">
        <v>2306.98</v>
      </c>
      <c r="G181" s="278">
        <v>249.05</v>
      </c>
      <c r="H181" s="279">
        <v>18.7</v>
      </c>
      <c r="I181" s="277">
        <v>7.62</v>
      </c>
      <c r="J181" s="199">
        <f t="shared" si="12"/>
        <v>2582.35</v>
      </c>
      <c r="K181" s="200">
        <f t="shared" si="13"/>
        <v>2306.98</v>
      </c>
      <c r="L181" s="204">
        <f t="shared" si="14"/>
        <v>35602.159999999996</v>
      </c>
      <c r="M181" s="196">
        <v>58.11</v>
      </c>
    </row>
    <row r="182" spans="1:13" ht="18" customHeight="1">
      <c r="A182" s="391"/>
      <c r="B182" s="391"/>
      <c r="C182" s="391"/>
      <c r="D182" s="366">
        <v>2.08</v>
      </c>
      <c r="E182" s="182" t="s">
        <v>228</v>
      </c>
      <c r="F182" s="280">
        <v>2306.98</v>
      </c>
      <c r="G182" s="281">
        <v>184.26</v>
      </c>
      <c r="H182" s="282">
        <v>18.7</v>
      </c>
      <c r="I182" s="280">
        <v>7.62</v>
      </c>
      <c r="J182" s="199">
        <f t="shared" si="12"/>
        <v>2517.5599999999995</v>
      </c>
      <c r="K182" s="200">
        <f t="shared" si="13"/>
        <v>2306.98</v>
      </c>
      <c r="L182" s="204">
        <f t="shared" si="14"/>
        <v>34824.679999999993</v>
      </c>
      <c r="M182" s="196">
        <v>58.11</v>
      </c>
    </row>
    <row r="183" spans="1:13" ht="18" customHeight="1">
      <c r="A183" s="395"/>
      <c r="B183" s="395"/>
      <c r="C183" s="395"/>
      <c r="D183" s="365">
        <v>2.08</v>
      </c>
      <c r="E183" s="111" t="s">
        <v>233</v>
      </c>
      <c r="F183" s="283">
        <v>2306.98</v>
      </c>
      <c r="G183" s="284">
        <v>122.06</v>
      </c>
      <c r="H183" s="285">
        <v>18.7</v>
      </c>
      <c r="I183" s="283">
        <v>7.62</v>
      </c>
      <c r="J183" s="219">
        <f t="shared" si="12"/>
        <v>2455.3599999999997</v>
      </c>
      <c r="K183" s="220">
        <f t="shared" si="13"/>
        <v>2306.98</v>
      </c>
      <c r="L183" s="228">
        <f t="shared" si="14"/>
        <v>34078.28</v>
      </c>
      <c r="M183" s="329">
        <v>58.11</v>
      </c>
    </row>
    <row r="184" spans="1:13" ht="18" customHeight="1">
      <c r="A184" s="412" t="s">
        <v>234</v>
      </c>
      <c r="B184" s="394"/>
      <c r="C184" s="394"/>
      <c r="D184" s="366">
        <v>3.12</v>
      </c>
      <c r="E184" s="182" t="s">
        <v>200</v>
      </c>
      <c r="F184" s="280">
        <v>2018.71</v>
      </c>
      <c r="G184" s="281">
        <v>1150.3900000000001</v>
      </c>
      <c r="H184" s="282">
        <v>18.7</v>
      </c>
      <c r="I184" s="280">
        <v>7.62</v>
      </c>
      <c r="J184" s="199">
        <f t="shared" si="12"/>
        <v>3195.42</v>
      </c>
      <c r="K184" s="200">
        <f t="shared" si="13"/>
        <v>2018.71</v>
      </c>
      <c r="L184" s="204">
        <f t="shared" si="14"/>
        <v>42382.46</v>
      </c>
      <c r="M184" s="196">
        <v>58.11</v>
      </c>
    </row>
    <row r="185" spans="1:13" ht="18" customHeight="1">
      <c r="A185" s="391"/>
      <c r="B185" s="391"/>
      <c r="C185" s="391"/>
      <c r="D185" s="367">
        <v>3.12</v>
      </c>
      <c r="E185" s="61" t="s">
        <v>185</v>
      </c>
      <c r="F185" s="277">
        <v>2018.71</v>
      </c>
      <c r="G185" s="278">
        <v>515.16999999999996</v>
      </c>
      <c r="H185" s="279">
        <v>18.7</v>
      </c>
      <c r="I185" s="277">
        <v>7.62</v>
      </c>
      <c r="J185" s="199">
        <f t="shared" si="12"/>
        <v>2560.1999999999998</v>
      </c>
      <c r="K185" s="200">
        <f t="shared" si="13"/>
        <v>2018.71</v>
      </c>
      <c r="L185" s="204">
        <f t="shared" si="14"/>
        <v>34759.82</v>
      </c>
      <c r="M185" s="196">
        <v>58.11</v>
      </c>
    </row>
    <row r="186" spans="1:13" ht="18" customHeight="1">
      <c r="A186" s="391"/>
      <c r="B186" s="391"/>
      <c r="C186" s="391"/>
      <c r="D186" s="366">
        <v>3.12</v>
      </c>
      <c r="E186" s="182" t="s">
        <v>191</v>
      </c>
      <c r="F186" s="280">
        <v>2018.71</v>
      </c>
      <c r="G186" s="281">
        <v>474.7</v>
      </c>
      <c r="H186" s="282">
        <v>18.7</v>
      </c>
      <c r="I186" s="280">
        <v>7.62</v>
      </c>
      <c r="J186" s="199">
        <f t="shared" si="12"/>
        <v>2519.7299999999996</v>
      </c>
      <c r="K186" s="200">
        <f t="shared" si="13"/>
        <v>2018.71</v>
      </c>
      <c r="L186" s="204">
        <f t="shared" si="14"/>
        <v>34274.179999999993</v>
      </c>
      <c r="M186" s="196">
        <v>58.11</v>
      </c>
    </row>
    <row r="187" spans="1:13" ht="18" customHeight="1">
      <c r="A187" s="391"/>
      <c r="B187" s="391"/>
      <c r="C187" s="391"/>
      <c r="D187" s="367">
        <v>3.12</v>
      </c>
      <c r="E187" s="61" t="s">
        <v>183</v>
      </c>
      <c r="F187" s="277">
        <v>2018.71</v>
      </c>
      <c r="G187" s="278">
        <v>387.1</v>
      </c>
      <c r="H187" s="279">
        <v>18.7</v>
      </c>
      <c r="I187" s="277">
        <v>7.62</v>
      </c>
      <c r="J187" s="199">
        <f t="shared" si="12"/>
        <v>2432.1299999999997</v>
      </c>
      <c r="K187" s="200">
        <f t="shared" si="13"/>
        <v>2018.71</v>
      </c>
      <c r="L187" s="204">
        <f t="shared" si="14"/>
        <v>33222.979999999996</v>
      </c>
      <c r="M187" s="196">
        <v>58.11</v>
      </c>
    </row>
    <row r="188" spans="1:13" ht="18" customHeight="1">
      <c r="A188" s="391"/>
      <c r="B188" s="391"/>
      <c r="C188" s="391"/>
      <c r="D188" s="366">
        <v>3.12</v>
      </c>
      <c r="E188" s="182" t="s">
        <v>181</v>
      </c>
      <c r="F188" s="280">
        <v>2018.71</v>
      </c>
      <c r="G188" s="281">
        <v>320.73</v>
      </c>
      <c r="H188" s="282">
        <v>18.7</v>
      </c>
      <c r="I188" s="280">
        <v>7.62</v>
      </c>
      <c r="J188" s="199">
        <f t="shared" si="12"/>
        <v>2365.7599999999998</v>
      </c>
      <c r="K188" s="200">
        <f t="shared" si="13"/>
        <v>2018.71</v>
      </c>
      <c r="L188" s="204">
        <f t="shared" si="14"/>
        <v>32426.539999999994</v>
      </c>
      <c r="M188" s="196">
        <v>58.11</v>
      </c>
    </row>
    <row r="189" spans="1:13" ht="18" customHeight="1">
      <c r="A189" s="391"/>
      <c r="B189" s="391"/>
      <c r="C189" s="391"/>
      <c r="D189" s="367">
        <v>3.12</v>
      </c>
      <c r="E189" s="61" t="s">
        <v>179</v>
      </c>
      <c r="F189" s="277">
        <v>2018.71</v>
      </c>
      <c r="G189" s="278">
        <v>249.05</v>
      </c>
      <c r="H189" s="279">
        <v>18.7</v>
      </c>
      <c r="I189" s="277">
        <v>7.62</v>
      </c>
      <c r="J189" s="199">
        <f t="shared" si="12"/>
        <v>2294.08</v>
      </c>
      <c r="K189" s="200">
        <f t="shared" si="13"/>
        <v>2018.71</v>
      </c>
      <c r="L189" s="204">
        <f t="shared" si="14"/>
        <v>31566.379999999997</v>
      </c>
      <c r="M189" s="196">
        <v>58.11</v>
      </c>
    </row>
    <row r="190" spans="1:13" ht="18" customHeight="1">
      <c r="A190" s="391"/>
      <c r="B190" s="391"/>
      <c r="C190" s="391"/>
      <c r="D190" s="366">
        <v>3.12</v>
      </c>
      <c r="E190" s="182" t="s">
        <v>228</v>
      </c>
      <c r="F190" s="280">
        <v>2018.71</v>
      </c>
      <c r="G190" s="281">
        <v>184.26</v>
      </c>
      <c r="H190" s="282">
        <v>18.7</v>
      </c>
      <c r="I190" s="280">
        <v>7.62</v>
      </c>
      <c r="J190" s="199">
        <f t="shared" si="12"/>
        <v>2229.29</v>
      </c>
      <c r="K190" s="200">
        <f t="shared" si="13"/>
        <v>2018.71</v>
      </c>
      <c r="L190" s="204">
        <f t="shared" si="14"/>
        <v>30788.9</v>
      </c>
      <c r="M190" s="196">
        <v>58.11</v>
      </c>
    </row>
    <row r="191" spans="1:13" ht="18" customHeight="1">
      <c r="A191" s="391"/>
      <c r="B191" s="391"/>
      <c r="C191" s="391"/>
      <c r="D191" s="367">
        <v>3.12</v>
      </c>
      <c r="E191" s="61" t="s">
        <v>235</v>
      </c>
      <c r="F191" s="277">
        <v>2018.71</v>
      </c>
      <c r="G191" s="278">
        <v>170.58</v>
      </c>
      <c r="H191" s="279">
        <v>18.7</v>
      </c>
      <c r="I191" s="277">
        <v>7.62</v>
      </c>
      <c r="J191" s="199">
        <f t="shared" si="12"/>
        <v>2215.6099999999997</v>
      </c>
      <c r="K191" s="200">
        <f t="shared" si="13"/>
        <v>2018.71</v>
      </c>
      <c r="L191" s="204">
        <f t="shared" si="14"/>
        <v>30624.739999999998</v>
      </c>
      <c r="M191" s="196">
        <v>58.11</v>
      </c>
    </row>
    <row r="192" spans="1:13" ht="18" customHeight="1">
      <c r="A192" s="391"/>
      <c r="B192" s="391"/>
      <c r="C192" s="391"/>
      <c r="D192" s="366">
        <v>3.12</v>
      </c>
      <c r="E192" s="182" t="s">
        <v>236</v>
      </c>
      <c r="F192" s="280">
        <v>2018.71</v>
      </c>
      <c r="G192" s="281">
        <v>151.82</v>
      </c>
      <c r="H192" s="282">
        <v>18.7</v>
      </c>
      <c r="I192" s="280">
        <v>7.62</v>
      </c>
      <c r="J192" s="199">
        <f t="shared" si="12"/>
        <v>2196.85</v>
      </c>
      <c r="K192" s="200">
        <f t="shared" si="13"/>
        <v>2018.71</v>
      </c>
      <c r="L192" s="204">
        <f t="shared" si="14"/>
        <v>30399.619999999995</v>
      </c>
      <c r="M192" s="196">
        <v>58.11</v>
      </c>
    </row>
    <row r="193" spans="1:13" ht="18" customHeight="1">
      <c r="A193" s="391"/>
      <c r="B193" s="391"/>
      <c r="C193" s="391"/>
      <c r="D193" s="367">
        <v>3.12</v>
      </c>
      <c r="E193" s="61" t="s">
        <v>233</v>
      </c>
      <c r="F193" s="277">
        <v>2018.71</v>
      </c>
      <c r="G193" s="278">
        <v>122.06</v>
      </c>
      <c r="H193" s="279">
        <v>18.7</v>
      </c>
      <c r="I193" s="277">
        <v>7.62</v>
      </c>
      <c r="J193" s="199">
        <f t="shared" si="12"/>
        <v>2167.0899999999997</v>
      </c>
      <c r="K193" s="200">
        <f t="shared" si="13"/>
        <v>2018.71</v>
      </c>
      <c r="L193" s="204">
        <f t="shared" si="14"/>
        <v>30042.499999999993</v>
      </c>
      <c r="M193" s="196">
        <v>58.11</v>
      </c>
    </row>
    <row r="194" spans="1:13" ht="18" customHeight="1">
      <c r="A194" s="395"/>
      <c r="B194" s="395"/>
      <c r="C194" s="395"/>
      <c r="D194" s="368">
        <v>3.12</v>
      </c>
      <c r="E194" s="185" t="s">
        <v>237</v>
      </c>
      <c r="F194" s="286">
        <v>2018.71</v>
      </c>
      <c r="G194" s="287">
        <v>105.69</v>
      </c>
      <c r="H194" s="288">
        <v>18.7</v>
      </c>
      <c r="I194" s="286">
        <v>7.62</v>
      </c>
      <c r="J194" s="219">
        <f t="shared" si="12"/>
        <v>2150.7199999999998</v>
      </c>
      <c r="K194" s="220">
        <f t="shared" si="13"/>
        <v>2018.71</v>
      </c>
      <c r="L194" s="228">
        <f t="shared" si="14"/>
        <v>29846.059999999998</v>
      </c>
      <c r="M194" s="329">
        <v>58.11</v>
      </c>
    </row>
    <row r="195" spans="1:13" ht="18" customHeight="1" thickBot="1">
      <c r="A195" s="423" t="s">
        <v>238</v>
      </c>
      <c r="B195" s="391"/>
      <c r="C195" s="391"/>
      <c r="D195" s="367">
        <v>4.16</v>
      </c>
      <c r="E195" s="61" t="s">
        <v>185</v>
      </c>
      <c r="F195" s="277">
        <v>1671.9</v>
      </c>
      <c r="G195" s="278">
        <v>515.16999999999996</v>
      </c>
      <c r="H195" s="279">
        <v>18.7</v>
      </c>
      <c r="I195" s="277">
        <v>7.62</v>
      </c>
      <c r="J195" s="199">
        <f t="shared" si="12"/>
        <v>2213.39</v>
      </c>
      <c r="K195" s="200">
        <f t="shared" si="13"/>
        <v>1671.9</v>
      </c>
      <c r="L195" s="204">
        <f t="shared" si="14"/>
        <v>29904.48</v>
      </c>
      <c r="M195" s="196">
        <v>58.11</v>
      </c>
    </row>
    <row r="196" spans="1:13" ht="18" customHeight="1">
      <c r="A196" s="391"/>
      <c r="B196" s="391"/>
      <c r="C196" s="391"/>
      <c r="D196" s="366">
        <v>4.16</v>
      </c>
      <c r="E196" s="182" t="s">
        <v>183</v>
      </c>
      <c r="F196" s="280">
        <v>1671.9</v>
      </c>
      <c r="G196" s="281">
        <v>387.1</v>
      </c>
      <c r="H196" s="282">
        <v>18.7</v>
      </c>
      <c r="I196" s="280">
        <v>7.62</v>
      </c>
      <c r="J196" s="199">
        <f t="shared" si="12"/>
        <v>2085.3199999999997</v>
      </c>
      <c r="K196" s="200">
        <f t="shared" si="13"/>
        <v>1671.9</v>
      </c>
      <c r="L196" s="204">
        <f t="shared" si="14"/>
        <v>28367.639999999996</v>
      </c>
      <c r="M196" s="196">
        <v>58.11</v>
      </c>
    </row>
    <row r="197" spans="1:13" ht="18" customHeight="1">
      <c r="A197" s="391"/>
      <c r="B197" s="391"/>
      <c r="C197" s="391"/>
      <c r="D197" s="367">
        <v>4.16</v>
      </c>
      <c r="E197" s="61" t="s">
        <v>181</v>
      </c>
      <c r="F197" s="277">
        <v>1671.9</v>
      </c>
      <c r="G197" s="278">
        <v>320.73</v>
      </c>
      <c r="H197" s="279">
        <v>18.7</v>
      </c>
      <c r="I197" s="277">
        <v>7.62</v>
      </c>
      <c r="J197" s="199">
        <f t="shared" si="12"/>
        <v>2018.95</v>
      </c>
      <c r="K197" s="200">
        <f t="shared" si="13"/>
        <v>1671.9</v>
      </c>
      <c r="L197" s="204">
        <f t="shared" si="14"/>
        <v>27571.200000000001</v>
      </c>
      <c r="M197" s="196">
        <v>58.11</v>
      </c>
    </row>
    <row r="198" spans="1:13" ht="18" customHeight="1" thickBot="1">
      <c r="A198" s="399"/>
      <c r="B198" s="399"/>
      <c r="C198" s="399"/>
      <c r="D198" s="369">
        <v>4.16</v>
      </c>
      <c r="E198" s="184" t="s">
        <v>179</v>
      </c>
      <c r="F198" s="300">
        <v>1671.9</v>
      </c>
      <c r="G198" s="290">
        <v>249.05</v>
      </c>
      <c r="H198" s="291">
        <v>18.7</v>
      </c>
      <c r="I198" s="300">
        <v>7.62</v>
      </c>
      <c r="J198" s="209">
        <f t="shared" si="12"/>
        <v>1947.27</v>
      </c>
      <c r="K198" s="210">
        <f t="shared" si="13"/>
        <v>1671.9</v>
      </c>
      <c r="L198" s="214">
        <f t="shared" si="14"/>
        <v>26711.039999999997</v>
      </c>
      <c r="M198" s="291">
        <v>58.11</v>
      </c>
    </row>
    <row r="202" spans="1:13">
      <c r="A202" s="419" t="s">
        <v>215</v>
      </c>
      <c r="B202" s="391"/>
      <c r="C202" s="391"/>
    </row>
    <row r="203" spans="1:13">
      <c r="A203" s="391"/>
      <c r="B203" s="391"/>
      <c r="C203" s="391"/>
    </row>
    <row r="204" spans="1:13" ht="28.5" customHeight="1" thickBot="1">
      <c r="A204" s="60" t="s">
        <v>219</v>
      </c>
      <c r="B204" s="14" t="s">
        <v>216</v>
      </c>
      <c r="C204" s="14" t="s">
        <v>217</v>
      </c>
    </row>
    <row r="205" spans="1:13">
      <c r="A205" s="366">
        <v>1.04</v>
      </c>
      <c r="B205" s="26">
        <v>24.51</v>
      </c>
      <c r="C205" s="26">
        <v>36.909999999999997</v>
      </c>
    </row>
    <row r="206" spans="1:13">
      <c r="A206" s="367">
        <v>2.08</v>
      </c>
      <c r="B206" s="192">
        <v>22.46</v>
      </c>
      <c r="C206" s="192">
        <v>33.83</v>
      </c>
    </row>
    <row r="207" spans="1:13">
      <c r="A207" s="366">
        <v>3.12</v>
      </c>
      <c r="B207" s="26">
        <v>19.309999999999999</v>
      </c>
      <c r="C207" s="26">
        <v>29.1</v>
      </c>
    </row>
    <row r="208" spans="1:13" ht="15" customHeight="1" thickBot="1">
      <c r="A208" s="372">
        <v>4.16</v>
      </c>
      <c r="B208" s="203">
        <v>16.399999999999999</v>
      </c>
      <c r="C208" s="203">
        <v>24.71</v>
      </c>
    </row>
    <row r="211" spans="1:8">
      <c r="F211" s="379"/>
    </row>
    <row r="212" spans="1:8">
      <c r="A212" s="419" t="s">
        <v>239</v>
      </c>
      <c r="B212" s="391"/>
      <c r="C212" s="391"/>
    </row>
    <row r="213" spans="1:8">
      <c r="A213" s="391"/>
      <c r="B213" s="391"/>
      <c r="C213" s="391"/>
    </row>
    <row r="214" spans="1:8" ht="56.45" customHeight="1" thickBot="1">
      <c r="A214" s="188" t="s">
        <v>240</v>
      </c>
      <c r="B214" s="14" t="s">
        <v>134</v>
      </c>
      <c r="C214" s="207"/>
    </row>
    <row r="215" spans="1:8">
      <c r="A215" s="182" t="s">
        <v>241</v>
      </c>
      <c r="B215" s="26">
        <v>525</v>
      </c>
      <c r="C215" s="192"/>
    </row>
    <row r="216" spans="1:8">
      <c r="A216" s="61" t="s">
        <v>242</v>
      </c>
      <c r="B216" s="192">
        <v>425</v>
      </c>
      <c r="C216" s="192"/>
      <c r="F216" s="61"/>
      <c r="G216" s="192"/>
      <c r="H216" s="192"/>
    </row>
    <row r="217" spans="1:8">
      <c r="A217" s="182" t="s">
        <v>243</v>
      </c>
      <c r="B217" s="26">
        <v>220</v>
      </c>
      <c r="C217" s="192"/>
    </row>
    <row r="218" spans="1:8">
      <c r="A218" s="61" t="s">
        <v>244</v>
      </c>
      <c r="B218" s="192">
        <v>120</v>
      </c>
      <c r="C218" s="192"/>
    </row>
    <row r="219" spans="1:8">
      <c r="A219" s="182" t="s">
        <v>245</v>
      </c>
      <c r="B219" s="26">
        <v>220</v>
      </c>
      <c r="C219" s="192"/>
      <c r="G219" s="206"/>
    </row>
    <row r="220" spans="1:8">
      <c r="A220" s="61" t="s">
        <v>246</v>
      </c>
      <c r="B220" s="192">
        <v>120</v>
      </c>
      <c r="C220" s="192"/>
    </row>
    <row r="221" spans="1:8">
      <c r="A221" s="182" t="s">
        <v>247</v>
      </c>
      <c r="B221" s="26">
        <v>160</v>
      </c>
      <c r="C221" s="192"/>
    </row>
    <row r="222" spans="1:8">
      <c r="A222" s="61" t="s">
        <v>248</v>
      </c>
      <c r="B222" s="192">
        <v>50</v>
      </c>
      <c r="C222" s="192"/>
    </row>
    <row r="223" spans="1:8">
      <c r="A223" s="182" t="s">
        <v>249</v>
      </c>
      <c r="B223" s="26">
        <v>0</v>
      </c>
      <c r="C223" s="192"/>
    </row>
    <row r="224" spans="1:8" ht="15" customHeight="1" thickBot="1">
      <c r="A224" s="205" t="s">
        <v>250</v>
      </c>
      <c r="B224" s="203">
        <v>150</v>
      </c>
      <c r="C224" s="192"/>
    </row>
    <row r="228" spans="1:13" ht="28.5" customHeight="1" thickBot="1">
      <c r="A228" s="188" t="s">
        <v>348</v>
      </c>
      <c r="B228" s="14" t="s">
        <v>134</v>
      </c>
      <c r="C228" s="207"/>
    </row>
    <row r="229" spans="1:13">
      <c r="A229" s="182" t="s">
        <v>251</v>
      </c>
      <c r="B229" s="26">
        <v>467.24</v>
      </c>
      <c r="C229" s="192"/>
    </row>
    <row r="233" spans="1:13" ht="51" customHeight="1">
      <c r="A233" s="321" t="s">
        <v>252</v>
      </c>
      <c r="B233" s="114">
        <v>129.25</v>
      </c>
    </row>
    <row r="237" spans="1:13" ht="38.25" customHeight="1">
      <c r="A237" s="416" t="s">
        <v>253</v>
      </c>
      <c r="B237" s="391"/>
      <c r="C237" s="391"/>
      <c r="D237" s="391"/>
      <c r="E237" s="391"/>
      <c r="F237" s="391"/>
      <c r="G237" s="391"/>
      <c r="H237" s="391"/>
      <c r="I237" s="391"/>
      <c r="J237" s="391"/>
      <c r="K237" s="391"/>
      <c r="L237" s="391"/>
      <c r="M237" s="391"/>
    </row>
    <row r="240" spans="1:13" ht="18" customHeight="1">
      <c r="A240" s="422" t="s">
        <v>150</v>
      </c>
      <c r="B240" s="391"/>
      <c r="C240" s="391"/>
      <c r="D240" s="428" t="s">
        <v>219</v>
      </c>
      <c r="E240" s="428" t="s">
        <v>152</v>
      </c>
      <c r="F240" s="431" t="s">
        <v>3</v>
      </c>
      <c r="G240" s="425" t="s">
        <v>220</v>
      </c>
      <c r="H240" s="425" t="s">
        <v>221</v>
      </c>
      <c r="I240" s="425" t="s">
        <v>32</v>
      </c>
      <c r="J240" s="427" t="s">
        <v>8</v>
      </c>
      <c r="K240" s="408" t="s">
        <v>11</v>
      </c>
      <c r="L240" s="418" t="s">
        <v>36</v>
      </c>
    </row>
    <row r="241" spans="1:17" ht="18" customHeight="1">
      <c r="A241" s="391"/>
      <c r="B241" s="391"/>
      <c r="C241" s="391"/>
      <c r="D241" s="391"/>
      <c r="E241" s="391"/>
      <c r="F241" s="401"/>
      <c r="G241" s="391"/>
      <c r="H241" s="391"/>
      <c r="I241" s="391"/>
      <c r="J241" s="391"/>
      <c r="K241" s="409"/>
      <c r="L241" s="391"/>
    </row>
    <row r="242" spans="1:17" ht="18" customHeight="1" thickBot="1">
      <c r="A242" s="399"/>
      <c r="B242" s="399"/>
      <c r="C242" s="399"/>
      <c r="D242" s="399"/>
      <c r="E242" s="399"/>
      <c r="F242" s="402"/>
      <c r="G242" s="399"/>
      <c r="H242" s="399"/>
      <c r="I242" s="399"/>
      <c r="J242" s="399"/>
      <c r="K242" s="410"/>
      <c r="L242" s="399"/>
    </row>
    <row r="243" spans="1:17" ht="18" customHeight="1">
      <c r="A243" s="433" t="s">
        <v>254</v>
      </c>
      <c r="B243" s="434"/>
      <c r="C243" s="434"/>
      <c r="D243" s="365">
        <v>1.04</v>
      </c>
      <c r="E243" s="111" t="s">
        <v>228</v>
      </c>
      <c r="F243" s="241">
        <v>3091.81</v>
      </c>
      <c r="G243" s="195">
        <v>184.27</v>
      </c>
      <c r="H243" s="196">
        <v>18.7</v>
      </c>
      <c r="I243" s="196">
        <v>7.62</v>
      </c>
      <c r="J243" s="219">
        <f t="shared" ref="J243:J250" si="15">SUM(F243:I243)</f>
        <v>3302.3999999999996</v>
      </c>
      <c r="K243" s="228">
        <f t="shared" ref="K243:K250" si="16">(J243*12)</f>
        <v>39628.799999999996</v>
      </c>
      <c r="L243" s="218">
        <v>80.989999999999995</v>
      </c>
    </row>
    <row r="244" spans="1:17" ht="18" customHeight="1">
      <c r="A244" s="426" t="s">
        <v>255</v>
      </c>
      <c r="B244" s="394"/>
      <c r="C244" s="394"/>
      <c r="D244" s="366">
        <v>2.08</v>
      </c>
      <c r="E244" s="182" t="s">
        <v>185</v>
      </c>
      <c r="F244" s="241">
        <v>2691.5</v>
      </c>
      <c r="G244" s="195">
        <v>515.17999999999995</v>
      </c>
      <c r="H244" s="196">
        <v>18.7</v>
      </c>
      <c r="I244" s="196">
        <v>7.62</v>
      </c>
      <c r="J244" s="199">
        <f t="shared" si="15"/>
        <v>3232.9999999999995</v>
      </c>
      <c r="K244" s="204">
        <f t="shared" si="16"/>
        <v>38795.999999999993</v>
      </c>
      <c r="L244" s="196">
        <v>67.75</v>
      </c>
    </row>
    <row r="245" spans="1:17" ht="18" customHeight="1">
      <c r="A245" s="391"/>
      <c r="B245" s="391"/>
      <c r="C245" s="391"/>
      <c r="D245" s="367">
        <v>2.08</v>
      </c>
      <c r="E245" s="61" t="s">
        <v>181</v>
      </c>
      <c r="F245" s="242">
        <v>2691.5</v>
      </c>
      <c r="G245" s="197">
        <v>320.73</v>
      </c>
      <c r="H245" s="198">
        <v>18.7</v>
      </c>
      <c r="I245" s="198">
        <v>7.62</v>
      </c>
      <c r="J245" s="199">
        <f t="shared" si="15"/>
        <v>3038.5499999999997</v>
      </c>
      <c r="K245" s="204">
        <f t="shared" si="16"/>
        <v>36462.6</v>
      </c>
      <c r="L245" s="198">
        <v>67.75</v>
      </c>
    </row>
    <row r="246" spans="1:17" ht="18" customHeight="1">
      <c r="A246" s="395"/>
      <c r="B246" s="395"/>
      <c r="C246" s="395"/>
      <c r="D246" s="368">
        <v>2.08</v>
      </c>
      <c r="E246" s="185" t="s">
        <v>228</v>
      </c>
      <c r="F246" s="243">
        <v>2691.5</v>
      </c>
      <c r="G246" s="223">
        <v>184.27</v>
      </c>
      <c r="H246" s="224">
        <v>18.7</v>
      </c>
      <c r="I246" s="224">
        <v>7.62</v>
      </c>
      <c r="J246" s="219">
        <f t="shared" si="15"/>
        <v>2902.0899999999997</v>
      </c>
      <c r="K246" s="228">
        <f t="shared" si="16"/>
        <v>34825.079999999994</v>
      </c>
      <c r="L246" s="224">
        <v>67.75</v>
      </c>
      <c r="Q246" s="206"/>
    </row>
    <row r="247" spans="1:17" ht="18" customHeight="1">
      <c r="A247" s="424" t="s">
        <v>256</v>
      </c>
      <c r="B247" s="394"/>
      <c r="C247" s="394"/>
      <c r="D247" s="367">
        <v>3.12</v>
      </c>
      <c r="E247" s="61" t="s">
        <v>185</v>
      </c>
      <c r="F247" s="242">
        <v>2355.19</v>
      </c>
      <c r="G247" s="197">
        <v>515.17999999999995</v>
      </c>
      <c r="H247" s="198">
        <v>18.7</v>
      </c>
      <c r="I247" s="198">
        <v>7.62</v>
      </c>
      <c r="J247" s="199">
        <f t="shared" si="15"/>
        <v>2896.6899999999996</v>
      </c>
      <c r="K247" s="204">
        <f t="shared" si="16"/>
        <v>34760.28</v>
      </c>
      <c r="L247" s="198">
        <v>67.75</v>
      </c>
    </row>
    <row r="248" spans="1:17" ht="18" customHeight="1">
      <c r="A248" s="391"/>
      <c r="B248" s="391"/>
      <c r="C248" s="391"/>
      <c r="D248" s="366">
        <v>3.12</v>
      </c>
      <c r="E248" s="182" t="s">
        <v>181</v>
      </c>
      <c r="F248" s="241">
        <v>2355.19</v>
      </c>
      <c r="G248" s="195">
        <v>320.73</v>
      </c>
      <c r="H248" s="196">
        <v>18.7</v>
      </c>
      <c r="I248" s="196">
        <v>7.62</v>
      </c>
      <c r="J248" s="199">
        <f t="shared" si="15"/>
        <v>2702.24</v>
      </c>
      <c r="K248" s="204">
        <f t="shared" si="16"/>
        <v>32426.879999999997</v>
      </c>
      <c r="L248" s="196">
        <v>67.75</v>
      </c>
    </row>
    <row r="249" spans="1:17" ht="18" customHeight="1">
      <c r="A249" s="395"/>
      <c r="B249" s="395"/>
      <c r="C249" s="395"/>
      <c r="D249" s="365">
        <v>3.12</v>
      </c>
      <c r="E249" s="111" t="s">
        <v>228</v>
      </c>
      <c r="F249" s="244">
        <v>2355.19</v>
      </c>
      <c r="G249" s="217">
        <v>184.27</v>
      </c>
      <c r="H249" s="218">
        <v>18.7</v>
      </c>
      <c r="I249" s="218">
        <v>7.62</v>
      </c>
      <c r="J249" s="219">
        <f t="shared" si="15"/>
        <v>2565.7799999999997</v>
      </c>
      <c r="K249" s="228">
        <f t="shared" si="16"/>
        <v>30789.359999999997</v>
      </c>
      <c r="L249" s="218">
        <v>67.75</v>
      </c>
    </row>
    <row r="250" spans="1:17" ht="18" customHeight="1" thickBot="1">
      <c r="A250" s="46" t="s">
        <v>238</v>
      </c>
      <c r="B250" s="46"/>
      <c r="C250" s="46"/>
      <c r="D250" s="369">
        <v>4.16</v>
      </c>
      <c r="E250" s="184" t="s">
        <v>179</v>
      </c>
      <c r="F250" s="245">
        <v>1950.57</v>
      </c>
      <c r="G250" s="212">
        <v>249.08</v>
      </c>
      <c r="H250" s="213">
        <v>18.7</v>
      </c>
      <c r="I250" s="213">
        <v>7.62</v>
      </c>
      <c r="J250" s="209">
        <f t="shared" si="15"/>
        <v>2225.9699999999998</v>
      </c>
      <c r="K250" s="214">
        <f t="shared" si="16"/>
        <v>26711.64</v>
      </c>
      <c r="L250" s="213">
        <v>67.75</v>
      </c>
    </row>
    <row r="251" spans="1:17">
      <c r="F251" s="320"/>
      <c r="G251" s="320"/>
      <c r="H251" s="320"/>
      <c r="I251" s="320"/>
      <c r="J251" s="320"/>
      <c r="K251" s="320"/>
      <c r="L251" s="320"/>
    </row>
    <row r="252" spans="1:17">
      <c r="F252" s="320"/>
      <c r="G252" s="320"/>
      <c r="H252" s="320"/>
      <c r="I252" s="320"/>
      <c r="J252" s="320"/>
      <c r="K252" s="320"/>
    </row>
    <row r="253" spans="1:17">
      <c r="F253" s="320"/>
      <c r="G253" s="320"/>
      <c r="H253" s="320"/>
      <c r="I253" s="320"/>
      <c r="J253" s="320"/>
    </row>
    <row r="254" spans="1:17">
      <c r="F254" s="320"/>
      <c r="G254" s="320"/>
      <c r="H254" s="320"/>
      <c r="I254" s="320"/>
      <c r="J254" s="320"/>
    </row>
    <row r="255" spans="1:17">
      <c r="F255" s="320"/>
      <c r="G255" s="320"/>
      <c r="H255" s="320"/>
      <c r="I255" s="320"/>
      <c r="J255" s="320"/>
    </row>
  </sheetData>
  <mergeCells count="92">
    <mergeCell ref="A17:C22"/>
    <mergeCell ref="I240:I242"/>
    <mergeCell ref="F75:F77"/>
    <mergeCell ref="A244:C246"/>
    <mergeCell ref="A243:C243"/>
    <mergeCell ref="H240:H242"/>
    <mergeCell ref="A99:C100"/>
    <mergeCell ref="H75:H77"/>
    <mergeCell ref="D75:D77"/>
    <mergeCell ref="F145:F147"/>
    <mergeCell ref="A55:C66"/>
    <mergeCell ref="A237:M237"/>
    <mergeCell ref="K240:K242"/>
    <mergeCell ref="G145:G147"/>
    <mergeCell ref="D240:D242"/>
    <mergeCell ref="F240:F242"/>
    <mergeCell ref="A103:C104"/>
    <mergeCell ref="A247:C249"/>
    <mergeCell ref="A75:C77"/>
    <mergeCell ref="L240:L242"/>
    <mergeCell ref="A168:C183"/>
    <mergeCell ref="J145:J147"/>
    <mergeCell ref="D145:D147"/>
    <mergeCell ref="L13:L15"/>
    <mergeCell ref="A13:C15"/>
    <mergeCell ref="J240:J242"/>
    <mergeCell ref="H145:H147"/>
    <mergeCell ref="E240:E242"/>
    <mergeCell ref="K145:K147"/>
    <mergeCell ref="G240:G242"/>
    <mergeCell ref="E145:E147"/>
    <mergeCell ref="K75:K77"/>
    <mergeCell ref="A148:C148"/>
    <mergeCell ref="A105:C106"/>
    <mergeCell ref="A145:C147"/>
    <mergeCell ref="A151:C167"/>
    <mergeCell ref="A142:M142"/>
    <mergeCell ref="A86:C87"/>
    <mergeCell ref="I145:I147"/>
    <mergeCell ref="A149:C150"/>
    <mergeCell ref="A101:C102"/>
    <mergeCell ref="A240:C242"/>
    <mergeCell ref="A202:C203"/>
    <mergeCell ref="A212:C213"/>
    <mergeCell ref="A195:C198"/>
    <mergeCell ref="A184:C194"/>
    <mergeCell ref="A10:M10"/>
    <mergeCell ref="I13:I15"/>
    <mergeCell ref="E75:E77"/>
    <mergeCell ref="M145:M147"/>
    <mergeCell ref="G75:G77"/>
    <mergeCell ref="A93:C98"/>
    <mergeCell ref="A124:C125"/>
    <mergeCell ref="M13:M15"/>
    <mergeCell ref="A133:C134"/>
    <mergeCell ref="A88:C89"/>
    <mergeCell ref="K13:K15"/>
    <mergeCell ref="H13:H15"/>
    <mergeCell ref="G13:G15"/>
    <mergeCell ref="E13:E15"/>
    <mergeCell ref="A30:C54"/>
    <mergeCell ref="A67:C71"/>
    <mergeCell ref="L145:L147"/>
    <mergeCell ref="M75:M77"/>
    <mergeCell ref="A116:C116"/>
    <mergeCell ref="A119:C120"/>
    <mergeCell ref="A118:C118"/>
    <mergeCell ref="A117:C117"/>
    <mergeCell ref="J75:J77"/>
    <mergeCell ref="I75:I77"/>
    <mergeCell ref="M109:M111"/>
    <mergeCell ref="A112:C112"/>
    <mergeCell ref="A113:C115"/>
    <mergeCell ref="A90:C92"/>
    <mergeCell ref="A78:C85"/>
    <mergeCell ref="L75:L77"/>
    <mergeCell ref="D13:D15"/>
    <mergeCell ref="A26:C29"/>
    <mergeCell ref="A16:C16"/>
    <mergeCell ref="F13:F15"/>
    <mergeCell ref="L109:L111"/>
    <mergeCell ref="G109:G111"/>
    <mergeCell ref="H109:H111"/>
    <mergeCell ref="I109:I111"/>
    <mergeCell ref="J109:J111"/>
    <mergeCell ref="K109:K111"/>
    <mergeCell ref="A109:C111"/>
    <mergeCell ref="D109:D111"/>
    <mergeCell ref="E109:E111"/>
    <mergeCell ref="F109:F111"/>
    <mergeCell ref="A23:C25"/>
    <mergeCell ref="J13:J15"/>
  </mergeCells>
  <hyperlinks>
    <hyperlink ref="A214" r:id="rId1" display="https://www.uab.cat/doc/normativa-uab-indumentaria" xr:uid="{00000000-0004-0000-0100-000000000000}"/>
  </hyperlink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8539"/>
  </sheetPr>
  <dimension ref="A9:O98"/>
  <sheetViews>
    <sheetView zoomScale="85" zoomScaleNormal="85" workbookViewId="0">
      <selection activeCell="D42" sqref="D42"/>
    </sheetView>
  </sheetViews>
  <sheetFormatPr defaultColWidth="9.140625" defaultRowHeight="15"/>
  <cols>
    <col min="1" max="1" width="17.85546875" style="7" customWidth="1"/>
    <col min="2" max="2" width="17.28515625" style="7" customWidth="1"/>
    <col min="3" max="3" width="20" style="7" customWidth="1"/>
    <col min="4" max="4" width="14.5703125" style="7" customWidth="1"/>
    <col min="5" max="5" width="13.140625" style="7" customWidth="1"/>
    <col min="6" max="6" width="15.85546875" style="7" customWidth="1"/>
    <col min="7" max="7" width="18" style="7" customWidth="1"/>
    <col min="8" max="8" width="15.7109375" style="7" customWidth="1"/>
    <col min="9" max="9" width="19.28515625" style="7" customWidth="1"/>
    <col min="10" max="10" width="20" style="7" customWidth="1"/>
    <col min="11" max="11" width="15" style="7" customWidth="1"/>
    <col min="12" max="12" width="13.140625" style="7" customWidth="1"/>
    <col min="13" max="13" width="11" style="7" customWidth="1"/>
    <col min="14" max="14" width="10.28515625" style="7" customWidth="1"/>
    <col min="15" max="15" width="9.7109375" style="7" bestFit="1" customWidth="1"/>
    <col min="16" max="17" width="9.140625" style="7" customWidth="1"/>
    <col min="18" max="16384" width="9.140625" style="7"/>
  </cols>
  <sheetData>
    <row r="9" spans="1:15" ht="38.25" customHeight="1">
      <c r="A9" s="416" t="s">
        <v>257</v>
      </c>
      <c r="B9" s="391"/>
      <c r="C9" s="391"/>
      <c r="D9" s="391"/>
      <c r="E9" s="391"/>
      <c r="F9" s="391"/>
      <c r="G9" s="391"/>
      <c r="H9" s="391"/>
      <c r="I9" s="391"/>
      <c r="J9" s="391"/>
      <c r="K9" s="391"/>
      <c r="L9" s="391"/>
    </row>
    <row r="12" spans="1:15" ht="15" customHeight="1">
      <c r="A12" s="422" t="s">
        <v>1</v>
      </c>
      <c r="B12" s="391"/>
      <c r="C12" s="422" t="s">
        <v>258</v>
      </c>
      <c r="D12" s="422" t="s">
        <v>99</v>
      </c>
      <c r="E12" s="418" t="s">
        <v>3</v>
      </c>
      <c r="F12" s="425" t="s">
        <v>30</v>
      </c>
      <c r="G12" s="425" t="s">
        <v>31</v>
      </c>
      <c r="H12" s="418" t="s">
        <v>32</v>
      </c>
      <c r="I12" s="427" t="s">
        <v>8</v>
      </c>
      <c r="J12" s="427" t="s">
        <v>10</v>
      </c>
      <c r="K12" s="408" t="s">
        <v>35</v>
      </c>
      <c r="L12" s="418" t="s">
        <v>36</v>
      </c>
    </row>
    <row r="13" spans="1:15">
      <c r="A13" s="391"/>
      <c r="B13" s="391"/>
      <c r="C13" s="391"/>
      <c r="D13" s="391"/>
      <c r="E13" s="391"/>
      <c r="F13" s="391"/>
      <c r="G13" s="391"/>
      <c r="H13" s="391"/>
      <c r="I13" s="391"/>
      <c r="J13" s="391"/>
      <c r="K13" s="409"/>
      <c r="L13" s="391"/>
    </row>
    <row r="14" spans="1:15" ht="15" customHeight="1" thickBot="1">
      <c r="A14" s="399"/>
      <c r="B14" s="399"/>
      <c r="C14" s="399"/>
      <c r="D14" s="399"/>
      <c r="E14" s="399"/>
      <c r="F14" s="399"/>
      <c r="G14" s="399"/>
      <c r="H14" s="399"/>
      <c r="I14" s="399"/>
      <c r="J14" s="399"/>
      <c r="K14" s="410"/>
      <c r="L14" s="399"/>
    </row>
    <row r="15" spans="1:15" ht="18" customHeight="1">
      <c r="A15" s="461" t="s">
        <v>259</v>
      </c>
      <c r="B15" s="434"/>
      <c r="C15" s="231"/>
      <c r="D15" s="246" t="s">
        <v>15</v>
      </c>
      <c r="E15" s="317">
        <v>2067.38</v>
      </c>
      <c r="F15" s="319" t="s">
        <v>15</v>
      </c>
      <c r="G15" s="319" t="s">
        <v>15</v>
      </c>
      <c r="H15" s="319">
        <v>7.62</v>
      </c>
      <c r="I15" s="66">
        <f t="shared" ref="I15:I29" si="0">SUM(E15:H15)</f>
        <v>2075</v>
      </c>
      <c r="J15" s="66" t="s">
        <v>15</v>
      </c>
      <c r="K15" s="52">
        <f>I15*12</f>
        <v>24900</v>
      </c>
      <c r="L15" s="66">
        <v>66.12</v>
      </c>
    </row>
    <row r="16" spans="1:15" ht="18" customHeight="1">
      <c r="A16" s="391"/>
      <c r="B16" s="391"/>
      <c r="C16" s="236"/>
      <c r="D16" s="233" t="s">
        <v>260</v>
      </c>
      <c r="E16" s="127">
        <v>2227.4299999999998</v>
      </c>
      <c r="F16" s="13" t="s">
        <v>15</v>
      </c>
      <c r="G16" s="13" t="s">
        <v>15</v>
      </c>
      <c r="H16" s="13">
        <v>7.62</v>
      </c>
      <c r="I16" s="11">
        <f t="shared" si="0"/>
        <v>2235.0499999999997</v>
      </c>
      <c r="J16" s="11" t="s">
        <v>15</v>
      </c>
      <c r="K16" s="53">
        <f>I16*12</f>
        <v>26820.6</v>
      </c>
      <c r="L16" s="11">
        <v>66.12</v>
      </c>
      <c r="M16" s="8"/>
      <c r="N16" s="8"/>
      <c r="O16" s="8"/>
    </row>
    <row r="17" spans="1:15" ht="18" customHeight="1">
      <c r="A17" s="395"/>
      <c r="B17" s="395"/>
      <c r="C17" s="230"/>
      <c r="D17" s="238" t="s">
        <v>261</v>
      </c>
      <c r="E17" s="260">
        <v>2227.4299999999998</v>
      </c>
      <c r="F17" s="262" t="s">
        <v>15</v>
      </c>
      <c r="G17" s="262" t="s">
        <v>15</v>
      </c>
      <c r="H17" s="262" t="s">
        <v>15</v>
      </c>
      <c r="I17" s="73">
        <f t="shared" si="0"/>
        <v>2227.4299999999998</v>
      </c>
      <c r="J17" s="73" t="s">
        <v>15</v>
      </c>
      <c r="K17" s="74">
        <f>I17*12</f>
        <v>26729.159999999996</v>
      </c>
      <c r="L17" s="73">
        <v>66.12</v>
      </c>
      <c r="M17" s="8"/>
      <c r="N17" s="8"/>
      <c r="O17" s="8"/>
    </row>
    <row r="18" spans="1:15" ht="18" customHeight="1">
      <c r="A18" s="426" t="s">
        <v>262</v>
      </c>
      <c r="B18" s="435"/>
      <c r="C18" s="247"/>
      <c r="D18" s="240" t="s">
        <v>15</v>
      </c>
      <c r="E18" s="318">
        <v>1719.9</v>
      </c>
      <c r="F18" s="307">
        <v>229.82</v>
      </c>
      <c r="G18" s="307">
        <v>1151.3800000000001</v>
      </c>
      <c r="H18" s="307">
        <v>7.62</v>
      </c>
      <c r="I18" s="77">
        <f t="shared" si="0"/>
        <v>3108.7200000000003</v>
      </c>
      <c r="J18" s="77" t="s">
        <v>15</v>
      </c>
      <c r="K18" s="78">
        <f>I18*12</f>
        <v>37304.639999999999</v>
      </c>
      <c r="L18" s="77">
        <v>66.12</v>
      </c>
      <c r="M18" s="8"/>
      <c r="N18" s="8"/>
      <c r="O18" s="8"/>
    </row>
    <row r="19" spans="1:15" ht="18" customHeight="1">
      <c r="A19" s="424" t="s">
        <v>263</v>
      </c>
      <c r="B19" s="394"/>
      <c r="C19" s="232"/>
      <c r="D19" s="234" t="s">
        <v>15</v>
      </c>
      <c r="E19" s="259">
        <v>1474.19</v>
      </c>
      <c r="F19" s="261">
        <v>196.97</v>
      </c>
      <c r="G19" s="261">
        <v>1479.16</v>
      </c>
      <c r="H19" s="261">
        <v>6.52</v>
      </c>
      <c r="I19" s="81">
        <f t="shared" si="0"/>
        <v>3156.84</v>
      </c>
      <c r="J19" s="81">
        <f>I19</f>
        <v>3156.84</v>
      </c>
      <c r="K19" s="313">
        <f>I19*12+J19*2</f>
        <v>44195.76</v>
      </c>
      <c r="L19" s="11">
        <v>56.7</v>
      </c>
      <c r="M19" s="8"/>
      <c r="N19" s="8"/>
      <c r="O19" s="8"/>
    </row>
    <row r="20" spans="1:15" ht="18" customHeight="1">
      <c r="A20" s="391"/>
      <c r="B20" s="391"/>
      <c r="C20" s="236"/>
      <c r="D20" s="233" t="s">
        <v>264</v>
      </c>
      <c r="E20" s="127">
        <v>1474.19</v>
      </c>
      <c r="F20" s="13">
        <v>196.97</v>
      </c>
      <c r="G20" s="13">
        <v>1479.16</v>
      </c>
      <c r="H20" s="13">
        <v>6.52</v>
      </c>
      <c r="I20" s="11">
        <f t="shared" si="0"/>
        <v>3156.84</v>
      </c>
      <c r="J20" s="11">
        <f>I20</f>
        <v>3156.84</v>
      </c>
      <c r="K20" s="314">
        <f>I20*12+J20*2</f>
        <v>44195.76</v>
      </c>
      <c r="L20" s="11">
        <v>56.7</v>
      </c>
      <c r="O20" s="206"/>
    </row>
    <row r="21" spans="1:15" ht="18" customHeight="1">
      <c r="A21" s="391"/>
      <c r="B21" s="391"/>
      <c r="C21" s="232"/>
      <c r="D21" s="234" t="s">
        <v>265</v>
      </c>
      <c r="E21" s="127">
        <v>1474.19</v>
      </c>
      <c r="F21" s="68">
        <v>196.97</v>
      </c>
      <c r="G21" s="68">
        <v>1479.16</v>
      </c>
      <c r="H21" s="68">
        <v>6.52</v>
      </c>
      <c r="I21" s="11">
        <f t="shared" si="0"/>
        <v>3156.84</v>
      </c>
      <c r="J21" s="11">
        <f>I21</f>
        <v>3156.84</v>
      </c>
      <c r="K21" s="314">
        <f>I21*12+J21*2</f>
        <v>44195.76</v>
      </c>
      <c r="L21" s="11">
        <v>56.7</v>
      </c>
    </row>
    <row r="22" spans="1:15" ht="18" customHeight="1">
      <c r="A22" s="391"/>
      <c r="B22" s="391"/>
      <c r="C22" s="236"/>
      <c r="D22" s="233" t="s">
        <v>266</v>
      </c>
      <c r="E22" s="127">
        <v>1474.19</v>
      </c>
      <c r="F22" s="13">
        <v>196.97</v>
      </c>
      <c r="G22" s="13">
        <v>2168.27</v>
      </c>
      <c r="H22" s="13">
        <v>6.52</v>
      </c>
      <c r="I22" s="11">
        <f t="shared" si="0"/>
        <v>3845.9500000000003</v>
      </c>
      <c r="J22" s="11">
        <f>I22</f>
        <v>3845.9500000000003</v>
      </c>
      <c r="K22" s="314">
        <f>I22*12+J22*2</f>
        <v>53843.3</v>
      </c>
      <c r="L22" s="11">
        <v>56.7</v>
      </c>
    </row>
    <row r="23" spans="1:15" ht="18" customHeight="1">
      <c r="A23" s="395"/>
      <c r="B23" s="395"/>
      <c r="C23" s="230" t="s">
        <v>267</v>
      </c>
      <c r="D23" s="238"/>
      <c r="E23" s="260">
        <v>6699.34</v>
      </c>
      <c r="F23" s="262" t="s">
        <v>15</v>
      </c>
      <c r="G23" s="262" t="s">
        <v>15</v>
      </c>
      <c r="H23" s="262" t="s">
        <v>15</v>
      </c>
      <c r="I23" s="73">
        <f t="shared" si="0"/>
        <v>6699.34</v>
      </c>
      <c r="J23" s="73" t="s">
        <v>15</v>
      </c>
      <c r="K23" s="315">
        <f>I23*12</f>
        <v>80392.08</v>
      </c>
      <c r="L23" s="73">
        <v>66.12</v>
      </c>
    </row>
    <row r="24" spans="1:15" ht="18" customHeight="1">
      <c r="A24" s="426" t="s">
        <v>268</v>
      </c>
      <c r="B24" s="394"/>
      <c r="C24" s="229" t="s">
        <v>269</v>
      </c>
      <c r="D24" s="249"/>
      <c r="E24" s="316">
        <v>3666.66</v>
      </c>
      <c r="F24" s="192" t="s">
        <v>15</v>
      </c>
      <c r="G24" s="192" t="s">
        <v>15</v>
      </c>
      <c r="H24" s="192" t="s">
        <v>15</v>
      </c>
      <c r="I24" s="11">
        <f t="shared" si="0"/>
        <v>3666.66</v>
      </c>
      <c r="J24" s="11" t="s">
        <v>15</v>
      </c>
      <c r="K24" s="53">
        <f t="shared" ref="K24:K49" si="1">I24*12</f>
        <v>43999.92</v>
      </c>
      <c r="L24" s="11">
        <v>66.12</v>
      </c>
    </row>
    <row r="25" spans="1:15" ht="18" customHeight="1">
      <c r="A25" s="489"/>
      <c r="B25" s="413"/>
      <c r="C25" s="236" t="s">
        <v>270</v>
      </c>
      <c r="D25" s="233"/>
      <c r="E25" s="127">
        <v>2954.16</v>
      </c>
      <c r="F25" s="26" t="s">
        <v>15</v>
      </c>
      <c r="G25" s="26" t="s">
        <v>15</v>
      </c>
      <c r="H25" s="26" t="s">
        <v>15</v>
      </c>
      <c r="I25" s="11">
        <v>3073.43</v>
      </c>
      <c r="J25" s="11" t="s">
        <v>15</v>
      </c>
      <c r="K25" s="53">
        <f t="shared" si="1"/>
        <v>36881.159999999996</v>
      </c>
      <c r="L25" s="11">
        <v>66.12</v>
      </c>
    </row>
    <row r="26" spans="1:15" ht="18" customHeight="1">
      <c r="A26" s="489"/>
      <c r="B26" s="413"/>
      <c r="C26" s="232" t="s">
        <v>346</v>
      </c>
      <c r="D26" s="234" t="s">
        <v>265</v>
      </c>
      <c r="E26" s="316">
        <v>3666.66</v>
      </c>
      <c r="F26" s="192" t="s">
        <v>15</v>
      </c>
      <c r="G26" s="192" t="s">
        <v>15</v>
      </c>
      <c r="H26" s="192" t="s">
        <v>15</v>
      </c>
      <c r="I26" s="11">
        <v>3666.66</v>
      </c>
      <c r="J26" s="11" t="s">
        <v>15</v>
      </c>
      <c r="K26" s="53">
        <f t="shared" si="1"/>
        <v>43999.92</v>
      </c>
      <c r="L26" s="11">
        <v>66.12</v>
      </c>
    </row>
    <row r="27" spans="1:15" ht="18" customHeight="1">
      <c r="A27" s="489"/>
      <c r="B27" s="413"/>
      <c r="C27" s="236" t="s">
        <v>271</v>
      </c>
      <c r="D27" s="233"/>
      <c r="E27" s="127">
        <v>2954.16</v>
      </c>
      <c r="F27" s="26" t="s">
        <v>15</v>
      </c>
      <c r="G27" s="26" t="s">
        <v>15</v>
      </c>
      <c r="H27" s="26" t="s">
        <v>15</v>
      </c>
      <c r="I27" s="11">
        <v>3073.43</v>
      </c>
      <c r="J27" s="11" t="s">
        <v>15</v>
      </c>
      <c r="K27" s="53">
        <f t="shared" si="1"/>
        <v>36881.159999999996</v>
      </c>
      <c r="L27" s="11">
        <v>66.12</v>
      </c>
    </row>
    <row r="28" spans="1:15" ht="18" customHeight="1">
      <c r="A28" s="391"/>
      <c r="B28" s="391"/>
      <c r="C28" s="232" t="s">
        <v>345</v>
      </c>
      <c r="D28" s="234"/>
      <c r="E28" s="316">
        <v>3000</v>
      </c>
      <c r="F28" s="192" t="s">
        <v>15</v>
      </c>
      <c r="G28" s="192" t="s">
        <v>15</v>
      </c>
      <c r="H28" s="192" t="s">
        <v>15</v>
      </c>
      <c r="I28" s="11">
        <f t="shared" si="0"/>
        <v>3000</v>
      </c>
      <c r="J28" s="11" t="s">
        <v>15</v>
      </c>
      <c r="K28" s="53">
        <f t="shared" si="1"/>
        <v>36000</v>
      </c>
      <c r="L28" s="11">
        <v>66.12</v>
      </c>
    </row>
    <row r="29" spans="1:15" ht="18" customHeight="1">
      <c r="A29" s="395"/>
      <c r="B29" s="395"/>
      <c r="C29" s="237" t="s">
        <v>345</v>
      </c>
      <c r="D29" s="235" t="s">
        <v>265</v>
      </c>
      <c r="E29" s="128">
        <v>3541.67</v>
      </c>
      <c r="F29" s="101" t="s">
        <v>15</v>
      </c>
      <c r="G29" s="101" t="s">
        <v>15</v>
      </c>
      <c r="H29" s="101" t="s">
        <v>15</v>
      </c>
      <c r="I29" s="73">
        <f t="shared" si="0"/>
        <v>3541.67</v>
      </c>
      <c r="J29" s="73" t="s">
        <v>15</v>
      </c>
      <c r="K29" s="74">
        <f t="shared" si="1"/>
        <v>42500.04</v>
      </c>
      <c r="L29" s="73">
        <v>66.12</v>
      </c>
    </row>
    <row r="30" spans="1:15" ht="18" customHeight="1">
      <c r="A30" s="424" t="s">
        <v>272</v>
      </c>
      <c r="B30" s="394"/>
      <c r="C30" s="232" t="s">
        <v>273</v>
      </c>
      <c r="D30" s="234"/>
      <c r="E30" s="316">
        <v>2500</v>
      </c>
      <c r="F30" s="192" t="s">
        <v>15</v>
      </c>
      <c r="G30" s="192" t="s">
        <v>15</v>
      </c>
      <c r="H30" s="192" t="s">
        <v>15</v>
      </c>
      <c r="I30" s="11">
        <v>2600.94</v>
      </c>
      <c r="J30" s="11" t="s">
        <v>15</v>
      </c>
      <c r="K30" s="53">
        <f t="shared" si="1"/>
        <v>31211.279999999999</v>
      </c>
      <c r="L30" s="11">
        <v>66.12</v>
      </c>
    </row>
    <row r="31" spans="1:15" ht="18" customHeight="1">
      <c r="A31" s="391"/>
      <c r="B31" s="391"/>
      <c r="C31" s="236" t="s">
        <v>274</v>
      </c>
      <c r="D31" s="233"/>
      <c r="E31" s="127">
        <v>2333.33</v>
      </c>
      <c r="F31" s="26" t="s">
        <v>15</v>
      </c>
      <c r="G31" s="26" t="s">
        <v>15</v>
      </c>
      <c r="H31" s="26" t="s">
        <v>15</v>
      </c>
      <c r="I31" s="11">
        <f t="shared" ref="I31:I49" si="2">SUM(E31:H31)</f>
        <v>2333.33</v>
      </c>
      <c r="J31" s="11" t="s">
        <v>15</v>
      </c>
      <c r="K31" s="53">
        <f t="shared" si="1"/>
        <v>27999.96</v>
      </c>
      <c r="L31" s="11">
        <v>66.12</v>
      </c>
    </row>
    <row r="32" spans="1:15" ht="18" customHeight="1">
      <c r="A32" s="391"/>
      <c r="B32" s="391"/>
      <c r="C32" s="232" t="s">
        <v>275</v>
      </c>
      <c r="D32" s="234" t="s">
        <v>276</v>
      </c>
      <c r="E32" s="316">
        <v>2112.5</v>
      </c>
      <c r="F32" s="192" t="s">
        <v>15</v>
      </c>
      <c r="G32" s="192" t="s">
        <v>15</v>
      </c>
      <c r="H32" s="192" t="s">
        <v>15</v>
      </c>
      <c r="I32" s="11">
        <f t="shared" si="2"/>
        <v>2112.5</v>
      </c>
      <c r="J32" s="11" t="s">
        <v>15</v>
      </c>
      <c r="K32" s="53">
        <f t="shared" si="1"/>
        <v>25350</v>
      </c>
      <c r="L32" s="11">
        <v>66.12</v>
      </c>
    </row>
    <row r="33" spans="1:12" ht="18" customHeight="1">
      <c r="A33" s="391"/>
      <c r="B33" s="391"/>
      <c r="C33" s="236" t="s">
        <v>277</v>
      </c>
      <c r="D33" s="233" t="s">
        <v>276</v>
      </c>
      <c r="E33" s="127">
        <v>2112.5</v>
      </c>
      <c r="F33" s="26"/>
      <c r="G33" s="26"/>
      <c r="H33" s="26"/>
      <c r="I33" s="11">
        <f t="shared" si="2"/>
        <v>2112.5</v>
      </c>
      <c r="J33" s="11" t="s">
        <v>15</v>
      </c>
      <c r="K33" s="53">
        <f t="shared" si="1"/>
        <v>25350</v>
      </c>
      <c r="L33" s="11">
        <v>66.12</v>
      </c>
    </row>
    <row r="34" spans="1:12" ht="18" customHeight="1">
      <c r="A34" s="391"/>
      <c r="B34" s="391"/>
      <c r="C34" s="458" t="s">
        <v>278</v>
      </c>
      <c r="D34" s="234" t="s">
        <v>279</v>
      </c>
      <c r="E34" s="316">
        <v>2191.67</v>
      </c>
      <c r="F34" s="192" t="s">
        <v>15</v>
      </c>
      <c r="G34" s="192" t="s">
        <v>15</v>
      </c>
      <c r="H34" s="192" t="s">
        <v>15</v>
      </c>
      <c r="I34" s="11">
        <f t="shared" si="2"/>
        <v>2191.67</v>
      </c>
      <c r="J34" s="11" t="s">
        <v>15</v>
      </c>
      <c r="K34" s="53">
        <f t="shared" si="1"/>
        <v>26300.04</v>
      </c>
      <c r="L34" s="11">
        <v>66.12</v>
      </c>
    </row>
    <row r="35" spans="1:12" ht="18" customHeight="1">
      <c r="A35" s="395"/>
      <c r="B35" s="395"/>
      <c r="C35" s="395"/>
      <c r="D35" s="235" t="s">
        <v>276</v>
      </c>
      <c r="E35" s="128">
        <v>1887.5</v>
      </c>
      <c r="F35" s="101" t="s">
        <v>15</v>
      </c>
      <c r="G35" s="101" t="s">
        <v>15</v>
      </c>
      <c r="H35" s="101" t="s">
        <v>15</v>
      </c>
      <c r="I35" s="73">
        <f t="shared" si="2"/>
        <v>1887.5</v>
      </c>
      <c r="J35" s="73" t="s">
        <v>15</v>
      </c>
      <c r="K35" s="74">
        <f t="shared" si="1"/>
        <v>22650</v>
      </c>
      <c r="L35" s="73">
        <v>66.12</v>
      </c>
    </row>
    <row r="36" spans="1:12" ht="18" customHeight="1">
      <c r="A36" s="426" t="s">
        <v>280</v>
      </c>
      <c r="B36" s="394"/>
      <c r="C36" s="232" t="s">
        <v>281</v>
      </c>
      <c r="D36" s="234"/>
      <c r="E36" s="316">
        <v>3040</v>
      </c>
      <c r="F36" s="192" t="s">
        <v>15</v>
      </c>
      <c r="G36" s="192" t="s">
        <v>15</v>
      </c>
      <c r="H36" s="192" t="s">
        <v>15</v>
      </c>
      <c r="I36" s="11">
        <f t="shared" si="2"/>
        <v>3040</v>
      </c>
      <c r="J36" s="11" t="s">
        <v>15</v>
      </c>
      <c r="K36" s="53">
        <f t="shared" si="1"/>
        <v>36480</v>
      </c>
      <c r="L36" s="11">
        <v>66.12</v>
      </c>
    </row>
    <row r="37" spans="1:12" ht="18" customHeight="1">
      <c r="A37" s="391"/>
      <c r="B37" s="391"/>
      <c r="C37" s="236" t="s">
        <v>282</v>
      </c>
      <c r="D37" s="233"/>
      <c r="E37" s="127">
        <v>2868</v>
      </c>
      <c r="F37" s="26" t="s">
        <v>15</v>
      </c>
      <c r="G37" s="26" t="s">
        <v>15</v>
      </c>
      <c r="H37" s="26" t="s">
        <v>15</v>
      </c>
      <c r="I37" s="11">
        <f t="shared" si="2"/>
        <v>2868</v>
      </c>
      <c r="J37" s="11" t="s">
        <v>15</v>
      </c>
      <c r="K37" s="53">
        <f t="shared" si="1"/>
        <v>34416</v>
      </c>
      <c r="L37" s="11">
        <v>66.12</v>
      </c>
    </row>
    <row r="38" spans="1:12" ht="18" customHeight="1">
      <c r="A38" s="391"/>
      <c r="B38" s="391"/>
      <c r="C38" s="232" t="s">
        <v>283</v>
      </c>
      <c r="D38" s="234"/>
      <c r="E38" s="316">
        <v>2868</v>
      </c>
      <c r="F38" s="192" t="s">
        <v>15</v>
      </c>
      <c r="G38" s="192" t="s">
        <v>15</v>
      </c>
      <c r="H38" s="192" t="s">
        <v>15</v>
      </c>
      <c r="I38" s="11">
        <f t="shared" si="2"/>
        <v>2868</v>
      </c>
      <c r="J38" s="11" t="s">
        <v>15</v>
      </c>
      <c r="K38" s="53">
        <f t="shared" si="1"/>
        <v>34416</v>
      </c>
      <c r="L38" s="11">
        <v>66.12</v>
      </c>
    </row>
    <row r="39" spans="1:12" ht="18" customHeight="1">
      <c r="A39" s="391"/>
      <c r="B39" s="391"/>
      <c r="C39" s="236" t="s">
        <v>284</v>
      </c>
      <c r="D39" s="233"/>
      <c r="E39" s="127">
        <v>2771.49</v>
      </c>
      <c r="F39" s="26" t="s">
        <v>15</v>
      </c>
      <c r="G39" s="26" t="s">
        <v>15</v>
      </c>
      <c r="H39" s="26" t="s">
        <v>15</v>
      </c>
      <c r="I39" s="11">
        <f t="shared" si="2"/>
        <v>2771.49</v>
      </c>
      <c r="J39" s="11" t="s">
        <v>15</v>
      </c>
      <c r="K39" s="53">
        <f t="shared" si="1"/>
        <v>33257.879999999997</v>
      </c>
      <c r="L39" s="11">
        <v>66.12</v>
      </c>
    </row>
    <row r="40" spans="1:12" ht="18" customHeight="1">
      <c r="A40" s="391"/>
      <c r="B40" s="391"/>
      <c r="C40" s="232" t="s">
        <v>285</v>
      </c>
      <c r="D40" s="234"/>
      <c r="E40" s="316">
        <v>2771.49</v>
      </c>
      <c r="F40" s="192" t="s">
        <v>15</v>
      </c>
      <c r="G40" s="192" t="s">
        <v>15</v>
      </c>
      <c r="H40" s="192" t="s">
        <v>15</v>
      </c>
      <c r="I40" s="11">
        <f t="shared" si="2"/>
        <v>2771.49</v>
      </c>
      <c r="J40" s="11" t="s">
        <v>15</v>
      </c>
      <c r="K40" s="53">
        <f t="shared" si="1"/>
        <v>33257.879999999997</v>
      </c>
      <c r="L40" s="11">
        <v>66.12</v>
      </c>
    </row>
    <row r="41" spans="1:12" ht="18" customHeight="1">
      <c r="A41" s="395"/>
      <c r="B41" s="395"/>
      <c r="C41" s="237" t="s">
        <v>286</v>
      </c>
      <c r="D41" s="235"/>
      <c r="E41" s="128">
        <v>2771.49</v>
      </c>
      <c r="F41" s="101" t="s">
        <v>15</v>
      </c>
      <c r="G41" s="101" t="s">
        <v>15</v>
      </c>
      <c r="H41" s="101" t="s">
        <v>15</v>
      </c>
      <c r="I41" s="73">
        <f t="shared" si="2"/>
        <v>2771.49</v>
      </c>
      <c r="J41" s="73" t="s">
        <v>15</v>
      </c>
      <c r="K41" s="74">
        <f t="shared" si="1"/>
        <v>33257.879999999997</v>
      </c>
      <c r="L41" s="73">
        <v>66.12</v>
      </c>
    </row>
    <row r="42" spans="1:12" ht="18" customHeight="1">
      <c r="A42" s="424" t="s">
        <v>287</v>
      </c>
      <c r="B42" s="394"/>
      <c r="C42" s="488" t="s">
        <v>288</v>
      </c>
      <c r="D42" s="234" t="s">
        <v>289</v>
      </c>
      <c r="E42" s="316">
        <v>5656.11</v>
      </c>
      <c r="F42" s="192" t="s">
        <v>15</v>
      </c>
      <c r="G42" s="192" t="s">
        <v>15</v>
      </c>
      <c r="H42" s="192" t="s">
        <v>15</v>
      </c>
      <c r="I42" s="11">
        <f t="shared" si="2"/>
        <v>5656.11</v>
      </c>
      <c r="J42" s="11" t="s">
        <v>15</v>
      </c>
      <c r="K42" s="53">
        <f t="shared" si="1"/>
        <v>67873.319999999992</v>
      </c>
      <c r="L42" s="11">
        <v>66.12</v>
      </c>
    </row>
    <row r="43" spans="1:12" ht="18" customHeight="1">
      <c r="A43" s="391"/>
      <c r="B43" s="391"/>
      <c r="C43" s="391"/>
      <c r="D43" s="233" t="s">
        <v>290</v>
      </c>
      <c r="E43" s="127">
        <v>3130.48</v>
      </c>
      <c r="F43" s="26" t="s">
        <v>15</v>
      </c>
      <c r="G43" s="26" t="s">
        <v>15</v>
      </c>
      <c r="H43" s="26" t="s">
        <v>15</v>
      </c>
      <c r="I43" s="11">
        <f t="shared" si="2"/>
        <v>3130.48</v>
      </c>
      <c r="J43" s="11" t="s">
        <v>15</v>
      </c>
      <c r="K43" s="53">
        <f t="shared" si="1"/>
        <v>37565.760000000002</v>
      </c>
      <c r="L43" s="11">
        <v>66.12</v>
      </c>
    </row>
    <row r="44" spans="1:12" ht="18" customHeight="1">
      <c r="A44" s="391"/>
      <c r="B44" s="391"/>
      <c r="C44" s="490" t="s">
        <v>347</v>
      </c>
      <c r="D44" s="234" t="s">
        <v>291</v>
      </c>
      <c r="E44" s="316">
        <v>5656.11</v>
      </c>
      <c r="F44" s="192" t="s">
        <v>15</v>
      </c>
      <c r="G44" s="192" t="s">
        <v>15</v>
      </c>
      <c r="H44" s="192" t="s">
        <v>15</v>
      </c>
      <c r="I44" s="11">
        <f t="shared" si="2"/>
        <v>5656.11</v>
      </c>
      <c r="J44" s="11" t="s">
        <v>15</v>
      </c>
      <c r="K44" s="53">
        <f t="shared" si="1"/>
        <v>67873.319999999992</v>
      </c>
      <c r="L44" s="11">
        <v>66.12</v>
      </c>
    </row>
    <row r="45" spans="1:12" ht="18" customHeight="1">
      <c r="A45" s="395"/>
      <c r="B45" s="395"/>
      <c r="C45" s="395"/>
      <c r="D45" s="235" t="s">
        <v>290</v>
      </c>
      <c r="E45" s="128">
        <v>3130.48</v>
      </c>
      <c r="F45" s="101" t="s">
        <v>15</v>
      </c>
      <c r="G45" s="101" t="s">
        <v>15</v>
      </c>
      <c r="H45" s="101" t="s">
        <v>15</v>
      </c>
      <c r="I45" s="73">
        <f t="shared" si="2"/>
        <v>3130.48</v>
      </c>
      <c r="J45" s="73" t="s">
        <v>15</v>
      </c>
      <c r="K45" s="74">
        <f t="shared" si="1"/>
        <v>37565.760000000002</v>
      </c>
      <c r="L45" s="73">
        <v>66.12</v>
      </c>
    </row>
    <row r="46" spans="1:12" ht="18" customHeight="1">
      <c r="A46" s="426" t="s">
        <v>292</v>
      </c>
      <c r="B46" s="394"/>
      <c r="C46" s="426" t="s">
        <v>293</v>
      </c>
      <c r="D46" s="248" t="s">
        <v>294</v>
      </c>
      <c r="E46" s="127">
        <v>2771.16</v>
      </c>
      <c r="F46" s="26" t="s">
        <v>15</v>
      </c>
      <c r="G46" s="26" t="s">
        <v>15</v>
      </c>
      <c r="H46" s="26" t="s">
        <v>15</v>
      </c>
      <c r="I46" s="11">
        <f t="shared" si="2"/>
        <v>2771.16</v>
      </c>
      <c r="J46" s="11" t="s">
        <v>15</v>
      </c>
      <c r="K46" s="53">
        <f t="shared" si="1"/>
        <v>33253.919999999998</v>
      </c>
      <c r="L46" s="11">
        <v>66.12</v>
      </c>
    </row>
    <row r="47" spans="1:12" ht="18" customHeight="1">
      <c r="A47" s="395"/>
      <c r="B47" s="395"/>
      <c r="C47" s="395"/>
      <c r="D47" s="238" t="s">
        <v>295</v>
      </c>
      <c r="E47" s="260">
        <v>2216.9299999999998</v>
      </c>
      <c r="F47" s="239" t="s">
        <v>15</v>
      </c>
      <c r="G47" s="239" t="s">
        <v>15</v>
      </c>
      <c r="H47" s="239" t="s">
        <v>15</v>
      </c>
      <c r="I47" s="73">
        <f t="shared" si="2"/>
        <v>2216.9299999999998</v>
      </c>
      <c r="J47" s="73" t="s">
        <v>15</v>
      </c>
      <c r="K47" s="74">
        <f t="shared" si="1"/>
        <v>26603.159999999996</v>
      </c>
      <c r="L47" s="73">
        <v>66.12</v>
      </c>
    </row>
    <row r="48" spans="1:12" ht="18" customHeight="1">
      <c r="A48" s="424" t="s">
        <v>296</v>
      </c>
      <c r="B48" s="435"/>
      <c r="C48" s="250" t="s">
        <v>297</v>
      </c>
      <c r="D48" s="251"/>
      <c r="E48" s="70">
        <v>3167.04</v>
      </c>
      <c r="F48" s="252" t="s">
        <v>15</v>
      </c>
      <c r="G48" s="252" t="s">
        <v>15</v>
      </c>
      <c r="H48" s="252" t="s">
        <v>15</v>
      </c>
      <c r="I48" s="77">
        <f t="shared" si="2"/>
        <v>3167.04</v>
      </c>
      <c r="J48" s="77" t="s">
        <v>15</v>
      </c>
      <c r="K48" s="78">
        <f t="shared" si="1"/>
        <v>38004.479999999996</v>
      </c>
      <c r="L48" s="77">
        <v>66.12</v>
      </c>
    </row>
    <row r="49" spans="1:13" ht="18" customHeight="1">
      <c r="A49" s="426" t="s">
        <v>298</v>
      </c>
      <c r="B49" s="435"/>
      <c r="C49" s="247" t="s">
        <v>299</v>
      </c>
      <c r="D49" s="240"/>
      <c r="E49" s="318">
        <v>2173.08</v>
      </c>
      <c r="F49" s="114" t="s">
        <v>15</v>
      </c>
      <c r="G49" s="114" t="s">
        <v>15</v>
      </c>
      <c r="H49" s="114" t="s">
        <v>15</v>
      </c>
      <c r="I49" s="77">
        <f t="shared" si="2"/>
        <v>2173.08</v>
      </c>
      <c r="J49" s="77" t="s">
        <v>15</v>
      </c>
      <c r="K49" s="78">
        <f t="shared" si="1"/>
        <v>26076.959999999999</v>
      </c>
      <c r="L49" s="77">
        <v>66.12</v>
      </c>
    </row>
    <row r="50" spans="1:13" ht="15" customHeight="1">
      <c r="A50" s="422" t="s">
        <v>1</v>
      </c>
      <c r="B50" s="391"/>
      <c r="C50" s="422" t="s">
        <v>258</v>
      </c>
      <c r="D50" s="493" t="s">
        <v>99</v>
      </c>
      <c r="E50" s="418" t="s">
        <v>3</v>
      </c>
      <c r="F50" s="425" t="s">
        <v>30</v>
      </c>
      <c r="G50" s="425" t="s">
        <v>31</v>
      </c>
      <c r="H50" s="418" t="s">
        <v>32</v>
      </c>
      <c r="I50" s="427" t="s">
        <v>8</v>
      </c>
      <c r="J50" s="427" t="s">
        <v>156</v>
      </c>
      <c r="K50" s="408" t="s">
        <v>35</v>
      </c>
      <c r="L50" s="418" t="s">
        <v>36</v>
      </c>
    </row>
    <row r="51" spans="1:13">
      <c r="A51" s="391"/>
      <c r="B51" s="391"/>
      <c r="C51" s="391"/>
      <c r="D51" s="494"/>
      <c r="E51" s="391"/>
      <c r="F51" s="391"/>
      <c r="G51" s="391"/>
      <c r="H51" s="391"/>
      <c r="I51" s="391"/>
      <c r="J51" s="391"/>
      <c r="K51" s="409"/>
      <c r="L51" s="391"/>
    </row>
    <row r="52" spans="1:13" ht="15" customHeight="1" thickBot="1">
      <c r="A52" s="399"/>
      <c r="B52" s="399"/>
      <c r="C52" s="399"/>
      <c r="D52" s="495"/>
      <c r="E52" s="399"/>
      <c r="F52" s="399"/>
      <c r="G52" s="399"/>
      <c r="H52" s="399"/>
      <c r="I52" s="399"/>
      <c r="J52" s="399"/>
      <c r="K52" s="410"/>
      <c r="L52" s="399"/>
    </row>
    <row r="53" spans="1:13" ht="18" customHeight="1">
      <c r="A53" s="424" t="s">
        <v>300</v>
      </c>
      <c r="B53" s="394"/>
      <c r="C53" s="488"/>
      <c r="D53" s="234" t="s">
        <v>301</v>
      </c>
      <c r="E53" s="316">
        <v>2121.35</v>
      </c>
      <c r="F53" s="192" t="s">
        <v>15</v>
      </c>
      <c r="G53" s="192" t="s">
        <v>15</v>
      </c>
      <c r="H53" s="192" t="s">
        <v>15</v>
      </c>
      <c r="I53" s="11">
        <f t="shared" ref="I53:I98" si="3">SUM(E53:H53)</f>
        <v>2121.35</v>
      </c>
      <c r="J53" s="11" t="s">
        <v>15</v>
      </c>
      <c r="K53" s="53">
        <f>I53*12</f>
        <v>25456.199999999997</v>
      </c>
      <c r="L53" s="11">
        <v>66.12</v>
      </c>
      <c r="M53" s="8"/>
    </row>
    <row r="54" spans="1:13" ht="18" customHeight="1">
      <c r="A54" s="391"/>
      <c r="B54" s="391"/>
      <c r="C54" s="391"/>
      <c r="D54" s="233" t="s">
        <v>302</v>
      </c>
      <c r="E54" s="127">
        <v>1697.08</v>
      </c>
      <c r="F54" s="26" t="s">
        <v>15</v>
      </c>
      <c r="G54" s="26" t="s">
        <v>15</v>
      </c>
      <c r="H54" s="26" t="s">
        <v>15</v>
      </c>
      <c r="I54" s="11">
        <f t="shared" si="3"/>
        <v>1697.08</v>
      </c>
      <c r="J54" s="11" t="s">
        <v>15</v>
      </c>
      <c r="K54" s="53">
        <f>I54*12</f>
        <v>20364.96</v>
      </c>
      <c r="L54" s="11">
        <v>66.12</v>
      </c>
      <c r="M54" s="8"/>
    </row>
    <row r="55" spans="1:13" ht="18" customHeight="1">
      <c r="A55" s="391"/>
      <c r="B55" s="391"/>
      <c r="C55" s="458"/>
      <c r="D55" s="234" t="s">
        <v>303</v>
      </c>
      <c r="E55" s="316">
        <v>1583.94</v>
      </c>
      <c r="F55" s="192" t="s">
        <v>15</v>
      </c>
      <c r="G55" s="192" t="s">
        <v>15</v>
      </c>
      <c r="H55" s="192" t="s">
        <v>15</v>
      </c>
      <c r="I55" s="11">
        <f t="shared" si="3"/>
        <v>1583.94</v>
      </c>
      <c r="J55" s="11" t="s">
        <v>15</v>
      </c>
      <c r="K55" s="53">
        <f>I55*12</f>
        <v>19007.28</v>
      </c>
      <c r="L55" s="11">
        <v>66.12</v>
      </c>
      <c r="M55" s="8"/>
    </row>
    <row r="56" spans="1:13" ht="18" customHeight="1">
      <c r="A56" s="395"/>
      <c r="B56" s="395"/>
      <c r="C56" s="395"/>
      <c r="D56" s="235" t="s">
        <v>304</v>
      </c>
      <c r="E56" s="128">
        <v>1583.94</v>
      </c>
      <c r="F56" s="101" t="s">
        <v>15</v>
      </c>
      <c r="G56" s="101" t="s">
        <v>15</v>
      </c>
      <c r="H56" s="101" t="s">
        <v>15</v>
      </c>
      <c r="I56" s="73">
        <f t="shared" si="3"/>
        <v>1583.94</v>
      </c>
      <c r="J56" s="73" t="s">
        <v>15</v>
      </c>
      <c r="K56" s="74">
        <f>I56*12</f>
        <v>19007.28</v>
      </c>
      <c r="L56" s="73">
        <v>66.12</v>
      </c>
      <c r="M56" s="8"/>
    </row>
    <row r="57" spans="1:13" ht="18" customHeight="1">
      <c r="A57" s="426" t="s">
        <v>305</v>
      </c>
      <c r="B57" s="394"/>
      <c r="C57" s="492"/>
      <c r="D57" s="234" t="s">
        <v>301</v>
      </c>
      <c r="E57" s="316">
        <v>1818.3</v>
      </c>
      <c r="F57" s="192" t="s">
        <v>15</v>
      </c>
      <c r="G57" s="192" t="s">
        <v>15</v>
      </c>
      <c r="H57" s="192" t="s">
        <v>15</v>
      </c>
      <c r="I57" s="11">
        <f t="shared" si="3"/>
        <v>1818.3</v>
      </c>
      <c r="J57" s="11">
        <v>1818.3</v>
      </c>
      <c r="K57" s="53">
        <f>(I57*12)+(J57*2)</f>
        <v>25456.199999999997</v>
      </c>
      <c r="L57" s="11">
        <v>56.7</v>
      </c>
      <c r="M57" s="8"/>
    </row>
    <row r="58" spans="1:13" ht="18" customHeight="1">
      <c r="A58" s="391"/>
      <c r="B58" s="391"/>
      <c r="C58" s="391"/>
      <c r="D58" s="233" t="s">
        <v>302</v>
      </c>
      <c r="E58" s="127">
        <v>1454.64</v>
      </c>
      <c r="F58" s="26" t="s">
        <v>15</v>
      </c>
      <c r="G58" s="26" t="s">
        <v>15</v>
      </c>
      <c r="H58" s="26" t="s">
        <v>15</v>
      </c>
      <c r="I58" s="11">
        <f t="shared" si="3"/>
        <v>1454.64</v>
      </c>
      <c r="J58" s="11">
        <v>1454.64</v>
      </c>
      <c r="K58" s="53">
        <f>(I58*12)+(J58*2)</f>
        <v>20364.96</v>
      </c>
      <c r="L58" s="11">
        <v>56.7</v>
      </c>
      <c r="M58" s="8"/>
    </row>
    <row r="59" spans="1:13" ht="18" customHeight="1">
      <c r="A59" s="391"/>
      <c r="B59" s="391"/>
      <c r="C59" s="490"/>
      <c r="D59" s="234" t="s">
        <v>303</v>
      </c>
      <c r="E59" s="316">
        <v>1357.66</v>
      </c>
      <c r="F59" s="192" t="s">
        <v>15</v>
      </c>
      <c r="G59" s="192" t="s">
        <v>15</v>
      </c>
      <c r="H59" s="192" t="s">
        <v>15</v>
      </c>
      <c r="I59" s="11">
        <f t="shared" si="3"/>
        <v>1357.66</v>
      </c>
      <c r="J59" s="11">
        <v>1357.66</v>
      </c>
      <c r="K59" s="53">
        <f>(I59*12)+(J59*2)</f>
        <v>19007.240000000002</v>
      </c>
      <c r="L59" s="11">
        <v>56.7</v>
      </c>
    </row>
    <row r="60" spans="1:13" ht="18" customHeight="1">
      <c r="A60" s="395"/>
      <c r="B60" s="395"/>
      <c r="C60" s="395"/>
      <c r="D60" s="235" t="s">
        <v>304</v>
      </c>
      <c r="E60" s="128">
        <v>1357.66</v>
      </c>
      <c r="F60" s="101" t="s">
        <v>15</v>
      </c>
      <c r="G60" s="101" t="s">
        <v>15</v>
      </c>
      <c r="H60" s="101" t="s">
        <v>15</v>
      </c>
      <c r="I60" s="73">
        <f t="shared" si="3"/>
        <v>1357.66</v>
      </c>
      <c r="J60" s="73">
        <v>1357.66</v>
      </c>
      <c r="K60" s="74">
        <f>(I60*12)+(J60*2)</f>
        <v>19007.240000000002</v>
      </c>
      <c r="L60" s="73">
        <v>56.7</v>
      </c>
    </row>
    <row r="61" spans="1:13" ht="18" customHeight="1">
      <c r="A61" s="424" t="s">
        <v>306</v>
      </c>
      <c r="B61" s="394"/>
      <c r="C61" s="491" t="s">
        <v>307</v>
      </c>
      <c r="D61" s="234" t="s">
        <v>301</v>
      </c>
      <c r="E61" s="259">
        <v>2071.09</v>
      </c>
      <c r="F61" s="192" t="s">
        <v>15</v>
      </c>
      <c r="G61" s="192" t="s">
        <v>15</v>
      </c>
      <c r="H61" s="192" t="s">
        <v>15</v>
      </c>
      <c r="I61" s="11">
        <f t="shared" si="3"/>
        <v>2071.09</v>
      </c>
      <c r="J61" s="11" t="s">
        <v>15</v>
      </c>
      <c r="K61" s="53">
        <f>I61*12</f>
        <v>24853.08</v>
      </c>
      <c r="L61" s="11">
        <v>66.12</v>
      </c>
    </row>
    <row r="62" spans="1:13" ht="18" customHeight="1">
      <c r="A62" s="391"/>
      <c r="B62" s="391"/>
      <c r="C62" s="391"/>
      <c r="D62" s="233" t="s">
        <v>302</v>
      </c>
      <c r="E62" s="127">
        <v>2071.09</v>
      </c>
      <c r="F62" s="26" t="s">
        <v>15</v>
      </c>
      <c r="G62" s="26" t="s">
        <v>15</v>
      </c>
      <c r="H62" s="26" t="s">
        <v>15</v>
      </c>
      <c r="I62" s="11">
        <f t="shared" si="3"/>
        <v>2071.09</v>
      </c>
      <c r="J62" s="11" t="s">
        <v>15</v>
      </c>
      <c r="K62" s="53">
        <f>I62*12</f>
        <v>24853.08</v>
      </c>
      <c r="L62" s="11">
        <v>66.12</v>
      </c>
    </row>
    <row r="63" spans="1:13" ht="18" customHeight="1">
      <c r="A63" s="391"/>
      <c r="B63" s="391"/>
      <c r="C63" s="391"/>
      <c r="D63" s="234" t="s">
        <v>303</v>
      </c>
      <c r="E63" s="316">
        <v>2071.09</v>
      </c>
      <c r="F63" s="192" t="s">
        <v>15</v>
      </c>
      <c r="G63" s="192" t="s">
        <v>15</v>
      </c>
      <c r="H63" s="192" t="s">
        <v>15</v>
      </c>
      <c r="I63" s="11">
        <f t="shared" si="3"/>
        <v>2071.09</v>
      </c>
      <c r="J63" s="11" t="s">
        <v>15</v>
      </c>
      <c r="K63" s="53">
        <f>I63*12</f>
        <v>24853.08</v>
      </c>
      <c r="L63" s="11">
        <v>66.12</v>
      </c>
    </row>
    <row r="64" spans="1:13" ht="18" customHeight="1">
      <c r="A64" s="391"/>
      <c r="B64" s="391"/>
      <c r="C64" s="391"/>
      <c r="D64" s="233" t="s">
        <v>304</v>
      </c>
      <c r="E64" s="127">
        <v>1657.61</v>
      </c>
      <c r="F64" s="26" t="s">
        <v>15</v>
      </c>
      <c r="G64" s="26" t="s">
        <v>15</v>
      </c>
      <c r="H64" s="26" t="s">
        <v>15</v>
      </c>
      <c r="I64" s="11">
        <f t="shared" si="3"/>
        <v>1657.61</v>
      </c>
      <c r="J64" s="11" t="s">
        <v>15</v>
      </c>
      <c r="K64" s="53">
        <f>I64*12</f>
        <v>19891.32</v>
      </c>
      <c r="L64" s="11">
        <v>66.12</v>
      </c>
    </row>
    <row r="65" spans="1:12" ht="18" customHeight="1">
      <c r="A65" s="391"/>
      <c r="B65" s="391"/>
      <c r="C65" s="490" t="s">
        <v>308</v>
      </c>
      <c r="D65" s="234" t="s">
        <v>301</v>
      </c>
      <c r="E65" s="316">
        <v>1818.3</v>
      </c>
      <c r="F65" s="192" t="s">
        <v>15</v>
      </c>
      <c r="G65" s="192" t="s">
        <v>15</v>
      </c>
      <c r="H65" s="192" t="s">
        <v>15</v>
      </c>
      <c r="I65" s="11">
        <f t="shared" si="3"/>
        <v>1818.3</v>
      </c>
      <c r="J65" s="11">
        <v>1818.3</v>
      </c>
      <c r="K65" s="53">
        <f t="shared" ref="K65:K68" si="4">(I65*12)+(J65*2)</f>
        <v>25456.199999999997</v>
      </c>
      <c r="L65" s="11">
        <v>56.7</v>
      </c>
    </row>
    <row r="66" spans="1:12" ht="18" customHeight="1">
      <c r="A66" s="391"/>
      <c r="B66" s="391"/>
      <c r="C66" s="391"/>
      <c r="D66" s="233" t="s">
        <v>302</v>
      </c>
      <c r="E66" s="127">
        <v>1722.43</v>
      </c>
      <c r="F66" s="26" t="s">
        <v>15</v>
      </c>
      <c r="G66" s="26" t="s">
        <v>15</v>
      </c>
      <c r="H66" s="26" t="s">
        <v>15</v>
      </c>
      <c r="I66" s="11">
        <f t="shared" si="3"/>
        <v>1722.43</v>
      </c>
      <c r="J66" s="11">
        <v>1722.43</v>
      </c>
      <c r="K66" s="53">
        <f t="shared" si="4"/>
        <v>24114.02</v>
      </c>
      <c r="L66" s="11">
        <v>56.7</v>
      </c>
    </row>
    <row r="67" spans="1:12" ht="18" customHeight="1">
      <c r="A67" s="391"/>
      <c r="B67" s="391"/>
      <c r="C67" s="391"/>
      <c r="D67" s="234" t="s">
        <v>303</v>
      </c>
      <c r="E67" s="316">
        <v>1377.93</v>
      </c>
      <c r="F67" s="192" t="s">
        <v>15</v>
      </c>
      <c r="G67" s="192" t="s">
        <v>15</v>
      </c>
      <c r="H67" s="192" t="s">
        <v>15</v>
      </c>
      <c r="I67" s="11">
        <f t="shared" si="3"/>
        <v>1377.93</v>
      </c>
      <c r="J67" s="11">
        <v>1377.93</v>
      </c>
      <c r="K67" s="53">
        <f t="shared" si="4"/>
        <v>19291.02</v>
      </c>
      <c r="L67" s="11">
        <v>56.7</v>
      </c>
    </row>
    <row r="68" spans="1:12" ht="18" customHeight="1">
      <c r="A68" s="395"/>
      <c r="B68" s="395"/>
      <c r="C68" s="395"/>
      <c r="D68" s="235" t="s">
        <v>304</v>
      </c>
      <c r="E68" s="128">
        <v>1357.66</v>
      </c>
      <c r="F68" s="101" t="s">
        <v>15</v>
      </c>
      <c r="G68" s="101" t="s">
        <v>15</v>
      </c>
      <c r="H68" s="101" t="s">
        <v>15</v>
      </c>
      <c r="I68" s="73">
        <f t="shared" si="3"/>
        <v>1357.66</v>
      </c>
      <c r="J68" s="73">
        <v>1357.66</v>
      </c>
      <c r="K68" s="74">
        <f t="shared" si="4"/>
        <v>19007.240000000002</v>
      </c>
      <c r="L68" s="73">
        <v>56.7</v>
      </c>
    </row>
    <row r="69" spans="1:12" ht="18" customHeight="1">
      <c r="A69" s="488" t="s">
        <v>309</v>
      </c>
      <c r="B69" s="488"/>
      <c r="C69" s="491" t="s">
        <v>342</v>
      </c>
      <c r="D69" s="234" t="s">
        <v>301</v>
      </c>
      <c r="E69" s="259">
        <v>2121.35</v>
      </c>
      <c r="F69" s="378" t="s">
        <v>15</v>
      </c>
      <c r="G69" s="378" t="s">
        <v>15</v>
      </c>
      <c r="H69" s="378" t="s">
        <v>15</v>
      </c>
      <c r="I69" s="81">
        <f t="shared" si="3"/>
        <v>2121.35</v>
      </c>
      <c r="J69" s="81" t="s">
        <v>15</v>
      </c>
      <c r="K69" s="82">
        <f t="shared" ref="K69:K76" si="5">(I69*12)</f>
        <v>25456.199999999997</v>
      </c>
      <c r="L69" s="81">
        <v>66.12</v>
      </c>
    </row>
    <row r="70" spans="1:12" ht="18" customHeight="1">
      <c r="A70" s="491"/>
      <c r="B70" s="491"/>
      <c r="C70" s="491"/>
      <c r="D70" s="233" t="s">
        <v>302</v>
      </c>
      <c r="E70" s="127">
        <v>2121.35</v>
      </c>
      <c r="F70" s="26" t="s">
        <v>15</v>
      </c>
      <c r="G70" s="26" t="s">
        <v>15</v>
      </c>
      <c r="H70" s="26" t="s">
        <v>15</v>
      </c>
      <c r="I70" s="11">
        <f t="shared" si="3"/>
        <v>2121.35</v>
      </c>
      <c r="J70" s="11" t="s">
        <v>15</v>
      </c>
      <c r="K70" s="53">
        <f t="shared" si="5"/>
        <v>25456.199999999997</v>
      </c>
      <c r="L70" s="11">
        <v>66.12</v>
      </c>
    </row>
    <row r="71" spans="1:12" ht="18" customHeight="1">
      <c r="A71" s="491"/>
      <c r="B71" s="491"/>
      <c r="C71" s="491"/>
      <c r="D71" s="234" t="s">
        <v>303</v>
      </c>
      <c r="E71" s="316">
        <v>1697.08</v>
      </c>
      <c r="F71" s="192" t="s">
        <v>15</v>
      </c>
      <c r="G71" s="192" t="s">
        <v>15</v>
      </c>
      <c r="H71" s="192" t="s">
        <v>15</v>
      </c>
      <c r="I71" s="11">
        <f t="shared" si="3"/>
        <v>1697.08</v>
      </c>
      <c r="J71" s="11" t="s">
        <v>15</v>
      </c>
      <c r="K71" s="53">
        <f t="shared" si="5"/>
        <v>20364.96</v>
      </c>
      <c r="L71" s="11">
        <v>66.12</v>
      </c>
    </row>
    <row r="72" spans="1:12" ht="18" customHeight="1">
      <c r="A72" s="491"/>
      <c r="B72" s="491"/>
      <c r="C72" s="491"/>
      <c r="D72" s="233" t="s">
        <v>304</v>
      </c>
      <c r="E72" s="127">
        <v>1583.94</v>
      </c>
      <c r="F72" s="26" t="s">
        <v>15</v>
      </c>
      <c r="G72" s="26" t="s">
        <v>15</v>
      </c>
      <c r="H72" s="26" t="s">
        <v>15</v>
      </c>
      <c r="I72" s="11">
        <f t="shared" si="3"/>
        <v>1583.94</v>
      </c>
      <c r="J72" s="11" t="s">
        <v>15</v>
      </c>
      <c r="K72" s="53">
        <f t="shared" si="5"/>
        <v>19007.28</v>
      </c>
      <c r="L72" s="11">
        <v>66.12</v>
      </c>
    </row>
    <row r="73" spans="1:12" ht="18" customHeight="1">
      <c r="A73" s="491"/>
      <c r="B73" s="491"/>
      <c r="C73" s="489" t="s">
        <v>343</v>
      </c>
      <c r="D73" s="234" t="s">
        <v>301</v>
      </c>
      <c r="E73" s="316">
        <v>2121.35</v>
      </c>
      <c r="F73" s="192" t="s">
        <v>15</v>
      </c>
      <c r="G73" s="192" t="s">
        <v>15</v>
      </c>
      <c r="H73" s="192" t="s">
        <v>15</v>
      </c>
      <c r="I73" s="11">
        <f t="shared" si="3"/>
        <v>2121.35</v>
      </c>
      <c r="J73" s="11" t="s">
        <v>15</v>
      </c>
      <c r="K73" s="53">
        <f t="shared" si="5"/>
        <v>25456.199999999997</v>
      </c>
      <c r="L73" s="11">
        <v>66.12</v>
      </c>
    </row>
    <row r="74" spans="1:12" ht="18" customHeight="1">
      <c r="A74" s="491"/>
      <c r="B74" s="491"/>
      <c r="C74" s="391"/>
      <c r="D74" s="233" t="s">
        <v>302</v>
      </c>
      <c r="E74" s="127">
        <v>2121.35</v>
      </c>
      <c r="F74" s="26" t="s">
        <v>15</v>
      </c>
      <c r="G74" s="26" t="s">
        <v>15</v>
      </c>
      <c r="H74" s="26" t="s">
        <v>15</v>
      </c>
      <c r="I74" s="11">
        <f t="shared" si="3"/>
        <v>2121.35</v>
      </c>
      <c r="J74" s="11" t="s">
        <v>15</v>
      </c>
      <c r="K74" s="53">
        <f t="shared" si="5"/>
        <v>25456.199999999997</v>
      </c>
      <c r="L74" s="11">
        <v>66.12</v>
      </c>
    </row>
    <row r="75" spans="1:12" ht="18" customHeight="1">
      <c r="A75" s="491"/>
      <c r="B75" s="491"/>
      <c r="C75" s="391"/>
      <c r="D75" s="234" t="s">
        <v>303</v>
      </c>
      <c r="E75" s="316">
        <v>2121.35</v>
      </c>
      <c r="F75" s="192" t="s">
        <v>15</v>
      </c>
      <c r="G75" s="192" t="s">
        <v>15</v>
      </c>
      <c r="H75" s="192" t="s">
        <v>15</v>
      </c>
      <c r="I75" s="11">
        <f t="shared" si="3"/>
        <v>2121.35</v>
      </c>
      <c r="J75" s="11" t="s">
        <v>15</v>
      </c>
      <c r="K75" s="53">
        <f t="shared" si="5"/>
        <v>25456.199999999997</v>
      </c>
      <c r="L75" s="11">
        <v>66.12</v>
      </c>
    </row>
    <row r="76" spans="1:12" ht="18" customHeight="1">
      <c r="A76" s="491"/>
      <c r="B76" s="491"/>
      <c r="C76" s="391"/>
      <c r="D76" s="233" t="s">
        <v>304</v>
      </c>
      <c r="E76" s="127">
        <v>1697.08</v>
      </c>
      <c r="F76" s="26" t="s">
        <v>15</v>
      </c>
      <c r="G76" s="26" t="s">
        <v>15</v>
      </c>
      <c r="H76" s="26" t="s">
        <v>15</v>
      </c>
      <c r="I76" s="11">
        <f t="shared" si="3"/>
        <v>1697.08</v>
      </c>
      <c r="J76" s="11" t="s">
        <v>15</v>
      </c>
      <c r="K76" s="53">
        <f t="shared" si="5"/>
        <v>20364.96</v>
      </c>
      <c r="L76" s="11">
        <v>66.12</v>
      </c>
    </row>
    <row r="77" spans="1:12" ht="18" customHeight="1">
      <c r="A77" s="491"/>
      <c r="B77" s="491"/>
      <c r="C77" s="491" t="s">
        <v>344</v>
      </c>
      <c r="D77" s="234" t="s">
        <v>301</v>
      </c>
      <c r="E77" s="316">
        <v>1818.3</v>
      </c>
      <c r="F77" s="192" t="s">
        <v>15</v>
      </c>
      <c r="G77" s="192" t="s">
        <v>15</v>
      </c>
      <c r="H77" s="192" t="s">
        <v>15</v>
      </c>
      <c r="I77" s="11">
        <f t="shared" ref="I77:I80" si="6">SUM(E77:H77)</f>
        <v>1818.3</v>
      </c>
      <c r="J77" s="11">
        <v>1818.3</v>
      </c>
      <c r="K77" s="53">
        <f>(I77*12)+(J77*2)</f>
        <v>25456.199999999997</v>
      </c>
      <c r="L77" s="11">
        <v>66.12</v>
      </c>
    </row>
    <row r="78" spans="1:12" ht="18" customHeight="1">
      <c r="A78" s="491"/>
      <c r="B78" s="491"/>
      <c r="C78" s="491"/>
      <c r="D78" s="233" t="s">
        <v>302</v>
      </c>
      <c r="E78" s="127">
        <v>1818.3</v>
      </c>
      <c r="F78" s="26" t="s">
        <v>15</v>
      </c>
      <c r="G78" s="26" t="s">
        <v>15</v>
      </c>
      <c r="H78" s="26" t="s">
        <v>15</v>
      </c>
      <c r="I78" s="11">
        <f t="shared" si="6"/>
        <v>1818.3</v>
      </c>
      <c r="J78" s="11">
        <v>1818.3</v>
      </c>
      <c r="K78" s="53">
        <f t="shared" ref="K78:K80" si="7">(I78*12)+(J78*2)</f>
        <v>25456.199999999997</v>
      </c>
      <c r="L78" s="11">
        <v>66.12</v>
      </c>
    </row>
    <row r="79" spans="1:12" ht="18" customHeight="1">
      <c r="A79" s="491"/>
      <c r="B79" s="491"/>
      <c r="C79" s="491"/>
      <c r="D79" s="234" t="s">
        <v>303</v>
      </c>
      <c r="E79" s="316">
        <v>1818.3</v>
      </c>
      <c r="F79" s="192" t="s">
        <v>15</v>
      </c>
      <c r="G79" s="192" t="s">
        <v>15</v>
      </c>
      <c r="H79" s="192" t="s">
        <v>15</v>
      </c>
      <c r="I79" s="11">
        <f t="shared" si="6"/>
        <v>1818.3</v>
      </c>
      <c r="J79" s="11">
        <v>1818.3</v>
      </c>
      <c r="K79" s="53">
        <f t="shared" si="7"/>
        <v>25456.199999999997</v>
      </c>
      <c r="L79" s="11">
        <v>66.12</v>
      </c>
    </row>
    <row r="80" spans="1:12" ht="18" customHeight="1">
      <c r="A80" s="458"/>
      <c r="B80" s="458"/>
      <c r="C80" s="491"/>
      <c r="D80" s="235" t="s">
        <v>304</v>
      </c>
      <c r="E80" s="128">
        <v>1818.3</v>
      </c>
      <c r="F80" s="101" t="s">
        <v>15</v>
      </c>
      <c r="G80" s="101" t="s">
        <v>15</v>
      </c>
      <c r="H80" s="101" t="s">
        <v>15</v>
      </c>
      <c r="I80" s="73">
        <f t="shared" si="6"/>
        <v>1818.3</v>
      </c>
      <c r="J80" s="73">
        <v>1818.3</v>
      </c>
      <c r="K80" s="74">
        <f t="shared" si="7"/>
        <v>25456.199999999997</v>
      </c>
      <c r="L80" s="73">
        <v>66.12</v>
      </c>
    </row>
    <row r="81" spans="1:12" ht="18" customHeight="1">
      <c r="A81" s="426" t="s">
        <v>310</v>
      </c>
      <c r="B81" s="394"/>
      <c r="C81" s="496"/>
      <c r="D81" s="234" t="s">
        <v>311</v>
      </c>
      <c r="E81" s="316">
        <v>2553.96</v>
      </c>
      <c r="F81" s="192" t="s">
        <v>15</v>
      </c>
      <c r="G81" s="192" t="s">
        <v>15</v>
      </c>
      <c r="H81" s="192" t="s">
        <v>15</v>
      </c>
      <c r="I81" s="11">
        <f t="shared" si="3"/>
        <v>2553.96</v>
      </c>
      <c r="J81" s="11" t="s">
        <v>15</v>
      </c>
      <c r="K81" s="53">
        <f t="shared" ref="K81:K93" si="8">(I81*12)</f>
        <v>30647.52</v>
      </c>
      <c r="L81" s="11">
        <v>66.12</v>
      </c>
    </row>
    <row r="82" spans="1:12" ht="18" customHeight="1">
      <c r="A82" s="391"/>
      <c r="B82" s="391"/>
      <c r="C82" s="391"/>
      <c r="D82" s="233" t="s">
        <v>301</v>
      </c>
      <c r="E82" s="127">
        <v>2059.66</v>
      </c>
      <c r="F82" s="26" t="s">
        <v>15</v>
      </c>
      <c r="G82" s="26" t="s">
        <v>15</v>
      </c>
      <c r="H82" s="26" t="s">
        <v>15</v>
      </c>
      <c r="I82" s="11">
        <f t="shared" si="3"/>
        <v>2059.66</v>
      </c>
      <c r="J82" s="11" t="s">
        <v>15</v>
      </c>
      <c r="K82" s="53">
        <f t="shared" si="8"/>
        <v>24715.919999999998</v>
      </c>
      <c r="L82" s="11">
        <v>66.12</v>
      </c>
    </row>
    <row r="83" spans="1:12" ht="18" customHeight="1">
      <c r="A83" s="391"/>
      <c r="B83" s="391"/>
      <c r="C83" s="391"/>
      <c r="D83" s="234" t="s">
        <v>302</v>
      </c>
      <c r="E83" s="316">
        <v>1819.12</v>
      </c>
      <c r="F83" s="192" t="s">
        <v>15</v>
      </c>
      <c r="G83" s="192" t="s">
        <v>15</v>
      </c>
      <c r="H83" s="192" t="s">
        <v>15</v>
      </c>
      <c r="I83" s="11">
        <f t="shared" si="3"/>
        <v>1819.12</v>
      </c>
      <c r="J83" s="11" t="s">
        <v>15</v>
      </c>
      <c r="K83" s="53">
        <f t="shared" si="8"/>
        <v>21829.439999999999</v>
      </c>
      <c r="L83" s="11">
        <v>66.12</v>
      </c>
    </row>
    <row r="84" spans="1:12" ht="18" customHeight="1">
      <c r="A84" s="391"/>
      <c r="B84" s="391"/>
      <c r="C84" s="391"/>
      <c r="D84" s="233" t="s">
        <v>303</v>
      </c>
      <c r="E84" s="127">
        <v>1693.68</v>
      </c>
      <c r="F84" s="26" t="s">
        <v>15</v>
      </c>
      <c r="G84" s="26" t="s">
        <v>15</v>
      </c>
      <c r="H84" s="26" t="s">
        <v>15</v>
      </c>
      <c r="I84" s="11">
        <f t="shared" si="3"/>
        <v>1693.68</v>
      </c>
      <c r="J84" s="11" t="s">
        <v>15</v>
      </c>
      <c r="K84" s="53">
        <f t="shared" si="8"/>
        <v>20324.16</v>
      </c>
      <c r="L84" s="11">
        <v>66.12</v>
      </c>
    </row>
    <row r="85" spans="1:12" ht="18" customHeight="1">
      <c r="A85" s="391"/>
      <c r="B85" s="391"/>
      <c r="C85" s="391"/>
      <c r="D85" s="234" t="s">
        <v>304</v>
      </c>
      <c r="E85" s="316">
        <v>1630.94</v>
      </c>
      <c r="F85" s="192" t="s">
        <v>15</v>
      </c>
      <c r="G85" s="192" t="s">
        <v>15</v>
      </c>
      <c r="H85" s="192" t="s">
        <v>15</v>
      </c>
      <c r="I85" s="11">
        <f t="shared" si="3"/>
        <v>1630.94</v>
      </c>
      <c r="J85" s="11" t="s">
        <v>15</v>
      </c>
      <c r="K85" s="53">
        <f t="shared" si="8"/>
        <v>19571.28</v>
      </c>
      <c r="L85" s="11">
        <v>66.12</v>
      </c>
    </row>
    <row r="86" spans="1:12" ht="18" customHeight="1">
      <c r="A86" s="391"/>
      <c r="B86" s="391"/>
      <c r="C86" s="489" t="s">
        <v>312</v>
      </c>
      <c r="D86" s="233" t="s">
        <v>301</v>
      </c>
      <c r="E86" s="127">
        <v>2059.66</v>
      </c>
      <c r="F86" s="26" t="s">
        <v>15</v>
      </c>
      <c r="G86" s="26" t="s">
        <v>15</v>
      </c>
      <c r="H86" s="26" t="s">
        <v>15</v>
      </c>
      <c r="I86" s="11">
        <f t="shared" si="3"/>
        <v>2059.66</v>
      </c>
      <c r="J86" s="11" t="s">
        <v>15</v>
      </c>
      <c r="K86" s="53">
        <f t="shared" si="8"/>
        <v>24715.919999999998</v>
      </c>
      <c r="L86" s="11">
        <v>66.12</v>
      </c>
    </row>
    <row r="87" spans="1:12" ht="18" customHeight="1">
      <c r="A87" s="391"/>
      <c r="B87" s="391"/>
      <c r="C87" s="391"/>
      <c r="D87" s="234" t="s">
        <v>302</v>
      </c>
      <c r="E87" s="316">
        <v>2415.46</v>
      </c>
      <c r="F87" s="192" t="s">
        <v>15</v>
      </c>
      <c r="G87" s="192" t="s">
        <v>15</v>
      </c>
      <c r="H87" s="192" t="s">
        <v>15</v>
      </c>
      <c r="I87" s="11">
        <f t="shared" si="3"/>
        <v>2415.46</v>
      </c>
      <c r="J87" s="11" t="s">
        <v>15</v>
      </c>
      <c r="K87" s="53">
        <f t="shared" si="8"/>
        <v>28985.52</v>
      </c>
      <c r="L87" s="11">
        <v>66.12</v>
      </c>
    </row>
    <row r="88" spans="1:12" ht="18" customHeight="1">
      <c r="A88" s="391"/>
      <c r="B88" s="391"/>
      <c r="C88" s="391"/>
      <c r="D88" s="233" t="s">
        <v>303</v>
      </c>
      <c r="E88" s="127">
        <v>2415.46</v>
      </c>
      <c r="F88" s="26" t="s">
        <v>15</v>
      </c>
      <c r="G88" s="26" t="s">
        <v>15</v>
      </c>
      <c r="H88" s="26" t="s">
        <v>15</v>
      </c>
      <c r="I88" s="11">
        <f t="shared" si="3"/>
        <v>2415.46</v>
      </c>
      <c r="J88" s="11" t="s">
        <v>15</v>
      </c>
      <c r="K88" s="53">
        <f t="shared" si="8"/>
        <v>28985.52</v>
      </c>
      <c r="L88" s="11">
        <v>66.12</v>
      </c>
    </row>
    <row r="89" spans="1:12" ht="18" customHeight="1">
      <c r="A89" s="391"/>
      <c r="B89" s="391"/>
      <c r="C89" s="391"/>
      <c r="D89" s="253" t="s">
        <v>304</v>
      </c>
      <c r="E89" s="316">
        <v>2415.46</v>
      </c>
      <c r="F89" s="192" t="s">
        <v>15</v>
      </c>
      <c r="G89" s="192" t="s">
        <v>15</v>
      </c>
      <c r="H89" s="192" t="s">
        <v>15</v>
      </c>
      <c r="I89" s="11">
        <f t="shared" si="3"/>
        <v>2415.46</v>
      </c>
      <c r="J89" s="11" t="s">
        <v>15</v>
      </c>
      <c r="K89" s="53">
        <f t="shared" si="8"/>
        <v>28985.52</v>
      </c>
      <c r="L89" s="11">
        <v>66.12</v>
      </c>
    </row>
    <row r="90" spans="1:12" ht="18" customHeight="1">
      <c r="A90" s="391"/>
      <c r="B90" s="391"/>
      <c r="C90" s="491" t="s">
        <v>313</v>
      </c>
      <c r="D90" s="233" t="s">
        <v>301</v>
      </c>
      <c r="E90" s="127">
        <v>2059.66</v>
      </c>
      <c r="F90" s="26" t="s">
        <v>15</v>
      </c>
      <c r="G90" s="26" t="s">
        <v>15</v>
      </c>
      <c r="H90" s="26" t="s">
        <v>15</v>
      </c>
      <c r="I90" s="11">
        <f t="shared" si="3"/>
        <v>2059.66</v>
      </c>
      <c r="J90" s="11" t="s">
        <v>15</v>
      </c>
      <c r="K90" s="53">
        <f t="shared" si="8"/>
        <v>24715.919999999998</v>
      </c>
      <c r="L90" s="11">
        <v>66.12</v>
      </c>
    </row>
    <row r="91" spans="1:12" ht="18" customHeight="1">
      <c r="A91" s="391"/>
      <c r="B91" s="391"/>
      <c r="C91" s="391"/>
      <c r="D91" s="234" t="s">
        <v>302</v>
      </c>
      <c r="E91" s="316">
        <v>2475.0100000000002</v>
      </c>
      <c r="F91" s="192" t="s">
        <v>15</v>
      </c>
      <c r="G91" s="192" t="s">
        <v>15</v>
      </c>
      <c r="H91" s="192" t="s">
        <v>15</v>
      </c>
      <c r="I91" s="11">
        <f t="shared" si="3"/>
        <v>2475.0100000000002</v>
      </c>
      <c r="J91" s="11" t="s">
        <v>15</v>
      </c>
      <c r="K91" s="53">
        <f t="shared" si="8"/>
        <v>29700.120000000003</v>
      </c>
      <c r="L91" s="11">
        <v>66.12</v>
      </c>
    </row>
    <row r="92" spans="1:12" ht="18" customHeight="1">
      <c r="A92" s="391"/>
      <c r="B92" s="391"/>
      <c r="C92" s="391"/>
      <c r="D92" s="233" t="s">
        <v>303</v>
      </c>
      <c r="E92" s="127">
        <v>2475.0100000000002</v>
      </c>
      <c r="F92" s="26" t="s">
        <v>15</v>
      </c>
      <c r="G92" s="26" t="s">
        <v>15</v>
      </c>
      <c r="H92" s="26" t="s">
        <v>15</v>
      </c>
      <c r="I92" s="11">
        <f t="shared" si="3"/>
        <v>2475.0100000000002</v>
      </c>
      <c r="J92" s="11" t="s">
        <v>15</v>
      </c>
      <c r="K92" s="53">
        <f t="shared" si="8"/>
        <v>29700.120000000003</v>
      </c>
      <c r="L92" s="11">
        <v>66.12</v>
      </c>
    </row>
    <row r="93" spans="1:12" ht="18" customHeight="1">
      <c r="A93" s="391"/>
      <c r="B93" s="391"/>
      <c r="C93" s="391"/>
      <c r="D93" s="253" t="s">
        <v>304</v>
      </c>
      <c r="E93" s="316">
        <v>2475.0100000000002</v>
      </c>
      <c r="F93" s="192" t="s">
        <v>15</v>
      </c>
      <c r="G93" s="192" t="s">
        <v>15</v>
      </c>
      <c r="H93" s="192" t="s">
        <v>15</v>
      </c>
      <c r="I93" s="11">
        <f t="shared" si="3"/>
        <v>2475.0100000000002</v>
      </c>
      <c r="J93" s="11" t="s">
        <v>15</v>
      </c>
      <c r="K93" s="53">
        <f t="shared" si="8"/>
        <v>29700.120000000003</v>
      </c>
      <c r="L93" s="11">
        <v>66.12</v>
      </c>
    </row>
    <row r="94" spans="1:12" ht="18" customHeight="1">
      <c r="A94" s="395"/>
      <c r="B94" s="395"/>
      <c r="C94" s="187" t="s">
        <v>314</v>
      </c>
      <c r="D94" s="235"/>
      <c r="E94" s="128">
        <v>2475.0100000000002</v>
      </c>
      <c r="F94" s="101" t="s">
        <v>15</v>
      </c>
      <c r="G94" s="101" t="s">
        <v>15</v>
      </c>
      <c r="H94" s="101" t="s">
        <v>15</v>
      </c>
      <c r="I94" s="73">
        <f t="shared" si="3"/>
        <v>2475.0100000000002</v>
      </c>
      <c r="J94" s="73" t="s">
        <v>15</v>
      </c>
      <c r="K94" s="74">
        <f>I94*12</f>
        <v>29700.120000000003</v>
      </c>
      <c r="L94" s="73">
        <v>66.12</v>
      </c>
    </row>
    <row r="95" spans="1:12" ht="18" customHeight="1">
      <c r="A95" s="424" t="s">
        <v>315</v>
      </c>
      <c r="B95" s="394"/>
      <c r="C95" s="488"/>
      <c r="D95" s="234" t="s">
        <v>301</v>
      </c>
      <c r="E95" s="316">
        <v>2059.65</v>
      </c>
      <c r="F95" s="192" t="s">
        <v>15</v>
      </c>
      <c r="G95" s="192" t="s">
        <v>15</v>
      </c>
      <c r="H95" s="192" t="s">
        <v>15</v>
      </c>
      <c r="I95" s="11">
        <f t="shared" si="3"/>
        <v>2059.65</v>
      </c>
      <c r="J95" s="11" t="s">
        <v>15</v>
      </c>
      <c r="K95" s="53">
        <f>I95*12</f>
        <v>24715.800000000003</v>
      </c>
      <c r="L95" s="11">
        <v>66.12</v>
      </c>
    </row>
    <row r="96" spans="1:12" ht="18" customHeight="1">
      <c r="A96" s="391"/>
      <c r="B96" s="391"/>
      <c r="C96" s="391"/>
      <c r="D96" s="233" t="s">
        <v>302</v>
      </c>
      <c r="E96" s="127">
        <v>1714.42</v>
      </c>
      <c r="F96" s="26" t="s">
        <v>15</v>
      </c>
      <c r="G96" s="26" t="s">
        <v>15</v>
      </c>
      <c r="H96" s="26" t="s">
        <v>15</v>
      </c>
      <c r="I96" s="11">
        <f t="shared" si="3"/>
        <v>1714.42</v>
      </c>
      <c r="J96" s="11" t="s">
        <v>15</v>
      </c>
      <c r="K96" s="53">
        <f>I96*12</f>
        <v>20573.04</v>
      </c>
      <c r="L96" s="11">
        <v>66.12</v>
      </c>
    </row>
    <row r="97" spans="1:12" ht="18" customHeight="1">
      <c r="A97" s="391"/>
      <c r="B97" s="391"/>
      <c r="C97" s="458"/>
      <c r="D97" s="234" t="s">
        <v>303</v>
      </c>
      <c r="E97" s="316">
        <v>1645.01</v>
      </c>
      <c r="F97" s="192" t="s">
        <v>15</v>
      </c>
      <c r="G97" s="192" t="s">
        <v>15</v>
      </c>
      <c r="H97" s="192" t="s">
        <v>15</v>
      </c>
      <c r="I97" s="11">
        <f t="shared" si="3"/>
        <v>1645.01</v>
      </c>
      <c r="J97" s="11" t="s">
        <v>15</v>
      </c>
      <c r="K97" s="53">
        <f>I97*12</f>
        <v>19740.12</v>
      </c>
      <c r="L97" s="11">
        <v>66.12</v>
      </c>
    </row>
    <row r="98" spans="1:12" ht="18" customHeight="1">
      <c r="A98" s="395"/>
      <c r="B98" s="395"/>
      <c r="C98" s="395"/>
      <c r="D98" s="235" t="s">
        <v>304</v>
      </c>
      <c r="E98" s="128">
        <v>1645.01</v>
      </c>
      <c r="F98" s="101" t="s">
        <v>15</v>
      </c>
      <c r="G98" s="101" t="s">
        <v>15</v>
      </c>
      <c r="H98" s="101" t="s">
        <v>15</v>
      </c>
      <c r="I98" s="73">
        <f t="shared" si="3"/>
        <v>1645.01</v>
      </c>
      <c r="J98" s="73" t="s">
        <v>15</v>
      </c>
      <c r="K98" s="74">
        <f>I98*12</f>
        <v>19740.12</v>
      </c>
      <c r="L98" s="73">
        <v>66.12</v>
      </c>
    </row>
  </sheetData>
  <mergeCells count="57">
    <mergeCell ref="C81:C85"/>
    <mergeCell ref="C12:C14"/>
    <mergeCell ref="A24:B29"/>
    <mergeCell ref="A19:B23"/>
    <mergeCell ref="A15:B17"/>
    <mergeCell ref="C65:C68"/>
    <mergeCell ref="A50:B52"/>
    <mergeCell ref="C46:C47"/>
    <mergeCell ref="A30:B35"/>
    <mergeCell ref="C55:C56"/>
    <mergeCell ref="A36:B41"/>
    <mergeCell ref="A81:B94"/>
    <mergeCell ref="C73:C76"/>
    <mergeCell ref="A12:B14"/>
    <mergeCell ref="A57:B60"/>
    <mergeCell ref="A49:B49"/>
    <mergeCell ref="H12:H14"/>
    <mergeCell ref="J12:J14"/>
    <mergeCell ref="I50:I52"/>
    <mergeCell ref="C57:C58"/>
    <mergeCell ref="E12:E14"/>
    <mergeCell ref="G12:G14"/>
    <mergeCell ref="G50:G52"/>
    <mergeCell ref="D12:D14"/>
    <mergeCell ref="D50:D52"/>
    <mergeCell ref="A95:B98"/>
    <mergeCell ref="C59:C60"/>
    <mergeCell ref="C90:C93"/>
    <mergeCell ref="A18:B18"/>
    <mergeCell ref="C50:C52"/>
    <mergeCell ref="C53:C54"/>
    <mergeCell ref="A42:B45"/>
    <mergeCell ref="A48:B48"/>
    <mergeCell ref="C69:C72"/>
    <mergeCell ref="C95:C96"/>
    <mergeCell ref="C44:C45"/>
    <mergeCell ref="C34:C35"/>
    <mergeCell ref="C61:C64"/>
    <mergeCell ref="C97:C98"/>
    <mergeCell ref="C77:C80"/>
    <mergeCell ref="A69:B80"/>
    <mergeCell ref="A9:L9"/>
    <mergeCell ref="C42:C43"/>
    <mergeCell ref="C86:C89"/>
    <mergeCell ref="J50:J52"/>
    <mergeCell ref="F12:F14"/>
    <mergeCell ref="L12:L14"/>
    <mergeCell ref="E50:E52"/>
    <mergeCell ref="A46:B47"/>
    <mergeCell ref="A61:B68"/>
    <mergeCell ref="H50:H52"/>
    <mergeCell ref="I12:I14"/>
    <mergeCell ref="K12:K14"/>
    <mergeCell ref="A53:B56"/>
    <mergeCell ref="L50:L52"/>
    <mergeCell ref="K50:K52"/>
    <mergeCell ref="F50:F5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3CDA4-7673-4E85-9A53-01FEAE76C2E0}">
  <sheetPr>
    <tabColor rgb="FFD7F1DC"/>
    <pageSetUpPr fitToPage="1"/>
  </sheetPr>
  <dimension ref="A2:R27"/>
  <sheetViews>
    <sheetView zoomScale="85" zoomScaleNormal="85" workbookViewId="0">
      <selection activeCell="A21" sqref="A21"/>
    </sheetView>
  </sheetViews>
  <sheetFormatPr defaultColWidth="9.140625" defaultRowHeight="15"/>
  <cols>
    <col min="1" max="1" width="18.7109375" style="7" customWidth="1"/>
    <col min="2" max="2" width="14" style="7" customWidth="1"/>
    <col min="3" max="3" width="18.5703125" style="7" customWidth="1"/>
    <col min="4" max="4" width="13.28515625" style="7" customWidth="1"/>
    <col min="5" max="5" width="14.28515625" style="7" customWidth="1"/>
    <col min="6" max="6" width="15.7109375" style="7" customWidth="1"/>
    <col min="7" max="7" width="18.42578125" style="7" customWidth="1"/>
    <col min="8" max="8" width="13.7109375" style="7" customWidth="1"/>
    <col min="9" max="9" width="11.85546875" style="7" customWidth="1"/>
    <col min="10" max="10" width="12.85546875" style="7" customWidth="1"/>
    <col min="11" max="11" width="14.42578125" style="7" customWidth="1"/>
    <col min="12" max="12" width="13.140625" style="7" customWidth="1"/>
    <col min="13" max="13" width="13.5703125" style="7" customWidth="1"/>
    <col min="14" max="14" width="15.42578125" style="7" customWidth="1"/>
    <col min="15" max="15" width="13.85546875" style="7" customWidth="1"/>
    <col min="16" max="16" width="14" style="7" customWidth="1"/>
    <col min="17" max="17" width="14.5703125" style="7" customWidth="1"/>
    <col min="18" max="18" width="13.42578125" style="7" customWidth="1"/>
    <col min="19" max="16384" width="9.140625" style="7"/>
  </cols>
  <sheetData>
    <row r="2" spans="1:18" ht="36" customHeight="1">
      <c r="A2" s="500" t="s">
        <v>316</v>
      </c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</row>
    <row r="5" spans="1:18" ht="37.5" customHeight="1">
      <c r="A5" s="397" t="s">
        <v>1</v>
      </c>
      <c r="B5" s="397"/>
      <c r="C5" s="397"/>
      <c r="D5" s="502" t="s">
        <v>317</v>
      </c>
      <c r="E5" s="503"/>
      <c r="F5" s="504" t="s">
        <v>318</v>
      </c>
      <c r="G5" s="504"/>
      <c r="H5" s="503" t="s">
        <v>319</v>
      </c>
      <c r="I5" s="503"/>
      <c r="J5" s="504" t="s">
        <v>320</v>
      </c>
      <c r="K5" s="504"/>
      <c r="L5" s="504" t="s">
        <v>321</v>
      </c>
      <c r="M5" s="504"/>
      <c r="N5" s="504" t="s">
        <v>322</v>
      </c>
      <c r="O5" s="504"/>
      <c r="P5" s="505" t="s">
        <v>323</v>
      </c>
      <c r="Q5" s="507" t="s">
        <v>324</v>
      </c>
      <c r="R5" s="507" t="s">
        <v>325</v>
      </c>
    </row>
    <row r="6" spans="1:18" ht="28.5" customHeight="1" thickBot="1">
      <c r="A6" s="422"/>
      <c r="B6" s="422"/>
      <c r="C6" s="422"/>
      <c r="D6" s="180" t="s">
        <v>326</v>
      </c>
      <c r="E6" s="181" t="s">
        <v>327</v>
      </c>
      <c r="F6" s="160" t="s">
        <v>326</v>
      </c>
      <c r="G6" s="181" t="s">
        <v>327</v>
      </c>
      <c r="H6" s="160" t="s">
        <v>326</v>
      </c>
      <c r="I6" s="181" t="s">
        <v>327</v>
      </c>
      <c r="J6" s="160" t="s">
        <v>326</v>
      </c>
      <c r="K6" s="181" t="s">
        <v>327</v>
      </c>
      <c r="L6" s="160" t="s">
        <v>326</v>
      </c>
      <c r="M6" s="181" t="s">
        <v>327</v>
      </c>
      <c r="N6" s="160" t="s">
        <v>326</v>
      </c>
      <c r="O6" s="160" t="s">
        <v>327</v>
      </c>
      <c r="P6" s="506"/>
      <c r="Q6" s="508"/>
      <c r="R6" s="508"/>
    </row>
    <row r="7" spans="1:18" ht="18" customHeight="1">
      <c r="A7" s="501" t="s">
        <v>328</v>
      </c>
      <c r="B7" s="501"/>
      <c r="C7" s="501"/>
      <c r="D7" s="171">
        <v>0.23599999999999999</v>
      </c>
      <c r="E7" s="174">
        <v>4.7E-2</v>
      </c>
      <c r="F7" s="161">
        <v>1.4999999999999999E-2</v>
      </c>
      <c r="G7" s="177" t="s">
        <v>15</v>
      </c>
      <c r="H7" s="165" t="s">
        <v>15</v>
      </c>
      <c r="I7" s="177" t="s">
        <v>15</v>
      </c>
      <c r="J7" s="165" t="s">
        <v>15</v>
      </c>
      <c r="K7" s="177" t="s">
        <v>15</v>
      </c>
      <c r="L7" s="161">
        <v>6.0000000000000001E-3</v>
      </c>
      <c r="M7" s="174">
        <v>1E-3</v>
      </c>
      <c r="N7" s="161">
        <v>7.4999999999999997E-3</v>
      </c>
      <c r="O7" s="174">
        <v>1.5E-3</v>
      </c>
      <c r="P7" s="165" t="s">
        <v>15</v>
      </c>
      <c r="Q7" s="163">
        <f>SUM(D7+F7+L7+N7)</f>
        <v>0.26450000000000001</v>
      </c>
      <c r="R7" s="163">
        <f>SUM(E7+M7+O7)</f>
        <v>4.9500000000000002E-2</v>
      </c>
    </row>
    <row r="8" spans="1:18" ht="18" customHeight="1">
      <c r="A8" s="498" t="s">
        <v>329</v>
      </c>
      <c r="B8" s="498"/>
      <c r="C8" s="498"/>
      <c r="D8" s="172">
        <v>0.23599999999999999</v>
      </c>
      <c r="E8" s="175">
        <v>4.7E-2</v>
      </c>
      <c r="F8" s="162">
        <v>7.0000000000000001E-3</v>
      </c>
      <c r="G8" s="178" t="s">
        <v>15</v>
      </c>
      <c r="H8" s="166" t="s">
        <v>15</v>
      </c>
      <c r="I8" s="178" t="s">
        <v>15</v>
      </c>
      <c r="J8" s="166" t="s">
        <v>15</v>
      </c>
      <c r="K8" s="178" t="s">
        <v>15</v>
      </c>
      <c r="L8" s="166" t="s">
        <v>15</v>
      </c>
      <c r="M8" s="178" t="s">
        <v>15</v>
      </c>
      <c r="N8" s="162">
        <v>7.4999999999999997E-3</v>
      </c>
      <c r="O8" s="175">
        <v>1.5E-3</v>
      </c>
      <c r="P8" s="166" t="s">
        <v>15</v>
      </c>
      <c r="Q8" s="163">
        <f>SUM(D8+F8+N8)</f>
        <v>0.2505</v>
      </c>
      <c r="R8" s="163">
        <f>SUM(E8+O8)</f>
        <v>4.8500000000000001E-2</v>
      </c>
    </row>
    <row r="9" spans="1:18" ht="18" customHeight="1">
      <c r="A9" s="497" t="s">
        <v>330</v>
      </c>
      <c r="B9" s="497"/>
      <c r="C9" s="497"/>
      <c r="D9" s="171">
        <v>0.23599999999999999</v>
      </c>
      <c r="E9" s="174">
        <v>4.7E-2</v>
      </c>
      <c r="F9" s="161">
        <v>1.4999999999999999E-2</v>
      </c>
      <c r="G9" s="177" t="s">
        <v>15</v>
      </c>
      <c r="H9" s="161">
        <v>5.5E-2</v>
      </c>
      <c r="I9" s="177">
        <v>1.55E-2</v>
      </c>
      <c r="J9" s="161">
        <v>2E-3</v>
      </c>
      <c r="K9" s="177" t="s">
        <v>15</v>
      </c>
      <c r="L9" s="161">
        <v>6.0000000000000001E-3</v>
      </c>
      <c r="M9" s="174">
        <v>1E-3</v>
      </c>
      <c r="N9" s="161">
        <v>7.4999999999999997E-3</v>
      </c>
      <c r="O9" s="174">
        <v>1.5E-3</v>
      </c>
      <c r="P9" s="165" t="s">
        <v>15</v>
      </c>
      <c r="Q9" s="163">
        <f>SUM(D9+F9+J9+L9+N9+H9)</f>
        <v>0.32150000000000001</v>
      </c>
      <c r="R9" s="163">
        <f>SUM(E9+M9+O9+I9)</f>
        <v>6.5000000000000002E-2</v>
      </c>
    </row>
    <row r="10" spans="1:18" ht="18" customHeight="1">
      <c r="A10" s="498" t="s">
        <v>331</v>
      </c>
      <c r="B10" s="498"/>
      <c r="C10" s="498"/>
      <c r="D10" s="172">
        <v>0.23599999999999999</v>
      </c>
      <c r="E10" s="175">
        <v>4.7E-2</v>
      </c>
      <c r="F10" s="162">
        <v>1.4999999999999999E-2</v>
      </c>
      <c r="G10" s="178" t="s">
        <v>15</v>
      </c>
      <c r="H10" s="162">
        <v>5.5E-2</v>
      </c>
      <c r="I10" s="178">
        <v>1.55E-2</v>
      </c>
      <c r="J10" s="162">
        <v>2E-3</v>
      </c>
      <c r="K10" s="178" t="s">
        <v>15</v>
      </c>
      <c r="L10" s="162">
        <v>6.0000000000000001E-3</v>
      </c>
      <c r="M10" s="175">
        <v>1E-3</v>
      </c>
      <c r="N10" s="162">
        <v>7.4999999999999997E-3</v>
      </c>
      <c r="O10" s="175">
        <v>1.5E-3</v>
      </c>
      <c r="P10" s="166" t="s">
        <v>15</v>
      </c>
      <c r="Q10" s="163">
        <f t="shared" ref="Q10:Q12" si="0">SUM(D10+F10+J10+L10+N10+H10)</f>
        <v>0.32150000000000001</v>
      </c>
      <c r="R10" s="163">
        <f t="shared" ref="R10:R12" si="1">SUM(E10+M10+O10+I10)</f>
        <v>6.5000000000000002E-2</v>
      </c>
    </row>
    <row r="11" spans="1:18" ht="18" customHeight="1">
      <c r="A11" s="497" t="s">
        <v>332</v>
      </c>
      <c r="B11" s="497"/>
      <c r="C11" s="497"/>
      <c r="D11" s="171">
        <v>0.23599999999999999</v>
      </c>
      <c r="E11" s="174">
        <v>4.7E-2</v>
      </c>
      <c r="F11" s="161">
        <v>1.4999999999999999E-2</v>
      </c>
      <c r="G11" s="177" t="s">
        <v>15</v>
      </c>
      <c r="H11" s="161">
        <v>6.7000000000000004E-2</v>
      </c>
      <c r="I11" s="177">
        <v>1.6E-2</v>
      </c>
      <c r="J11" s="161">
        <v>2E-3</v>
      </c>
      <c r="K11" s="177" t="s">
        <v>15</v>
      </c>
      <c r="L11" s="161">
        <v>6.0000000000000001E-3</v>
      </c>
      <c r="M11" s="174">
        <v>1E-3</v>
      </c>
      <c r="N11" s="161">
        <v>7.4999999999999997E-3</v>
      </c>
      <c r="O11" s="174">
        <v>1.5E-3</v>
      </c>
      <c r="P11" s="165" t="s">
        <v>15</v>
      </c>
      <c r="Q11" s="163">
        <f t="shared" si="0"/>
        <v>0.33350000000000002</v>
      </c>
      <c r="R11" s="163">
        <f t="shared" si="1"/>
        <v>6.5500000000000003E-2</v>
      </c>
    </row>
    <row r="12" spans="1:18" ht="18" customHeight="1">
      <c r="A12" s="498" t="s">
        <v>333</v>
      </c>
      <c r="B12" s="498"/>
      <c r="C12" s="498"/>
      <c r="D12" s="172">
        <v>0.23599999999999999</v>
      </c>
      <c r="E12" s="175">
        <v>4.7E-2</v>
      </c>
      <c r="F12" s="162">
        <v>1.4999999999999999E-2</v>
      </c>
      <c r="G12" s="178" t="s">
        <v>15</v>
      </c>
      <c r="H12" s="162">
        <v>6.7000000000000004E-2</v>
      </c>
      <c r="I12" s="178">
        <v>1.6E-2</v>
      </c>
      <c r="J12" s="162">
        <v>2E-3</v>
      </c>
      <c r="K12" s="178" t="s">
        <v>15</v>
      </c>
      <c r="L12" s="162">
        <v>6.0000000000000001E-3</v>
      </c>
      <c r="M12" s="175">
        <v>1E-3</v>
      </c>
      <c r="N12" s="162">
        <v>7.4999999999999997E-3</v>
      </c>
      <c r="O12" s="175">
        <v>1.5E-3</v>
      </c>
      <c r="P12" s="164">
        <v>115</v>
      </c>
      <c r="Q12" s="163">
        <f t="shared" si="0"/>
        <v>0.33350000000000002</v>
      </c>
      <c r="R12" s="163">
        <f t="shared" si="1"/>
        <v>6.5500000000000003E-2</v>
      </c>
    </row>
    <row r="13" spans="1:18" ht="18" customHeight="1" thickBot="1">
      <c r="A13" s="499" t="s">
        <v>334</v>
      </c>
      <c r="B13" s="499"/>
      <c r="C13" s="499"/>
      <c r="D13" s="173">
        <v>53.61</v>
      </c>
      <c r="E13" s="176">
        <v>10.69</v>
      </c>
      <c r="F13" s="167">
        <v>7.38</v>
      </c>
      <c r="G13" s="179" t="s">
        <v>15</v>
      </c>
      <c r="H13" s="168" t="s">
        <v>15</v>
      </c>
      <c r="I13" s="179" t="s">
        <v>15</v>
      </c>
      <c r="J13" s="168" t="s">
        <v>15</v>
      </c>
      <c r="K13" s="179" t="s">
        <v>15</v>
      </c>
      <c r="L13" s="168" t="s">
        <v>15</v>
      </c>
      <c r="M13" s="179" t="s">
        <v>15</v>
      </c>
      <c r="N13" s="168" t="s">
        <v>15</v>
      </c>
      <c r="O13" s="179" t="s">
        <v>15</v>
      </c>
      <c r="P13" s="169" t="s">
        <v>15</v>
      </c>
      <c r="Q13" s="170">
        <f>SUM(D13+F13)</f>
        <v>60.99</v>
      </c>
      <c r="R13" s="170">
        <f>SUM(E13)</f>
        <v>10.69</v>
      </c>
    </row>
    <row r="19" spans="1:18" ht="32.25" customHeight="1">
      <c r="A19" s="500" t="s">
        <v>335</v>
      </c>
      <c r="B19" s="500"/>
      <c r="C19" s="500"/>
      <c r="D19" s="500"/>
      <c r="E19" s="500"/>
      <c r="F19" s="500"/>
      <c r="G19" s="500"/>
      <c r="H19" s="500"/>
      <c r="I19" s="500"/>
      <c r="J19" s="500"/>
      <c r="K19" s="500"/>
      <c r="L19" s="500"/>
      <c r="M19" s="500"/>
      <c r="N19" s="500"/>
      <c r="O19" s="500"/>
      <c r="P19" s="500"/>
      <c r="Q19" s="500"/>
      <c r="R19" s="500"/>
    </row>
    <row r="21" spans="1:18">
      <c r="A21" s="339" t="s">
        <v>341</v>
      </c>
    </row>
    <row r="24" spans="1:18" ht="15.75" thickBot="1">
      <c r="A24" s="422" t="s">
        <v>336</v>
      </c>
      <c r="B24" s="422"/>
      <c r="C24" s="408"/>
      <c r="D24" s="180" t="s">
        <v>337</v>
      </c>
      <c r="E24" s="160" t="s">
        <v>327</v>
      </c>
      <c r="H24" s="336"/>
      <c r="I24" s="336"/>
    </row>
    <row r="25" spans="1:18" ht="18" customHeight="1">
      <c r="A25" s="501" t="s">
        <v>338</v>
      </c>
      <c r="B25" s="501"/>
      <c r="C25" s="501"/>
      <c r="D25" s="171">
        <v>9.5999999999999992E-3</v>
      </c>
      <c r="E25" s="338">
        <v>1.9E-3</v>
      </c>
      <c r="H25" s="337"/>
      <c r="I25" s="337"/>
    </row>
    <row r="26" spans="1:18" ht="18" customHeight="1">
      <c r="A26" s="498" t="s">
        <v>339</v>
      </c>
      <c r="B26" s="498"/>
      <c r="C26" s="498"/>
      <c r="D26" s="172">
        <v>1.04E-2</v>
      </c>
      <c r="E26" s="162">
        <v>2.0999999999999999E-3</v>
      </c>
      <c r="H26" s="337"/>
      <c r="I26" s="337"/>
    </row>
    <row r="27" spans="1:18" ht="18" customHeight="1">
      <c r="A27" s="497" t="s">
        <v>340</v>
      </c>
      <c r="B27" s="497"/>
      <c r="C27" s="497"/>
      <c r="D27" s="171">
        <v>1.2200000000000001E-2</v>
      </c>
      <c r="E27" s="161">
        <v>2.3999999999999998E-3</v>
      </c>
      <c r="H27" s="337"/>
      <c r="I27" s="337"/>
    </row>
  </sheetData>
  <mergeCells count="23">
    <mergeCell ref="A11:C11"/>
    <mergeCell ref="A2:R2"/>
    <mergeCell ref="A5:C6"/>
    <mergeCell ref="D5:E5"/>
    <mergeCell ref="F5:G5"/>
    <mergeCell ref="H5:I5"/>
    <mergeCell ref="J5:K5"/>
    <mergeCell ref="L5:M5"/>
    <mergeCell ref="N5:O5"/>
    <mergeCell ref="P5:P6"/>
    <mergeCell ref="Q5:Q6"/>
    <mergeCell ref="R5:R6"/>
    <mergeCell ref="A7:C7"/>
    <mergeCell ref="A8:C8"/>
    <mergeCell ref="A9:C9"/>
    <mergeCell ref="A10:C10"/>
    <mergeCell ref="A27:C27"/>
    <mergeCell ref="A12:C12"/>
    <mergeCell ref="A13:C13"/>
    <mergeCell ref="A19:R19"/>
    <mergeCell ref="A24:C24"/>
    <mergeCell ref="A25:C25"/>
    <mergeCell ref="A26:C26"/>
  </mergeCells>
  <pageMargins left="0.7" right="0.7" top="0.75" bottom="0.75" header="0.3" footer="0.3"/>
  <pageSetup paperSize="9" scale="4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bbad6be-e6d7-47b4-b53d-d9e51b298f16">
      <Terms xmlns="http://schemas.microsoft.com/office/infopath/2007/PartnerControls"/>
    </lcf76f155ced4ddcb4097134ff3c332f>
    <TaxCatchAll xmlns="ff2f7a8f-1b6e-4791-a5cf-5fdd23963eb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1E1612AF98EE43B8341E165B87FCA5" ma:contentTypeVersion="18" ma:contentTypeDescription="Crea un document nou" ma:contentTypeScope="" ma:versionID="9cce44b405cb28e160e4579d98a25929">
  <xsd:schema xmlns:xsd="http://www.w3.org/2001/XMLSchema" xmlns:xs="http://www.w3.org/2001/XMLSchema" xmlns:p="http://schemas.microsoft.com/office/2006/metadata/properties" xmlns:ns2="2bbad6be-e6d7-47b4-b53d-d9e51b298f16" xmlns:ns3="ff2f7a8f-1b6e-4791-a5cf-5fdd23963ebc" targetNamespace="http://schemas.microsoft.com/office/2006/metadata/properties" ma:root="true" ma:fieldsID="0bba4d997efb7d0c056530d26052d067" ns2:_="" ns3:_="">
    <xsd:import namespace="2bbad6be-e6d7-47b4-b53d-d9e51b298f16"/>
    <xsd:import namespace="ff2f7a8f-1b6e-4791-a5cf-5fdd23963eb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bad6be-e6d7-47b4-b53d-d9e51b298f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2f7a8f-1b6e-4791-a5cf-5fdd23963ebc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7a9c025-2d1b-498f-b0f4-1ae979a33117}" ma:internalName="TaxCatchAll" ma:showField="CatchAllData" ma:web="ff2f7a8f-1b6e-4791-a5cf-5fdd23963eb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FC6DF59-2C6E-4A28-A0E5-9915E030A910}">
  <ds:schemaRefs>
    <ds:schemaRef ds:uri="http://schemas.microsoft.com/office/2006/metadata/properties"/>
    <ds:schemaRef ds:uri="http://schemas.microsoft.com/office/infopath/2007/PartnerControls"/>
    <ds:schemaRef ds:uri="2bbad6be-e6d7-47b4-b53d-d9e51b298f16"/>
    <ds:schemaRef ds:uri="ff2f7a8f-1b6e-4791-a5cf-5fdd23963ebc"/>
  </ds:schemaRefs>
</ds:datastoreItem>
</file>

<file path=customXml/itemProps2.xml><?xml version="1.0" encoding="utf-8"?>
<ds:datastoreItem xmlns:ds="http://schemas.openxmlformats.org/officeDocument/2006/customXml" ds:itemID="{D349BC6C-7737-4D38-96A7-DBB29BE624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11C57F-285E-4A9C-AEF0-8BC5510859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bad6be-e6d7-47b4-b53d-d9e51b298f16"/>
    <ds:schemaRef ds:uri="ff2f7a8f-1b6e-4791-a5cf-5fdd23963eb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4</vt:i4>
      </vt:variant>
    </vt:vector>
  </HeadingPairs>
  <TitlesOfParts>
    <vt:vector size="4" baseType="lpstr">
      <vt:lpstr>PDI</vt:lpstr>
      <vt:lpstr>PTGAS</vt:lpstr>
      <vt:lpstr>INVESTIGADORS</vt:lpstr>
      <vt:lpstr>COTITZACIÓ SEG. SOCIAL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Carles Pelaez Membrado</dc:creator>
  <cp:lastModifiedBy>Albert Solas Molina</cp:lastModifiedBy>
  <dcterms:created xsi:type="dcterms:W3CDTF">2025-09-16T09:37:53Z</dcterms:created>
  <dcterms:modified xsi:type="dcterms:W3CDTF">2026-10-06T09:27:03Z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0x010100C91E1612AF98EE43B8341E165B87FCA5</vt:lpwstr>
  </property>
  <property fmtid="{D5CDD505-2E9C-101B-9397-08002B2CF9AE}" pid="3" name="MediaServiceImageTags">
    <vt:lpwstr/>
  </property>
</Properties>
</file>