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Nmines/Documentos compartidos/General/NÒMINES/TAULES RETRIBUTIVES/RETRIBUCIONS 2024/Publicació/Taules definitives 2024/"/>
    </mc:Choice>
  </mc:AlternateContent>
  <xr:revisionPtr revIDLastSave="5754" documentId="8_{0839D26C-9714-4F22-8EA2-B88ABE39F771}" xr6:coauthVersionLast="47" xr6:coauthVersionMax="47" xr10:uidLastSave="{FF891161-F1BB-4EAF-8992-16420CB824AA}"/>
  <bookViews>
    <workbookView xWindow="-120" yWindow="-120" windowWidth="29040" windowHeight="15720" xr2:uid="{400804A4-643A-49D4-937F-2CD7014B6E59}"/>
  </bookViews>
  <sheets>
    <sheet name="PDI" sheetId="1" r:id="rId1"/>
    <sheet name="PTGAS" sheetId="3" r:id="rId2"/>
    <sheet name="INVESTIGADORS" sheetId="4" r:id="rId3"/>
    <sheet name="COTITZACIÓ SEG. SOCIAL" sheetId="2" r:id="rId4"/>
  </sheets>
  <definedNames>
    <definedName name="_xlnm._FilterDatabase" localSheetId="0" hidden="1">PDI!$A$41:$M$162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" i="3" l="1"/>
  <c r="J106" i="3"/>
  <c r="L105" i="3"/>
  <c r="J105" i="3"/>
  <c r="L104" i="3"/>
  <c r="J104" i="3"/>
  <c r="L103" i="3"/>
  <c r="J103" i="3"/>
  <c r="L102" i="3"/>
  <c r="J102" i="3"/>
  <c r="L101" i="3"/>
  <c r="J101" i="3"/>
  <c r="L100" i="3"/>
  <c r="J100" i="3"/>
  <c r="L99" i="3"/>
  <c r="J99" i="3"/>
  <c r="M99" i="3" s="1"/>
  <c r="L98" i="3"/>
  <c r="J98" i="3"/>
  <c r="L97" i="3"/>
  <c r="J97" i="3"/>
  <c r="M97" i="3" s="1"/>
  <c r="L96" i="3"/>
  <c r="J96" i="3"/>
  <c r="L95" i="3"/>
  <c r="J95" i="3"/>
  <c r="M95" i="3" s="1"/>
  <c r="L94" i="3"/>
  <c r="J94" i="3"/>
  <c r="L93" i="3"/>
  <c r="J93" i="3"/>
  <c r="M93" i="3" s="1"/>
  <c r="L92" i="3"/>
  <c r="J92" i="3"/>
  <c r="L91" i="3"/>
  <c r="J91" i="3"/>
  <c r="L90" i="3"/>
  <c r="J90" i="3"/>
  <c r="L89" i="3"/>
  <c r="J89" i="3"/>
  <c r="L88" i="3"/>
  <c r="J88" i="3"/>
  <c r="L87" i="3"/>
  <c r="J87" i="3"/>
  <c r="L86" i="3"/>
  <c r="J86" i="3"/>
  <c r="L85" i="3"/>
  <c r="J85" i="3"/>
  <c r="L84" i="3"/>
  <c r="J84" i="3"/>
  <c r="L83" i="3"/>
  <c r="J83" i="3"/>
  <c r="L82" i="3"/>
  <c r="J82" i="3"/>
  <c r="L81" i="3"/>
  <c r="J81" i="3"/>
  <c r="L80" i="3"/>
  <c r="J80" i="3"/>
  <c r="L79" i="3"/>
  <c r="J79" i="3"/>
  <c r="M79" i="3" s="1"/>
  <c r="L78" i="3"/>
  <c r="J78" i="3"/>
  <c r="J171" i="3"/>
  <c r="J99" i="1"/>
  <c r="J20" i="4"/>
  <c r="J21" i="4"/>
  <c r="J22" i="4"/>
  <c r="J23" i="4"/>
  <c r="J19" i="4"/>
  <c r="I22" i="4"/>
  <c r="K22" i="4" s="1"/>
  <c r="L26" i="3"/>
  <c r="J26" i="3"/>
  <c r="I28" i="4"/>
  <c r="M101" i="3" l="1"/>
  <c r="M105" i="3"/>
  <c r="M102" i="3"/>
  <c r="M103" i="3"/>
  <c r="M78" i="3"/>
  <c r="M82" i="3"/>
  <c r="M86" i="3"/>
  <c r="M94" i="3"/>
  <c r="M88" i="3"/>
  <c r="M92" i="3"/>
  <c r="M100" i="3"/>
  <c r="M104" i="3"/>
  <c r="M98" i="3"/>
  <c r="M106" i="3"/>
  <c r="M96" i="3"/>
  <c r="M83" i="3"/>
  <c r="M87" i="3"/>
  <c r="M91" i="3"/>
  <c r="M90" i="3"/>
  <c r="M89" i="3"/>
  <c r="M81" i="3"/>
  <c r="M85" i="3"/>
  <c r="M84" i="3"/>
  <c r="M80" i="3"/>
  <c r="M26" i="3"/>
  <c r="Q8" i="2"/>
  <c r="Q7" i="2"/>
  <c r="I92" i="4"/>
  <c r="K92" i="4" s="1"/>
  <c r="I91" i="4"/>
  <c r="K91" i="4" s="1"/>
  <c r="I90" i="4"/>
  <c r="K90" i="4" s="1"/>
  <c r="I89" i="4"/>
  <c r="K89" i="4" s="1"/>
  <c r="I88" i="4"/>
  <c r="K88" i="4" s="1"/>
  <c r="I87" i="4"/>
  <c r="K87" i="4" s="1"/>
  <c r="I86" i="4"/>
  <c r="K86" i="4" s="1"/>
  <c r="I85" i="4"/>
  <c r="K85" i="4" s="1"/>
  <c r="I84" i="4"/>
  <c r="K84" i="4" s="1"/>
  <c r="I83" i="4"/>
  <c r="K83" i="4" s="1"/>
  <c r="I82" i="4"/>
  <c r="K82" i="4" s="1"/>
  <c r="I81" i="4"/>
  <c r="K81" i="4" s="1"/>
  <c r="I80" i="4"/>
  <c r="K80" i="4" s="1"/>
  <c r="I76" i="4"/>
  <c r="K76" i="4" s="1"/>
  <c r="I79" i="4"/>
  <c r="K79" i="4" s="1"/>
  <c r="I78" i="4"/>
  <c r="K78" i="4" s="1"/>
  <c r="I77" i="4"/>
  <c r="K77" i="4" s="1"/>
  <c r="I75" i="4"/>
  <c r="K75" i="4" s="1"/>
  <c r="I66" i="4"/>
  <c r="K66" i="4" s="1"/>
  <c r="I65" i="4"/>
  <c r="K65" i="4" s="1"/>
  <c r="I64" i="4"/>
  <c r="K64" i="4" s="1"/>
  <c r="I63" i="4"/>
  <c r="K63" i="4" s="1"/>
  <c r="I62" i="4"/>
  <c r="K62" i="4" s="1"/>
  <c r="I61" i="4"/>
  <c r="K61" i="4" s="1"/>
  <c r="I60" i="4"/>
  <c r="K60" i="4" s="1"/>
  <c r="I59" i="4"/>
  <c r="K59" i="4" s="1"/>
  <c r="I74" i="4"/>
  <c r="I73" i="4"/>
  <c r="I72" i="4"/>
  <c r="J72" i="4" s="1"/>
  <c r="K72" i="4" s="1"/>
  <c r="I71" i="4"/>
  <c r="J71" i="4" s="1"/>
  <c r="I70" i="4"/>
  <c r="I69" i="4"/>
  <c r="I68" i="4"/>
  <c r="J68" i="4" s="1"/>
  <c r="I67" i="4"/>
  <c r="J67" i="4" s="1"/>
  <c r="K67" i="4" s="1"/>
  <c r="I58" i="4"/>
  <c r="K58" i="4" s="1"/>
  <c r="I57" i="4"/>
  <c r="K57" i="4" s="1"/>
  <c r="I56" i="4"/>
  <c r="K56" i="4" s="1"/>
  <c r="I55" i="4"/>
  <c r="K55" i="4" s="1"/>
  <c r="I54" i="4"/>
  <c r="K54" i="4" s="1"/>
  <c r="I53" i="4"/>
  <c r="K53" i="4" s="1"/>
  <c r="I52" i="4"/>
  <c r="K52" i="4" s="1"/>
  <c r="I51" i="4"/>
  <c r="K51" i="4" s="1"/>
  <c r="I47" i="4"/>
  <c r="K47" i="4" s="1"/>
  <c r="I46" i="4"/>
  <c r="K46" i="4" s="1"/>
  <c r="I45" i="4"/>
  <c r="K45" i="4" s="1"/>
  <c r="I44" i="4"/>
  <c r="K44" i="4" s="1"/>
  <c r="I43" i="4"/>
  <c r="K43" i="4" s="1"/>
  <c r="I42" i="4"/>
  <c r="K42" i="4" s="1"/>
  <c r="I41" i="4"/>
  <c r="K41" i="4" s="1"/>
  <c r="I40" i="4"/>
  <c r="K40" i="4" s="1"/>
  <c r="I39" i="4"/>
  <c r="K39" i="4" s="1"/>
  <c r="I38" i="4"/>
  <c r="K38" i="4" s="1"/>
  <c r="I33" i="4"/>
  <c r="K33" i="4" s="1"/>
  <c r="I37" i="4"/>
  <c r="K37" i="4" s="1"/>
  <c r="I36" i="4"/>
  <c r="K36" i="4" s="1"/>
  <c r="I35" i="4"/>
  <c r="K35" i="4" s="1"/>
  <c r="I34" i="4"/>
  <c r="K34" i="4" s="1"/>
  <c r="I32" i="4"/>
  <c r="K32" i="4" s="1"/>
  <c r="I29" i="4"/>
  <c r="K29" i="4" s="1"/>
  <c r="I31" i="4"/>
  <c r="K31" i="4" s="1"/>
  <c r="I30" i="4"/>
  <c r="K30" i="4" s="1"/>
  <c r="K28" i="4"/>
  <c r="I27" i="4"/>
  <c r="K27" i="4" s="1"/>
  <c r="I25" i="4"/>
  <c r="K25" i="4" s="1"/>
  <c r="I26" i="4"/>
  <c r="K26" i="4" s="1"/>
  <c r="I24" i="4"/>
  <c r="K24" i="4" s="1"/>
  <c r="I23" i="4"/>
  <c r="I21" i="4"/>
  <c r="I20" i="4"/>
  <c r="K20" i="4" s="1"/>
  <c r="I19" i="4"/>
  <c r="I18" i="4"/>
  <c r="K18" i="4" s="1"/>
  <c r="I17" i="4"/>
  <c r="K17" i="4" s="1"/>
  <c r="I16" i="4"/>
  <c r="K16" i="4" s="1"/>
  <c r="I15" i="4"/>
  <c r="K15" i="4" s="1"/>
  <c r="J230" i="3"/>
  <c r="K230" i="3" s="1"/>
  <c r="J229" i="3"/>
  <c r="K229" i="3" s="1"/>
  <c r="J236" i="3"/>
  <c r="K236" i="3" s="1"/>
  <c r="J235" i="3"/>
  <c r="K235" i="3" s="1"/>
  <c r="J234" i="3"/>
  <c r="K234" i="3" s="1"/>
  <c r="J233" i="3"/>
  <c r="J232" i="3"/>
  <c r="K232" i="3" s="1"/>
  <c r="J231" i="3"/>
  <c r="K231" i="3" s="1"/>
  <c r="J181" i="3"/>
  <c r="K181" i="3"/>
  <c r="J182" i="3"/>
  <c r="K182" i="3"/>
  <c r="J183" i="3"/>
  <c r="K183" i="3"/>
  <c r="J184" i="3"/>
  <c r="K184" i="3"/>
  <c r="J170" i="3"/>
  <c r="K170" i="3"/>
  <c r="K171" i="3"/>
  <c r="J172" i="3"/>
  <c r="K172" i="3"/>
  <c r="J173" i="3"/>
  <c r="K173" i="3"/>
  <c r="J174" i="3"/>
  <c r="K174" i="3"/>
  <c r="J175" i="3"/>
  <c r="K175" i="3"/>
  <c r="J176" i="3"/>
  <c r="K176" i="3"/>
  <c r="J177" i="3"/>
  <c r="K177" i="3"/>
  <c r="J178" i="3"/>
  <c r="K178" i="3"/>
  <c r="J179" i="3"/>
  <c r="K179" i="3"/>
  <c r="J180" i="3"/>
  <c r="K180" i="3"/>
  <c r="J154" i="3"/>
  <c r="K154" i="3"/>
  <c r="J155" i="3"/>
  <c r="K155" i="3"/>
  <c r="J156" i="3"/>
  <c r="K156" i="3"/>
  <c r="J157" i="3"/>
  <c r="K157" i="3"/>
  <c r="J158" i="3"/>
  <c r="K158" i="3"/>
  <c r="J159" i="3"/>
  <c r="K159" i="3"/>
  <c r="J160" i="3"/>
  <c r="K160" i="3"/>
  <c r="J161" i="3"/>
  <c r="K161" i="3"/>
  <c r="J162" i="3"/>
  <c r="K162" i="3"/>
  <c r="J163" i="3"/>
  <c r="K163" i="3"/>
  <c r="J164" i="3"/>
  <c r="K164" i="3"/>
  <c r="J165" i="3"/>
  <c r="K165" i="3"/>
  <c r="J166" i="3"/>
  <c r="K166" i="3"/>
  <c r="J167" i="3"/>
  <c r="K167" i="3"/>
  <c r="J168" i="3"/>
  <c r="K168" i="3"/>
  <c r="J169" i="3"/>
  <c r="K169" i="3"/>
  <c r="J137" i="3"/>
  <c r="K137" i="3"/>
  <c r="J138" i="3"/>
  <c r="K138" i="3"/>
  <c r="J139" i="3"/>
  <c r="K139" i="3"/>
  <c r="J140" i="3"/>
  <c r="K140" i="3"/>
  <c r="J141" i="3"/>
  <c r="K141" i="3"/>
  <c r="J142" i="3"/>
  <c r="K142" i="3"/>
  <c r="J143" i="3"/>
  <c r="K143" i="3"/>
  <c r="J144" i="3"/>
  <c r="K144" i="3"/>
  <c r="J145" i="3"/>
  <c r="K145" i="3"/>
  <c r="J146" i="3"/>
  <c r="K146" i="3"/>
  <c r="J147" i="3"/>
  <c r="K147" i="3"/>
  <c r="J148" i="3"/>
  <c r="K148" i="3"/>
  <c r="J149" i="3"/>
  <c r="K149" i="3"/>
  <c r="J150" i="3"/>
  <c r="K150" i="3"/>
  <c r="J151" i="3"/>
  <c r="K151" i="3"/>
  <c r="J152" i="3"/>
  <c r="K152" i="3"/>
  <c r="J153" i="3"/>
  <c r="K153" i="3"/>
  <c r="K136" i="3"/>
  <c r="J136" i="3"/>
  <c r="K135" i="3"/>
  <c r="K134" i="3"/>
  <c r="J135" i="3"/>
  <c r="J134" i="3"/>
  <c r="L71" i="3"/>
  <c r="J71" i="3"/>
  <c r="L70" i="3"/>
  <c r="J70" i="3"/>
  <c r="L69" i="3"/>
  <c r="J69" i="3"/>
  <c r="L68" i="3"/>
  <c r="J68" i="3"/>
  <c r="L67" i="3"/>
  <c r="J67" i="3"/>
  <c r="L66" i="3"/>
  <c r="J66" i="3"/>
  <c r="L65" i="3"/>
  <c r="J65" i="3"/>
  <c r="L64" i="3"/>
  <c r="J64" i="3"/>
  <c r="L63" i="3"/>
  <c r="J63" i="3"/>
  <c r="L62" i="3"/>
  <c r="J62" i="3"/>
  <c r="L61" i="3"/>
  <c r="J61" i="3"/>
  <c r="L60" i="3"/>
  <c r="J60" i="3"/>
  <c r="L59" i="3"/>
  <c r="J59" i="3"/>
  <c r="L58" i="3"/>
  <c r="J58" i="3"/>
  <c r="L57" i="3"/>
  <c r="J57" i="3"/>
  <c r="L56" i="3"/>
  <c r="J56" i="3"/>
  <c r="L55" i="3"/>
  <c r="J55" i="3"/>
  <c r="L53" i="3"/>
  <c r="L54" i="3"/>
  <c r="J53" i="3"/>
  <c r="J54" i="3"/>
  <c r="L52" i="3"/>
  <c r="J52" i="3"/>
  <c r="L51" i="3"/>
  <c r="J51" i="3"/>
  <c r="L50" i="3"/>
  <c r="J50" i="3"/>
  <c r="L49" i="3"/>
  <c r="J49" i="3"/>
  <c r="L48" i="3"/>
  <c r="J48" i="3"/>
  <c r="L47" i="3"/>
  <c r="J47" i="3"/>
  <c r="L46" i="3"/>
  <c r="J46" i="3"/>
  <c r="L45" i="3"/>
  <c r="J45" i="3"/>
  <c r="L44" i="3"/>
  <c r="J44" i="3"/>
  <c r="L43" i="3"/>
  <c r="J43" i="3"/>
  <c r="L42" i="3"/>
  <c r="J42" i="3"/>
  <c r="L41" i="3"/>
  <c r="J41" i="3"/>
  <c r="L40" i="3"/>
  <c r="J40" i="3"/>
  <c r="L39" i="3"/>
  <c r="J39" i="3"/>
  <c r="L38" i="3"/>
  <c r="J38" i="3"/>
  <c r="L37" i="3"/>
  <c r="J37" i="3"/>
  <c r="L36" i="3"/>
  <c r="J36" i="3"/>
  <c r="L35" i="3"/>
  <c r="J35" i="3"/>
  <c r="L34" i="3"/>
  <c r="J34" i="3"/>
  <c r="L33" i="3"/>
  <c r="J33" i="3"/>
  <c r="L32" i="3"/>
  <c r="J32" i="3"/>
  <c r="L31" i="3"/>
  <c r="J31" i="3"/>
  <c r="L30" i="3"/>
  <c r="J30" i="3"/>
  <c r="J19" i="3"/>
  <c r="J20" i="3"/>
  <c r="J21" i="3"/>
  <c r="J22" i="3"/>
  <c r="J23" i="3"/>
  <c r="J24" i="3"/>
  <c r="J25" i="3"/>
  <c r="J27" i="3"/>
  <c r="J28" i="3"/>
  <c r="J29" i="3"/>
  <c r="J17" i="3"/>
  <c r="J18" i="3"/>
  <c r="L29" i="3"/>
  <c r="L28" i="3"/>
  <c r="L27" i="3"/>
  <c r="L25" i="3"/>
  <c r="L24" i="3"/>
  <c r="L23" i="3"/>
  <c r="L22" i="3"/>
  <c r="L21" i="3"/>
  <c r="L17" i="3"/>
  <c r="L18" i="3"/>
  <c r="L19" i="3"/>
  <c r="L20" i="3"/>
  <c r="L16" i="3"/>
  <c r="J16" i="3"/>
  <c r="K233" i="3" l="1"/>
  <c r="M16" i="3"/>
  <c r="J73" i="4"/>
  <c r="K73" i="4" s="1"/>
  <c r="K68" i="4"/>
  <c r="J74" i="4"/>
  <c r="K74" i="4" s="1"/>
  <c r="J69" i="4"/>
  <c r="K69" i="4" s="1"/>
  <c r="J70" i="4"/>
  <c r="K70" i="4" s="1"/>
  <c r="K71" i="4"/>
  <c r="K21" i="4"/>
  <c r="K19" i="4"/>
  <c r="K23" i="4"/>
  <c r="L151" i="3"/>
  <c r="L143" i="3"/>
  <c r="L141" i="3"/>
  <c r="L166" i="3"/>
  <c r="L179" i="3"/>
  <c r="L161" i="3"/>
  <c r="L176" i="3"/>
  <c r="L183" i="3"/>
  <c r="L162" i="3"/>
  <c r="L158" i="3"/>
  <c r="L154" i="3"/>
  <c r="L177" i="3"/>
  <c r="L152" i="3"/>
  <c r="L139" i="3"/>
  <c r="L146" i="3"/>
  <c r="L175" i="3"/>
  <c r="L171" i="3"/>
  <c r="L153" i="3"/>
  <c r="L149" i="3"/>
  <c r="L145" i="3"/>
  <c r="L163" i="3"/>
  <c r="L155" i="3"/>
  <c r="L174" i="3"/>
  <c r="L170" i="3"/>
  <c r="L181" i="3"/>
  <c r="L144" i="3"/>
  <c r="L137" i="3"/>
  <c r="L168" i="3"/>
  <c r="L150" i="3"/>
  <c r="L142" i="3"/>
  <c r="L156" i="3"/>
  <c r="L182" i="3"/>
  <c r="L169" i="3"/>
  <c r="L138" i="3"/>
  <c r="L180" i="3"/>
  <c r="L173" i="3"/>
  <c r="L184" i="3"/>
  <c r="L136" i="3"/>
  <c r="L148" i="3"/>
  <c r="L167" i="3"/>
  <c r="L160" i="3"/>
  <c r="L172" i="3"/>
  <c r="L147" i="3"/>
  <c r="L140" i="3"/>
  <c r="L159" i="3"/>
  <c r="L164" i="3"/>
  <c r="L157" i="3"/>
  <c r="L165" i="3"/>
  <c r="L178" i="3"/>
  <c r="L135" i="3"/>
  <c r="L134" i="3"/>
  <c r="M36" i="3"/>
  <c r="M40" i="3"/>
  <c r="M71" i="3"/>
  <c r="M69" i="3"/>
  <c r="M70" i="3"/>
  <c r="M67" i="3"/>
  <c r="M68" i="3"/>
  <c r="M54" i="3"/>
  <c r="M52" i="3"/>
  <c r="M61" i="3"/>
  <c r="M41" i="3"/>
  <c r="M56" i="3"/>
  <c r="M62" i="3"/>
  <c r="M64" i="3"/>
  <c r="M33" i="3"/>
  <c r="M59" i="3"/>
  <c r="M57" i="3"/>
  <c r="M63" i="3"/>
  <c r="M65" i="3"/>
  <c r="M60" i="3"/>
  <c r="M66" i="3"/>
  <c r="M58" i="3"/>
  <c r="M55" i="3"/>
  <c r="M44" i="3"/>
  <c r="M53" i="3"/>
  <c r="M45" i="3"/>
  <c r="M49" i="3"/>
  <c r="M46" i="3"/>
  <c r="M31" i="3"/>
  <c r="M34" i="3"/>
  <c r="M38" i="3"/>
  <c r="M50" i="3"/>
  <c r="M32" i="3"/>
  <c r="M47" i="3"/>
  <c r="M30" i="3"/>
  <c r="M37" i="3"/>
  <c r="M48" i="3"/>
  <c r="M35" i="3"/>
  <c r="M42" i="3"/>
  <c r="M39" i="3"/>
  <c r="M43" i="3"/>
  <c r="M51" i="3"/>
  <c r="M17" i="3"/>
  <c r="M18" i="3"/>
  <c r="M23" i="3"/>
  <c r="M22" i="3"/>
  <c r="M20" i="3"/>
  <c r="M19" i="3"/>
  <c r="M25" i="3"/>
  <c r="M21" i="3"/>
  <c r="M28" i="3"/>
  <c r="M24" i="3"/>
  <c r="M27" i="3"/>
  <c r="M29" i="3"/>
  <c r="R10" i="2" l="1"/>
  <c r="R11" i="2"/>
  <c r="R12" i="2"/>
  <c r="R9" i="2"/>
  <c r="R8" i="2"/>
  <c r="R13" i="2"/>
  <c r="R7" i="2"/>
  <c r="Q10" i="2"/>
  <c r="Q11" i="2"/>
  <c r="Q12" i="2"/>
  <c r="Q9" i="2"/>
  <c r="Q13" i="2"/>
  <c r="K161" i="1" l="1"/>
  <c r="J161" i="1"/>
  <c r="K163" i="1"/>
  <c r="J163" i="1"/>
  <c r="L163" i="1" s="1"/>
  <c r="K157" i="1"/>
  <c r="J157" i="1"/>
  <c r="J146" i="1"/>
  <c r="K146" i="1"/>
  <c r="K145" i="1"/>
  <c r="J145" i="1"/>
  <c r="J151" i="1"/>
  <c r="K151" i="1"/>
  <c r="K162" i="1"/>
  <c r="J162" i="1"/>
  <c r="K160" i="1"/>
  <c r="J160" i="1"/>
  <c r="K159" i="1"/>
  <c r="J159" i="1"/>
  <c r="K158" i="1"/>
  <c r="J158" i="1"/>
  <c r="K156" i="1"/>
  <c r="J156" i="1"/>
  <c r="K155" i="1"/>
  <c r="J155" i="1"/>
  <c r="K154" i="1"/>
  <c r="J154" i="1"/>
  <c r="K153" i="1"/>
  <c r="J153" i="1"/>
  <c r="K152" i="1"/>
  <c r="J152" i="1"/>
  <c r="K150" i="1"/>
  <c r="J150" i="1"/>
  <c r="K149" i="1"/>
  <c r="J149" i="1"/>
  <c r="K148" i="1"/>
  <c r="J148" i="1"/>
  <c r="K147" i="1"/>
  <c r="J147" i="1"/>
  <c r="K144" i="1"/>
  <c r="J144" i="1"/>
  <c r="K143" i="1"/>
  <c r="J143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93" i="1"/>
  <c r="K94" i="1"/>
  <c r="K95" i="1"/>
  <c r="K96" i="1"/>
  <c r="K97" i="1"/>
  <c r="K98" i="1"/>
  <c r="K99" i="1"/>
  <c r="K100" i="1"/>
  <c r="K101" i="1"/>
  <c r="K102" i="1"/>
  <c r="K103" i="1"/>
  <c r="K92" i="1"/>
  <c r="J93" i="1"/>
  <c r="J94" i="1"/>
  <c r="J95" i="1"/>
  <c r="J96" i="1"/>
  <c r="J97" i="1"/>
  <c r="J98" i="1"/>
  <c r="J100" i="1"/>
  <c r="J101" i="1"/>
  <c r="J102" i="1"/>
  <c r="J103" i="1"/>
  <c r="J92" i="1"/>
  <c r="L24" i="1"/>
  <c r="L23" i="1"/>
  <c r="L19" i="1"/>
  <c r="L20" i="1"/>
  <c r="L18" i="1"/>
  <c r="L161" i="1" l="1"/>
  <c r="L143" i="1"/>
  <c r="L149" i="1"/>
  <c r="L154" i="1"/>
  <c r="L145" i="1"/>
  <c r="L157" i="1"/>
  <c r="L146" i="1"/>
  <c r="L147" i="1"/>
  <c r="L137" i="1"/>
  <c r="L148" i="1"/>
  <c r="L153" i="1"/>
  <c r="L144" i="1"/>
  <c r="L160" i="1"/>
  <c r="L151" i="1"/>
  <c r="L131" i="1"/>
  <c r="L127" i="1"/>
  <c r="L123" i="1"/>
  <c r="L156" i="1"/>
  <c r="L158" i="1"/>
  <c r="L155" i="1"/>
  <c r="L132" i="1"/>
  <c r="L139" i="1"/>
  <c r="L119" i="1"/>
  <c r="L118" i="1"/>
  <c r="L162" i="1"/>
  <c r="L159" i="1"/>
  <c r="L152" i="1"/>
  <c r="L150" i="1"/>
  <c r="L117" i="1"/>
  <c r="L128" i="1"/>
  <c r="L124" i="1"/>
  <c r="L106" i="1"/>
  <c r="L135" i="1"/>
  <c r="L138" i="1"/>
  <c r="L130" i="1"/>
  <c r="L126" i="1"/>
  <c r="L134" i="1"/>
  <c r="L104" i="1"/>
  <c r="L108" i="1"/>
  <c r="L112" i="1"/>
  <c r="L116" i="1"/>
  <c r="L133" i="1"/>
  <c r="L129" i="1"/>
  <c r="L125" i="1"/>
  <c r="L122" i="1"/>
  <c r="L136" i="1"/>
  <c r="L121" i="1"/>
  <c r="L120" i="1"/>
  <c r="L110" i="1"/>
  <c r="L95" i="1"/>
  <c r="L103" i="1"/>
  <c r="L114" i="1"/>
  <c r="L92" i="1"/>
  <c r="L96" i="1"/>
  <c r="L97" i="1"/>
  <c r="L98" i="1"/>
  <c r="L113" i="1"/>
  <c r="L107" i="1"/>
  <c r="L111" i="1"/>
  <c r="L115" i="1"/>
  <c r="L105" i="1"/>
  <c r="L109" i="1"/>
  <c r="L102" i="1"/>
  <c r="L94" i="1"/>
  <c r="L101" i="1"/>
  <c r="L93" i="1"/>
  <c r="L100" i="1"/>
  <c r="L99" i="1"/>
  <c r="J88" i="1" l="1"/>
  <c r="L88" i="1" s="1"/>
  <c r="J87" i="1"/>
  <c r="L87" i="1" s="1"/>
  <c r="J86" i="1"/>
  <c r="L86" i="1" s="1"/>
  <c r="J85" i="1"/>
  <c r="L85" i="1" s="1"/>
  <c r="J84" i="1"/>
  <c r="L84" i="1" s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J56" i="1"/>
  <c r="K56" i="1" s="1"/>
  <c r="L56" i="1" s="1"/>
  <c r="J55" i="1"/>
  <c r="J54" i="1"/>
  <c r="J53" i="1"/>
  <c r="K53" i="1" s="1"/>
  <c r="L53" i="1" s="1"/>
  <c r="J52" i="1"/>
  <c r="J51" i="1"/>
  <c r="K51" i="1" s="1"/>
  <c r="L51" i="1" s="1"/>
  <c r="J50" i="1"/>
  <c r="K50" i="1" s="1"/>
  <c r="L50" i="1" s="1"/>
  <c r="J49" i="1"/>
  <c r="K49" i="1" s="1"/>
  <c r="J48" i="1"/>
  <c r="K48" i="1" s="1"/>
  <c r="L48" i="1" s="1"/>
  <c r="J47" i="1"/>
  <c r="J46" i="1"/>
  <c r="K46" i="1" s="1"/>
  <c r="J45" i="1"/>
  <c r="K45" i="1" s="1"/>
  <c r="L45" i="1" s="1"/>
  <c r="J44" i="1"/>
  <c r="L25" i="1"/>
  <c r="J25" i="1"/>
  <c r="J24" i="1"/>
  <c r="J23" i="1"/>
  <c r="L22" i="1"/>
  <c r="J22" i="1"/>
  <c r="L21" i="1"/>
  <c r="J21" i="1"/>
  <c r="J20" i="1"/>
  <c r="J19" i="1"/>
  <c r="J18" i="1"/>
  <c r="L17" i="1"/>
  <c r="J17" i="1"/>
  <c r="L74" i="1" l="1"/>
  <c r="L63" i="1"/>
  <c r="L70" i="1"/>
  <c r="L73" i="1"/>
  <c r="L80" i="1"/>
  <c r="L69" i="1"/>
  <c r="L83" i="1"/>
  <c r="L66" i="1"/>
  <c r="L81" i="1"/>
  <c r="L65" i="1"/>
  <c r="L77" i="1"/>
  <c r="M20" i="1"/>
  <c r="L64" i="1"/>
  <c r="L68" i="1"/>
  <c r="L79" i="1"/>
  <c r="L62" i="1"/>
  <c r="L72" i="1"/>
  <c r="L76" i="1"/>
  <c r="L82" i="1"/>
  <c r="L61" i="1"/>
  <c r="L71" i="1"/>
  <c r="L67" i="1"/>
  <c r="M17" i="1"/>
  <c r="L60" i="1"/>
  <c r="L78" i="1"/>
  <c r="L75" i="1"/>
  <c r="M24" i="1"/>
  <c r="M18" i="1"/>
  <c r="M21" i="1"/>
  <c r="M25" i="1"/>
  <c r="M22" i="1"/>
  <c r="M19" i="1"/>
  <c r="M23" i="1"/>
  <c r="K54" i="1"/>
  <c r="L54" i="1" s="1"/>
  <c r="L46" i="1"/>
  <c r="K44" i="1"/>
  <c r="L44" i="1" s="1"/>
  <c r="L49" i="1"/>
  <c r="K52" i="1"/>
  <c r="L52" i="1" s="1"/>
  <c r="K47" i="1"/>
  <c r="L47" i="1" s="1"/>
  <c r="K55" i="1"/>
  <c r="L55" i="1" s="1"/>
</calcChain>
</file>

<file path=xl/sharedStrings.xml><?xml version="1.0" encoding="utf-8"?>
<sst xmlns="http://schemas.openxmlformats.org/spreadsheetml/2006/main" count="1299" uniqueCount="347">
  <si>
    <t>RETRIBUCIÓ DEL PDI FUNCIONARI</t>
  </si>
  <si>
    <t>Categoria</t>
  </si>
  <si>
    <t>Dedicació</t>
  </si>
  <si>
    <t>Sou base</t>
  </si>
  <si>
    <t>Compl. de destí</t>
  </si>
  <si>
    <t>Compl. específic general</t>
  </si>
  <si>
    <t>Acord Mesa General (MG) d'Universitats</t>
  </si>
  <si>
    <t>Compl. específic Acord MG d'Universitats</t>
  </si>
  <si>
    <t>Total mensual</t>
  </si>
  <si>
    <t>Sou base (paga extraordinària)</t>
  </si>
  <si>
    <t>Total paga extraordinària (*)</t>
  </si>
  <si>
    <t>Total Anual</t>
  </si>
  <si>
    <t>Catedràtic d'Universitat</t>
  </si>
  <si>
    <t>TC</t>
  </si>
  <si>
    <t>T6</t>
  </si>
  <si>
    <t>-</t>
  </si>
  <si>
    <t>T4</t>
  </si>
  <si>
    <t>T3</t>
  </si>
  <si>
    <t>Catedràtic d'Escola Universitària</t>
  </si>
  <si>
    <t>P. Titular d'Universitat</t>
  </si>
  <si>
    <t>P. Titular d'Escola Universitària</t>
  </si>
  <si>
    <t>(*) Les pagues extraordinàries inclouen: sou base (paga extra), triennis (paga extra), tots els conceptes mensuals, mèrits de docència i càrrecs acadèmics</t>
  </si>
  <si>
    <t xml:space="preserve">TRIENNIS </t>
  </si>
  <si>
    <t>Nòmina mensual</t>
  </si>
  <si>
    <t>Paga extraodinària</t>
  </si>
  <si>
    <t>Temps complet (TC)</t>
  </si>
  <si>
    <t>Temps Parcial 6 (T6)</t>
  </si>
  <si>
    <t>Temps Parcial 4 (T4)</t>
  </si>
  <si>
    <t>Temps parcial 3 (T3)</t>
  </si>
  <si>
    <t>RETRIBUCIÓ DEL PDI LABORAL</t>
  </si>
  <si>
    <t>Compl. de categoria</t>
  </si>
  <si>
    <t>Compl. de lloc</t>
  </si>
  <si>
    <t>Acord MG 0,2%</t>
  </si>
  <si>
    <t>Millora UAB</t>
  </si>
  <si>
    <t>Total paga extraordinària</t>
  </si>
  <si>
    <t>Total anual</t>
  </si>
  <si>
    <t>Trienni</t>
  </si>
  <si>
    <t>Professor/a Lector/a</t>
  </si>
  <si>
    <t>Professor/a Agregat/da</t>
  </si>
  <si>
    <t>Professor/a Agregat/da Interí/na</t>
  </si>
  <si>
    <t>Professor/a Catedràtic/a Laboral</t>
  </si>
  <si>
    <t>Investigador/a PostDoc (INVPOS)</t>
  </si>
  <si>
    <t>Professor/a Col·laborador/a (No Doctor/a)</t>
  </si>
  <si>
    <t>Professor/a Col·laborador/a (Doctor/a)</t>
  </si>
  <si>
    <t>Professor/a Associat/da 1</t>
  </si>
  <si>
    <t>TP6</t>
  </si>
  <si>
    <t>TP5</t>
  </si>
  <si>
    <t>TP4</t>
  </si>
  <si>
    <t>TP3</t>
  </si>
  <si>
    <t>TP2</t>
  </si>
  <si>
    <t>TP1</t>
  </si>
  <si>
    <t>Professor/a Associat/da 2</t>
  </si>
  <si>
    <t>Professor/a Associat/da 3</t>
  </si>
  <si>
    <t>Professor/a Associat/da 4</t>
  </si>
  <si>
    <t>Professor/a Associat/da Metge</t>
  </si>
  <si>
    <t>Professor/a Associat/da Infermeria</t>
  </si>
  <si>
    <t>Professor/a Associat/da Fisioteràpia</t>
  </si>
  <si>
    <t>Professor/a Associat/da Psicologia</t>
  </si>
  <si>
    <t>Professor/a Associat/da Logopeda</t>
  </si>
  <si>
    <r>
      <t xml:space="preserve">Professor/a Associat/da LOSU L03 
</t>
    </r>
    <r>
      <rPr>
        <sz val="10"/>
        <color rgb="FF008539"/>
        <rFont val="Hubot-Sans"/>
      </rPr>
      <t>(contractes a partir de l'1/9/2024)</t>
    </r>
  </si>
  <si>
    <t>P080-C12</t>
  </si>
  <si>
    <t>P070-C11</t>
  </si>
  <si>
    <t>P065-C10</t>
  </si>
  <si>
    <t>P060-C09</t>
  </si>
  <si>
    <t>P050-C08</t>
  </si>
  <si>
    <t>P045-C07</t>
  </si>
  <si>
    <t>P040-C06</t>
  </si>
  <si>
    <t>P030-C05</t>
  </si>
  <si>
    <t>P025-C04</t>
  </si>
  <si>
    <t>P020-C03</t>
  </si>
  <si>
    <t>P015-C02</t>
  </si>
  <si>
    <t>P010-C01</t>
  </si>
  <si>
    <r>
      <t xml:space="preserve">Professor/a Associat/da LOSU L01
</t>
    </r>
    <r>
      <rPr>
        <sz val="10"/>
        <color rgb="FF008539"/>
        <rFont val="Hubot-Sans"/>
      </rPr>
      <t>(contractes a partir de l'1/9/2024)</t>
    </r>
  </si>
  <si>
    <t>Professor/a substitut/a</t>
  </si>
  <si>
    <t>P160- C24</t>
  </si>
  <si>
    <t>P155-C23</t>
  </si>
  <si>
    <t>P150-C22</t>
  </si>
  <si>
    <t>P140-C21</t>
  </si>
  <si>
    <t>P130-C20</t>
  </si>
  <si>
    <t>P125-C19</t>
  </si>
  <si>
    <t>P120-C18</t>
  </si>
  <si>
    <t>P110-C17</t>
  </si>
  <si>
    <t>P105-C16</t>
  </si>
  <si>
    <t>P100-C15</t>
  </si>
  <si>
    <t>P090-C14</t>
  </si>
  <si>
    <t>P085-C13</t>
  </si>
  <si>
    <t>Professor/a Visitant V1</t>
  </si>
  <si>
    <t>C08</t>
  </si>
  <si>
    <t>P03</t>
  </si>
  <si>
    <t>P02</t>
  </si>
  <si>
    <t>P01</t>
  </si>
  <si>
    <t>Professor/a Visitant V2</t>
  </si>
  <si>
    <t>P06</t>
  </si>
  <si>
    <t>P05</t>
  </si>
  <si>
    <t>P04</t>
  </si>
  <si>
    <t>Professor/a Visitant V3</t>
  </si>
  <si>
    <t>Professor/a Visitant V4</t>
  </si>
  <si>
    <t>Professor/a emèrit</t>
  </si>
  <si>
    <t xml:space="preserve">ESTADIS DE SECUNDÀRIA </t>
  </si>
  <si>
    <t>Tipus</t>
  </si>
  <si>
    <t>Valor mensual</t>
  </si>
  <si>
    <t>Primer estadi</t>
  </si>
  <si>
    <t>Segon estadi</t>
  </si>
  <si>
    <t>Tercer estadi</t>
  </si>
  <si>
    <t>Quart estadi</t>
  </si>
  <si>
    <t>Cinquè estadi</t>
  </si>
  <si>
    <t>CÀRRECS ACADÈMICS</t>
  </si>
  <si>
    <t>Càrrec</t>
  </si>
  <si>
    <t>Equip de Govern</t>
  </si>
  <si>
    <t>Rector/a</t>
  </si>
  <si>
    <t>Secretari/ària General</t>
  </si>
  <si>
    <t>Vicerector/a o Comissionat/da</t>
  </si>
  <si>
    <t>Delegat/da del Rector o càrrecs assimilats</t>
  </si>
  <si>
    <t>Adjunt/a dels Vicerectorats o càrrecs assimilats</t>
  </si>
  <si>
    <t>Facultats i escoles</t>
  </si>
  <si>
    <t>Degà/na o Director/a</t>
  </si>
  <si>
    <t>Secretari/ària de Centre</t>
  </si>
  <si>
    <t>Coordinador/a Ud. Hospitalària</t>
  </si>
  <si>
    <t>Coordinador/a Titulació</t>
  </si>
  <si>
    <t>Secretari/ària Territorial</t>
  </si>
  <si>
    <t>Departaments</t>
  </si>
  <si>
    <t>Director/a de Departament</t>
  </si>
  <si>
    <t>Secretari/ària de Departament</t>
  </si>
  <si>
    <t>Instituts propis</t>
  </si>
  <si>
    <t>Director/a d'Institut Propi</t>
  </si>
  <si>
    <t>Secretari/ària d'Institut Propi</t>
  </si>
  <si>
    <t>Coordinador/a doctorat</t>
  </si>
  <si>
    <t>MÈRITS I TRAMS</t>
  </si>
  <si>
    <t xml:space="preserve">Mèrits estatals </t>
  </si>
  <si>
    <t>Trams autonòmics</t>
  </si>
  <si>
    <t>Docència i Investigació</t>
  </si>
  <si>
    <t>Docència</t>
  </si>
  <si>
    <t>Docència - Recerca</t>
  </si>
  <si>
    <t>Gestió</t>
  </si>
  <si>
    <t>Any de venciment</t>
  </si>
  <si>
    <t>Import</t>
  </si>
  <si>
    <t>Acord MG d'Univ.</t>
  </si>
  <si>
    <t>Fins 2002</t>
  </si>
  <si>
    <t>Fins 2004 (docència 2003 i 2004)</t>
  </si>
  <si>
    <t>2005 i 2006</t>
  </si>
  <si>
    <t>A partir de 2007</t>
  </si>
  <si>
    <t xml:space="preserve">Tipus </t>
  </si>
  <si>
    <t>1 (30 punts)</t>
  </si>
  <si>
    <t>2 (45 punts)</t>
  </si>
  <si>
    <t>Investigador/a Ordinari/a</t>
  </si>
  <si>
    <t>3 (55 punts)</t>
  </si>
  <si>
    <t>Director/a d'Investigació</t>
  </si>
  <si>
    <t>4 (65 punts)</t>
  </si>
  <si>
    <t>RETRIBUCIÓ DEL PTGAS FUNCIONARI</t>
  </si>
  <si>
    <t>Denominació (Família - Subfamília)</t>
  </si>
  <si>
    <t>Escala</t>
  </si>
  <si>
    <t>Nivell</t>
  </si>
  <si>
    <t>Subnivell</t>
  </si>
  <si>
    <t>Complement de destí</t>
  </si>
  <si>
    <t xml:space="preserve">Complement específic </t>
  </si>
  <si>
    <t>Vicegerència</t>
  </si>
  <si>
    <t>A1</t>
  </si>
  <si>
    <t>Cap d'unitat</t>
  </si>
  <si>
    <t>2</t>
  </si>
  <si>
    <t>1</t>
  </si>
  <si>
    <t>Ps</t>
  </si>
  <si>
    <t>P</t>
  </si>
  <si>
    <t>Os</t>
  </si>
  <si>
    <t>O</t>
  </si>
  <si>
    <t>Ns</t>
  </si>
  <si>
    <t>N</t>
  </si>
  <si>
    <t>Ls</t>
  </si>
  <si>
    <t>L</t>
  </si>
  <si>
    <t>Tècnica responsable - Responsable d'àmbit</t>
  </si>
  <si>
    <t>Js</t>
  </si>
  <si>
    <t>J</t>
  </si>
  <si>
    <t>Tècnica experta - Assesor/a</t>
  </si>
  <si>
    <t>Ms</t>
  </si>
  <si>
    <t>M</t>
  </si>
  <si>
    <t>Tècnica experta - Tècnica experta</t>
  </si>
  <si>
    <t>K</t>
  </si>
  <si>
    <t>I</t>
  </si>
  <si>
    <t>G</t>
  </si>
  <si>
    <t>Cos Tècnic de Gestió</t>
  </si>
  <si>
    <t>2B</t>
  </si>
  <si>
    <t>Cos de Gestió</t>
  </si>
  <si>
    <t>A2</t>
  </si>
  <si>
    <t>6s</t>
  </si>
  <si>
    <t>5s</t>
  </si>
  <si>
    <t>1s</t>
  </si>
  <si>
    <t>3s</t>
  </si>
  <si>
    <t>2s</t>
  </si>
  <si>
    <t>Tècnica d'àmbit - Tècnic/a d'àmbit</t>
  </si>
  <si>
    <t>Hs</t>
  </si>
  <si>
    <t>H</t>
  </si>
  <si>
    <t>Fs</t>
  </si>
  <si>
    <t>F</t>
  </si>
  <si>
    <t>Es</t>
  </si>
  <si>
    <t>E</t>
  </si>
  <si>
    <t>Administratiu/va</t>
  </si>
  <si>
    <t>C1</t>
  </si>
  <si>
    <t>PS</t>
  </si>
  <si>
    <t>Tècnica Operativa - Administratiu/iva responsable</t>
  </si>
  <si>
    <t>Ds</t>
  </si>
  <si>
    <t>D</t>
  </si>
  <si>
    <t>Tècnica Operativa - Administratiu/iva especialista de tarda</t>
  </si>
  <si>
    <t>Cs</t>
  </si>
  <si>
    <t>C</t>
  </si>
  <si>
    <t xml:space="preserve">Tècnica Operativa - Administratiu/iva especialista  </t>
  </si>
  <si>
    <t>Bs</t>
  </si>
  <si>
    <t>B</t>
  </si>
  <si>
    <t>Tècnica Operativa - Administratiu/iva</t>
  </si>
  <si>
    <t>As</t>
  </si>
  <si>
    <t>A</t>
  </si>
  <si>
    <t>Auxiliar administratiu/iva</t>
  </si>
  <si>
    <t>C2</t>
  </si>
  <si>
    <t>2ps</t>
  </si>
  <si>
    <t xml:space="preserve">HORES EXTRES </t>
  </si>
  <si>
    <t>Normals/
Diurnes</t>
  </si>
  <si>
    <t>Festives/
Nocturnes</t>
  </si>
  <si>
    <t>RETRIBUCIÓ DEL PTGAS LABORAL</t>
  </si>
  <si>
    <t>Grup</t>
  </si>
  <si>
    <t>Complement de lloc de treball</t>
  </si>
  <si>
    <t>Millora adicional</t>
  </si>
  <si>
    <t>Gerent</t>
  </si>
  <si>
    <t>AA</t>
  </si>
  <si>
    <t>AB</t>
  </si>
  <si>
    <t>AC</t>
  </si>
  <si>
    <t>Tècnica/a superior</t>
  </si>
  <si>
    <t xml:space="preserve">A </t>
  </si>
  <si>
    <t>Q</t>
  </si>
  <si>
    <t>Tècnica/a mitjà/na</t>
  </si>
  <si>
    <t xml:space="preserve">G </t>
  </si>
  <si>
    <t xml:space="preserve">K </t>
  </si>
  <si>
    <t>NY</t>
  </si>
  <si>
    <t>T</t>
  </si>
  <si>
    <t>Tècnic/a especialista</t>
  </si>
  <si>
    <t>R</t>
  </si>
  <si>
    <t>S</t>
  </si>
  <si>
    <t>U</t>
  </si>
  <si>
    <t>Tècnic/a auxiliar</t>
  </si>
  <si>
    <t xml:space="preserve">ROBA DE TREBALL </t>
  </si>
  <si>
    <t>CATEGORIA 
(segons Annex 1 de l'acord de 3 de març de 2010)</t>
  </si>
  <si>
    <t>1.2.1</t>
  </si>
  <si>
    <t>1.2.2</t>
  </si>
  <si>
    <t>1.3.1</t>
  </si>
  <si>
    <t>1.3.2</t>
  </si>
  <si>
    <t>1.4.1</t>
  </si>
  <si>
    <t>1.4.2</t>
  </si>
  <si>
    <t>1.5.1</t>
  </si>
  <si>
    <t>1.5.2</t>
  </si>
  <si>
    <t>1.6</t>
  </si>
  <si>
    <t>1.7</t>
  </si>
  <si>
    <t>Plus campus (meritat durant el 2025)</t>
  </si>
  <si>
    <t>Import anual 35/set</t>
  </si>
  <si>
    <t>Complement coordinació búnquers</t>
  </si>
  <si>
    <t>RETRIBUCIÓ DEL PTGAS LABORAL - FINANÇAMENT ESPECÍFIC (Personal de Suport a la Recerca)</t>
  </si>
  <si>
    <t>Tècnica/a superior de Suport a la Recerca</t>
  </si>
  <si>
    <t>Tècnica/a mitjà/na de Suport a la Recerca</t>
  </si>
  <si>
    <t>Tècnic/a especialista de Suport a la Recerca</t>
  </si>
  <si>
    <t>RETRIBUCIÓ DEL PERSONAL INVESTIGADOR</t>
  </si>
  <si>
    <t>Convocatòria</t>
  </si>
  <si>
    <t>Postdoctoral</t>
  </si>
  <si>
    <t>INVPOS</t>
  </si>
  <si>
    <t>POP</t>
  </si>
  <si>
    <t>Ordinari</t>
  </si>
  <si>
    <t>Distingit</t>
  </si>
  <si>
    <t>TALENT</t>
  </si>
  <si>
    <t>R3</t>
  </si>
  <si>
    <t>R4</t>
  </si>
  <si>
    <t>ATRAE</t>
  </si>
  <si>
    <t>Ramon y Cajal</t>
  </si>
  <si>
    <t>I3/R3</t>
  </si>
  <si>
    <t>RYC 21/26</t>
  </si>
  <si>
    <t>RYC 24/29</t>
  </si>
  <si>
    <t>Juan de la Cierva</t>
  </si>
  <si>
    <t>JDC 25/27</t>
  </si>
  <si>
    <t>JDC 24/27</t>
  </si>
  <si>
    <t>Formació</t>
  </si>
  <si>
    <t>JDC 23/25</t>
  </si>
  <si>
    <t>JDC 22/25</t>
  </si>
  <si>
    <t>Incorporació</t>
  </si>
  <si>
    <t>Beatriu de Pinós</t>
  </si>
  <si>
    <t>BP 25/28</t>
  </si>
  <si>
    <t>BP 24/27</t>
  </si>
  <si>
    <t>BP 23/26</t>
  </si>
  <si>
    <t>BP 22/25</t>
  </si>
  <si>
    <t>BP 21/24</t>
  </si>
  <si>
    <t>BP 20/23</t>
  </si>
  <si>
    <t>Beatriz de Galindo</t>
  </si>
  <si>
    <t>Beatriz de Galindo 22</t>
  </si>
  <si>
    <t>Senior</t>
  </si>
  <si>
    <t>Junior</t>
  </si>
  <si>
    <t>Beatriz de Galindo 20</t>
  </si>
  <si>
    <t xml:space="preserve">Senior </t>
  </si>
  <si>
    <t>Jóvenes Investigadores</t>
  </si>
  <si>
    <t>CJI 2020</t>
  </si>
  <si>
    <t>Junior Leader</t>
  </si>
  <si>
    <t>Margarita Salas</t>
  </si>
  <si>
    <t>Ayudas MS</t>
  </si>
  <si>
    <t>3A</t>
  </si>
  <si>
    <t>2A</t>
  </si>
  <si>
    <t>Maria Zambrano</t>
  </si>
  <si>
    <t>Ayudas MZ</t>
  </si>
  <si>
    <t>AGAUR programa INVESTIGO</t>
  </si>
  <si>
    <t>Investigo 23-25</t>
  </si>
  <si>
    <t>PIF Predoctoral (12 pagues)</t>
  </si>
  <si>
    <t>4t any</t>
  </si>
  <si>
    <t>3r any</t>
  </si>
  <si>
    <t>2n any</t>
  </si>
  <si>
    <t>1r any</t>
  </si>
  <si>
    <t>PIF Predoctoral (14 pagues)</t>
  </si>
  <si>
    <t>FPU Predoctoral</t>
  </si>
  <si>
    <t>24/28</t>
  </si>
  <si>
    <t>23/27</t>
  </si>
  <si>
    <t>FPI Predoctoral</t>
  </si>
  <si>
    <t>PREP2022</t>
  </si>
  <si>
    <t>PRE 2023_27</t>
  </si>
  <si>
    <t>PIF "La Caixa"</t>
  </si>
  <si>
    <t>5è any</t>
  </si>
  <si>
    <t>PRECAIXA 21/24</t>
  </si>
  <si>
    <t>PRECAIXA 23/26</t>
  </si>
  <si>
    <t>PRECAIXA 24/27</t>
  </si>
  <si>
    <t>Fundació Tatiana</t>
  </si>
  <si>
    <t>Contingències Comuns</t>
  </si>
  <si>
    <t>Accidents de Treball i Malalties Professionals (AT i EP)</t>
  </si>
  <si>
    <t>Atur</t>
  </si>
  <si>
    <t>Fons de Garantia Salarial (FOGASA)</t>
  </si>
  <si>
    <t>Formació professional</t>
  </si>
  <si>
    <t>Mecanisme d'Equitat Intergeneracional (MEI)</t>
  </si>
  <si>
    <t>Bonificació</t>
  </si>
  <si>
    <t>Quota Patronal mensual</t>
  </si>
  <si>
    <t>Quota Obrera mensual</t>
  </si>
  <si>
    <t>Q. Patronal</t>
  </si>
  <si>
    <t>Q. Obrera</t>
  </si>
  <si>
    <t>Funcionari Carrera -PAS</t>
  </si>
  <si>
    <t>Funcionari nou ingrés - PDI</t>
  </si>
  <si>
    <t>Funcionari Interí</t>
  </si>
  <si>
    <t>Laboral Fix</t>
  </si>
  <si>
    <t>Laboral temporal</t>
  </si>
  <si>
    <t>Laboral T. Investigador 
predoctoral (bonificat)</t>
  </si>
  <si>
    <t xml:space="preserve">Estudiants en pràctiques remunerades
</t>
  </si>
  <si>
    <t>Direcció</t>
  </si>
  <si>
    <t xml:space="preserve">Total paga extraordinària </t>
  </si>
  <si>
    <t>COTITZACIÓ ADDICIONAL DE SOLIDARITAT</t>
  </si>
  <si>
    <t>Només s'aplica a aquelles persones que cotitzin per sobre de la base màxima de 4.909,50€</t>
  </si>
  <si>
    <t>El següents 1.963,80€</t>
  </si>
  <si>
    <t>Q. Empresa</t>
  </si>
  <si>
    <t>A partir de 1.963,80€ en endavant</t>
  </si>
  <si>
    <t>COTITZACIÓ ORDINÀRIA</t>
  </si>
  <si>
    <t>Base de càlcul</t>
  </si>
  <si>
    <t>Els primers 490,95€ per sobre de 4.909,50€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</si>
</sst>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00000"/>
    <numFmt numFmtId="166" formatCode="#,##0.0000000\ &quot;€&quot;"/>
    <numFmt numFmtId="167" formatCode="0.000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Geneva"/>
    </font>
    <font>
      <sz val="11"/>
      <color theme="1"/>
      <name val="Hubot-Sans"/>
    </font>
    <font>
      <b/>
      <sz val="11"/>
      <color theme="0"/>
      <name val="Hubot-Sans"/>
    </font>
    <font>
      <b/>
      <sz val="14"/>
      <color theme="0"/>
      <name val="Hubot-Sans"/>
    </font>
    <font>
      <sz val="12"/>
      <color theme="1"/>
      <name val="Hubot-Sans"/>
    </font>
    <font>
      <sz val="11"/>
      <name val="Hubot-Sans"/>
    </font>
    <font>
      <sz val="11"/>
      <color rgb="FF008539"/>
      <name val="Hubot-Sans"/>
    </font>
    <font>
      <b/>
      <sz val="14"/>
      <color theme="1"/>
      <name val="Hubot-Sans"/>
    </font>
    <font>
      <b/>
      <sz val="12"/>
      <color rgb="FF008539"/>
      <name val="Hubot-Sans"/>
    </font>
    <font>
      <sz val="10"/>
      <color rgb="FF008539"/>
      <name val="Hubot-Sans"/>
    </font>
    <font>
      <sz val="11"/>
      <color theme="1" tint="0.34998626667073579"/>
      <name val="Hubot-Sans"/>
    </font>
    <font>
      <b/>
      <sz val="11"/>
      <color rgb="FF008539"/>
      <name val="Hubot-Sans"/>
    </font>
    <font>
      <sz val="8"/>
      <name val="Calibri"/>
      <family val="2"/>
      <scheme val="minor"/>
    </font>
    <font>
      <sz val="11"/>
      <color theme="0"/>
      <name val="Hubot-Sans"/>
    </font>
    <font>
      <b/>
      <sz val="12"/>
      <color theme="0"/>
      <name val="Hubot-Sans"/>
    </font>
    <font>
      <sz val="11"/>
      <color theme="5"/>
      <name val="Hubot-Sans"/>
    </font>
  </fonts>
  <fills count="11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DA969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8539"/>
        <bgColor indexed="64"/>
      </patternFill>
    </fill>
    <fill>
      <patternFill patternType="solid">
        <fgColor rgb="FF33A262"/>
        <bgColor indexed="64"/>
      </patternFill>
    </fill>
    <fill>
      <patternFill patternType="solid">
        <fgColor rgb="FFD7F1DC"/>
        <bgColor indexed="64"/>
      </patternFill>
    </fill>
    <fill>
      <patternFill patternType="solid">
        <fgColor rgb="FFF0FAF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9D1B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8539"/>
      </bottom>
      <diagonal/>
    </border>
    <border>
      <left/>
      <right/>
      <top style="medium">
        <color rgb="FF008539"/>
      </top>
      <bottom/>
      <diagonal/>
    </border>
    <border>
      <left style="medium">
        <color rgb="FF008539"/>
      </left>
      <right/>
      <top/>
      <bottom style="medium">
        <color rgb="FF008539"/>
      </bottom>
      <diagonal/>
    </border>
    <border>
      <left style="medium">
        <color rgb="FF008539"/>
      </left>
      <right/>
      <top/>
      <bottom/>
      <diagonal/>
    </border>
    <border>
      <left style="medium">
        <color rgb="FF008539"/>
      </left>
      <right/>
      <top style="medium">
        <color rgb="FF008539"/>
      </top>
      <bottom/>
      <diagonal/>
    </border>
    <border>
      <left/>
      <right style="medium">
        <color rgb="FF008539"/>
      </right>
      <top style="medium">
        <color rgb="FF008539"/>
      </top>
      <bottom/>
      <diagonal/>
    </border>
    <border>
      <left/>
      <right style="medium">
        <color rgb="FF008539"/>
      </right>
      <top/>
      <bottom/>
      <diagonal/>
    </border>
    <border>
      <left/>
      <right style="medium">
        <color rgb="FF008539"/>
      </right>
      <top/>
      <bottom style="medium">
        <color rgb="FF008539"/>
      </bottom>
      <diagonal/>
    </border>
    <border>
      <left/>
      <right style="thin">
        <color rgb="FF008539"/>
      </right>
      <top/>
      <bottom style="medium">
        <color rgb="FF008539"/>
      </bottom>
      <diagonal/>
    </border>
    <border>
      <left/>
      <right style="thin">
        <color rgb="FF008539"/>
      </right>
      <top style="medium">
        <color rgb="FF008539"/>
      </top>
      <bottom/>
      <diagonal/>
    </border>
    <border>
      <left/>
      <right style="thin">
        <color rgb="FF008539"/>
      </right>
      <top/>
      <bottom/>
      <diagonal/>
    </border>
    <border>
      <left style="thin">
        <color rgb="FF008539"/>
      </left>
      <right/>
      <top/>
      <bottom style="medium">
        <color rgb="FF008539"/>
      </bottom>
      <diagonal/>
    </border>
    <border>
      <left style="thin">
        <color rgb="FF008539"/>
      </left>
      <right/>
      <top style="medium">
        <color rgb="FF008539"/>
      </top>
      <bottom/>
      <diagonal/>
    </border>
    <border>
      <left style="thin">
        <color rgb="FF008539"/>
      </left>
      <right/>
      <top/>
      <bottom/>
      <diagonal/>
    </border>
    <border>
      <left style="medium">
        <color rgb="FF008539"/>
      </left>
      <right/>
      <top/>
      <bottom style="thin">
        <color rgb="FF008539"/>
      </bottom>
      <diagonal/>
    </border>
    <border>
      <left/>
      <right/>
      <top/>
      <bottom style="thin">
        <color rgb="FF008539"/>
      </bottom>
      <diagonal/>
    </border>
    <border>
      <left style="medium">
        <color rgb="FF008539"/>
      </left>
      <right/>
      <top style="medium">
        <color rgb="FF008539"/>
      </top>
      <bottom style="thin">
        <color rgb="FF008539"/>
      </bottom>
      <diagonal/>
    </border>
    <border>
      <left style="thin">
        <color rgb="FF008539"/>
      </left>
      <right/>
      <top/>
      <bottom style="thin">
        <color rgb="FF008539"/>
      </bottom>
      <diagonal/>
    </border>
    <border>
      <left style="medium">
        <color rgb="FF008539"/>
      </left>
      <right/>
      <top style="thin">
        <color rgb="FF008539"/>
      </top>
      <bottom style="thin">
        <color rgb="FF008539"/>
      </bottom>
      <diagonal/>
    </border>
    <border>
      <left/>
      <right/>
      <top style="thin">
        <color rgb="FF008539"/>
      </top>
      <bottom style="thin">
        <color rgb="FF008539"/>
      </bottom>
      <diagonal/>
    </border>
    <border>
      <left style="thin">
        <color rgb="FF008539"/>
      </left>
      <right/>
      <top style="thin">
        <color rgb="FF008539"/>
      </top>
      <bottom style="thin">
        <color rgb="FF008539"/>
      </bottom>
      <diagonal/>
    </border>
    <border>
      <left style="medium">
        <color rgb="FF008539"/>
      </left>
      <right/>
      <top style="thin">
        <color rgb="FF008539"/>
      </top>
      <bottom/>
      <diagonal/>
    </border>
    <border>
      <left/>
      <right/>
      <top style="thin">
        <color rgb="FF008539"/>
      </top>
      <bottom/>
      <diagonal/>
    </border>
    <border>
      <left style="thin">
        <color rgb="FF008539"/>
      </left>
      <right/>
      <top style="thin">
        <color rgb="FF008539"/>
      </top>
      <bottom/>
      <diagonal/>
    </border>
    <border>
      <left/>
      <right style="medium">
        <color rgb="FF008539"/>
      </right>
      <top/>
      <bottom style="thin">
        <color rgb="FF008539"/>
      </bottom>
      <diagonal/>
    </border>
    <border>
      <left/>
      <right/>
      <top style="medium">
        <color rgb="FF008539"/>
      </top>
      <bottom style="thin">
        <color rgb="FF008539"/>
      </bottom>
      <diagonal/>
    </border>
    <border>
      <left/>
      <right style="medium">
        <color rgb="FF008539"/>
      </right>
      <top style="thin">
        <color rgb="FF008539"/>
      </top>
      <bottom style="thin">
        <color rgb="FF008539"/>
      </bottom>
      <diagonal/>
    </border>
    <border>
      <left/>
      <right style="medium">
        <color rgb="FF008539"/>
      </right>
      <top style="thin">
        <color rgb="FF008539"/>
      </top>
      <bottom/>
      <diagonal/>
    </border>
    <border>
      <left style="medium">
        <color rgb="FF008539"/>
      </left>
      <right/>
      <top/>
      <bottom style="thin">
        <color rgb="FF99D1B1"/>
      </bottom>
      <diagonal/>
    </border>
    <border>
      <left/>
      <right/>
      <top/>
      <bottom style="thin">
        <color rgb="FF99D1B1"/>
      </bottom>
      <diagonal/>
    </border>
    <border>
      <left/>
      <right/>
      <top style="thin">
        <color rgb="FF99D1B1"/>
      </top>
      <bottom/>
      <diagonal/>
    </border>
    <border>
      <left/>
      <right style="thin">
        <color rgb="FF008539"/>
      </right>
      <top style="thin">
        <color rgb="FF008539"/>
      </top>
      <bottom/>
      <diagonal/>
    </border>
    <border>
      <left/>
      <right style="thin">
        <color rgb="FF008539"/>
      </right>
      <top/>
      <bottom style="thin">
        <color rgb="FF008539"/>
      </bottom>
      <diagonal/>
    </border>
    <border>
      <left/>
      <right style="thin">
        <color rgb="FF008539"/>
      </right>
      <top style="thin">
        <color rgb="FF008539"/>
      </top>
      <bottom style="thin">
        <color rgb="FF008539"/>
      </bottom>
      <diagonal/>
    </border>
    <border>
      <left/>
      <right style="medium">
        <color rgb="FF008539"/>
      </right>
      <top style="thin">
        <color rgb="FF99D1B1"/>
      </top>
      <bottom/>
      <diagonal/>
    </border>
    <border>
      <left/>
      <right style="medium">
        <color rgb="FF008539"/>
      </right>
      <top/>
      <bottom style="thin">
        <color rgb="FF99D1B1"/>
      </bottom>
      <diagonal/>
    </border>
    <border>
      <left style="medium">
        <color rgb="FF008539"/>
      </left>
      <right style="thin">
        <color rgb="FF008539"/>
      </right>
      <top style="thin">
        <color rgb="FF008539"/>
      </top>
      <bottom/>
      <diagonal/>
    </border>
    <border>
      <left style="medium">
        <color rgb="FF008539"/>
      </left>
      <right style="thin">
        <color rgb="FF008539"/>
      </right>
      <top/>
      <bottom style="thin">
        <color rgb="FF008539"/>
      </bottom>
      <diagonal/>
    </border>
    <border>
      <left style="medium">
        <color rgb="FF008539"/>
      </left>
      <right style="thin">
        <color rgb="FF008539"/>
      </right>
      <top style="thin">
        <color rgb="FF008539"/>
      </top>
      <bottom style="thin">
        <color rgb="FF008539"/>
      </bottom>
      <diagonal/>
    </border>
    <border>
      <left style="medium">
        <color rgb="FF008539"/>
      </left>
      <right style="thin">
        <color rgb="FF008539"/>
      </right>
      <top/>
      <bottom/>
      <diagonal/>
    </border>
    <border>
      <left style="medium">
        <color rgb="FF008539"/>
      </left>
      <right style="thin">
        <color rgb="FF008539"/>
      </right>
      <top/>
      <bottom style="medium">
        <color rgb="FF008539"/>
      </bottom>
      <diagonal/>
    </border>
    <border>
      <left/>
      <right style="medium">
        <color rgb="FF008539"/>
      </right>
      <top style="medium">
        <color rgb="FF008539"/>
      </top>
      <bottom style="thin">
        <color rgb="FF008539"/>
      </bottom>
      <diagonal/>
    </border>
    <border>
      <left style="thin">
        <color rgb="FF008539"/>
      </left>
      <right/>
      <top style="medium">
        <color rgb="FF008539"/>
      </top>
      <bottom style="thin">
        <color rgb="FF008539"/>
      </bottom>
      <diagonal/>
    </border>
    <border>
      <left style="thin">
        <color indexed="64"/>
      </left>
      <right/>
      <top style="thin">
        <color rgb="FF008539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6" fillId="0" borderId="0"/>
    <xf numFmtId="164" fontId="4" fillId="3" borderId="1">
      <alignment horizontal="center" vertical="center"/>
    </xf>
  </cellStyleXfs>
  <cellXfs count="48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/>
    <xf numFmtId="8" fontId="0" fillId="0" borderId="0" xfId="0" applyNumberFormat="1"/>
    <xf numFmtId="0" fontId="10" fillId="0" borderId="0" xfId="0" quotePrefix="1" applyFont="1"/>
    <xf numFmtId="164" fontId="11" fillId="7" borderId="0" xfId="0" applyNumberFormat="1" applyFont="1" applyFill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11" fillId="8" borderId="0" xfId="0" applyNumberFormat="1" applyFont="1" applyFill="1" applyAlignment="1">
      <alignment horizontal="right" vertical="center"/>
    </xf>
    <xf numFmtId="0" fontId="12" fillId="7" borderId="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8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7" fillId="8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164" fontId="8" fillId="6" borderId="0" xfId="0" applyNumberFormat="1" applyFont="1" applyFill="1" applyAlignment="1">
      <alignment horizontal="right" vertical="center"/>
    </xf>
    <xf numFmtId="164" fontId="11" fillId="7" borderId="2" xfId="0" applyNumberFormat="1" applyFont="1" applyFill="1" applyBorder="1" applyAlignment="1">
      <alignment horizontal="right" vertical="center"/>
    </xf>
    <xf numFmtId="164" fontId="8" fillId="6" borderId="2" xfId="0" applyNumberFormat="1" applyFont="1" applyFill="1" applyBorder="1" applyAlignment="1">
      <alignment horizontal="right" vertical="center"/>
    </xf>
    <xf numFmtId="164" fontId="7" fillId="8" borderId="0" xfId="0" applyNumberFormat="1" applyFont="1" applyFill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4" fontId="7" fillId="8" borderId="2" xfId="0" applyNumberFormat="1" applyFont="1" applyFill="1" applyBorder="1" applyAlignment="1">
      <alignment horizontal="left" vertical="center"/>
    </xf>
    <xf numFmtId="164" fontId="7" fillId="8" borderId="2" xfId="0" applyNumberFormat="1" applyFont="1" applyFill="1" applyBorder="1" applyAlignment="1">
      <alignment horizontal="right" vertical="center"/>
    </xf>
    <xf numFmtId="164" fontId="7" fillId="0" borderId="0" xfId="0" applyNumberFormat="1" applyFont="1" applyAlignment="1">
      <alignment horizontal="left" vertical="center"/>
    </xf>
    <xf numFmtId="164" fontId="7" fillId="8" borderId="0" xfId="0" applyNumberFormat="1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164" fontId="4" fillId="9" borderId="0" xfId="0" applyNumberFormat="1" applyFont="1" applyFill="1" applyAlignment="1">
      <alignment horizontal="center" vertical="center"/>
    </xf>
    <xf numFmtId="164" fontId="0" fillId="4" borderId="0" xfId="0" applyNumberFormat="1" applyFill="1" applyAlignment="1">
      <alignment horizontal="center"/>
    </xf>
    <xf numFmtId="164" fontId="4" fillId="9" borderId="0" xfId="3" applyFill="1" applyBorder="1">
      <alignment horizontal="center" vertical="center"/>
    </xf>
    <xf numFmtId="164" fontId="7" fillId="8" borderId="5" xfId="0" applyNumberFormat="1" applyFont="1" applyFill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164" fontId="7" fillId="8" borderId="4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16" fillId="4" borderId="0" xfId="0" quotePrefix="1" applyFont="1" applyFill="1"/>
    <xf numFmtId="164" fontId="7" fillId="0" borderId="6" xfId="0" applyNumberFormat="1" applyFont="1" applyBorder="1" applyAlignment="1">
      <alignment horizontal="right" vertical="center"/>
    </xf>
    <xf numFmtId="0" fontId="17" fillId="8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8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right" vertical="center"/>
    </xf>
    <xf numFmtId="164" fontId="8" fillId="6" borderId="8" xfId="0" applyNumberFormat="1" applyFont="1" applyFill="1" applyBorder="1" applyAlignment="1">
      <alignment horizontal="right" vertical="center"/>
    </xf>
    <xf numFmtId="164" fontId="8" fillId="6" borderId="9" xfId="0" applyNumberFormat="1" applyFont="1" applyFill="1" applyBorder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8" fillId="6" borderId="0" xfId="0" applyFont="1" applyFill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164" fontId="11" fillId="4" borderId="0" xfId="0" applyNumberFormat="1" applyFont="1" applyFill="1" applyAlignment="1">
      <alignment horizontal="left" vertical="center"/>
    </xf>
    <xf numFmtId="0" fontId="8" fillId="5" borderId="2" xfId="0" applyFont="1" applyFill="1" applyBorder="1" applyAlignment="1">
      <alignment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vertical="center"/>
    </xf>
    <xf numFmtId="0" fontId="7" fillId="8" borderId="3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2" fillId="7" borderId="0" xfId="0" applyFont="1" applyFill="1" applyAlignment="1">
      <alignment vertical="center" wrapText="1"/>
    </xf>
    <xf numFmtId="0" fontId="19" fillId="6" borderId="0" xfId="0" applyFont="1" applyFill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164" fontId="11" fillId="7" borderId="3" xfId="0" applyNumberFormat="1" applyFont="1" applyFill="1" applyBorder="1" applyAlignment="1">
      <alignment horizontal="right" vertical="center"/>
    </xf>
    <xf numFmtId="0" fontId="19" fillId="6" borderId="5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164" fontId="11" fillId="4" borderId="0" xfId="0" applyNumberFormat="1" applyFont="1" applyFill="1" applyAlignment="1">
      <alignment horizontal="right" vertical="center"/>
    </xf>
    <xf numFmtId="164" fontId="11" fillId="4" borderId="21" xfId="0" applyNumberFormat="1" applyFont="1" applyFill="1" applyBorder="1" applyAlignment="1">
      <alignment horizontal="right" vertical="center"/>
    </xf>
    <xf numFmtId="164" fontId="11" fillId="4" borderId="22" xfId="0" applyNumberFormat="1" applyFont="1" applyFill="1" applyBorder="1" applyAlignment="1">
      <alignment horizontal="right" vertical="center"/>
    </xf>
    <xf numFmtId="0" fontId="7" fillId="8" borderId="17" xfId="0" applyFont="1" applyFill="1" applyBorder="1" applyAlignment="1">
      <alignment horizontal="left" vertical="center"/>
    </xf>
    <xf numFmtId="164" fontId="11" fillId="8" borderId="17" xfId="0" applyNumberFormat="1" applyFont="1" applyFill="1" applyBorder="1" applyAlignment="1">
      <alignment horizontal="right" vertical="center"/>
    </xf>
    <xf numFmtId="164" fontId="11" fillId="7" borderId="17" xfId="0" applyNumberFormat="1" applyFont="1" applyFill="1" applyBorder="1" applyAlignment="1">
      <alignment horizontal="right" vertical="center"/>
    </xf>
    <xf numFmtId="164" fontId="8" fillId="6" borderId="26" xfId="0" applyNumberFormat="1" applyFont="1" applyFill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164" fontId="11" fillId="0" borderId="21" xfId="0" applyNumberFormat="1" applyFont="1" applyBorder="1" applyAlignment="1">
      <alignment horizontal="right" vertical="center"/>
    </xf>
    <xf numFmtId="164" fontId="11" fillId="7" borderId="21" xfId="0" applyNumberFormat="1" applyFont="1" applyFill="1" applyBorder="1" applyAlignment="1">
      <alignment horizontal="right" vertical="center"/>
    </xf>
    <xf numFmtId="164" fontId="8" fillId="6" borderId="28" xfId="0" applyNumberFormat="1" applyFont="1" applyFill="1" applyBorder="1" applyAlignment="1">
      <alignment horizontal="right" vertical="center"/>
    </xf>
    <xf numFmtId="0" fontId="7" fillId="8" borderId="24" xfId="0" applyFont="1" applyFill="1" applyBorder="1" applyAlignment="1">
      <alignment horizontal="left" vertical="center"/>
    </xf>
    <xf numFmtId="164" fontId="11" fillId="8" borderId="24" xfId="0" applyNumberFormat="1" applyFont="1" applyFill="1" applyBorder="1" applyAlignment="1">
      <alignment horizontal="right" vertical="center"/>
    </xf>
    <xf numFmtId="164" fontId="11" fillId="7" borderId="24" xfId="0" applyNumberFormat="1" applyFont="1" applyFill="1" applyBorder="1" applyAlignment="1">
      <alignment horizontal="right" vertical="center"/>
    </xf>
    <xf numFmtId="164" fontId="8" fillId="6" borderId="29" xfId="0" applyNumberFormat="1" applyFont="1" applyFill="1" applyBorder="1" applyAlignment="1">
      <alignment horizontal="right" vertical="center"/>
    </xf>
    <xf numFmtId="0" fontId="17" fillId="8" borderId="27" xfId="0" applyFont="1" applyFill="1" applyBorder="1" applyAlignment="1">
      <alignment vertical="center"/>
    </xf>
    <xf numFmtId="0" fontId="7" fillId="8" borderId="27" xfId="0" applyFont="1" applyFill="1" applyBorder="1" applyAlignment="1">
      <alignment vertical="center"/>
    </xf>
    <xf numFmtId="164" fontId="7" fillId="8" borderId="27" xfId="0" applyNumberFormat="1" applyFont="1" applyFill="1" applyBorder="1" applyAlignment="1">
      <alignment horizontal="right" vertical="center"/>
    </xf>
    <xf numFmtId="164" fontId="11" fillId="7" borderId="27" xfId="0" applyNumberFormat="1" applyFont="1" applyFill="1" applyBorder="1" applyAlignment="1">
      <alignment horizontal="right" vertical="center"/>
    </xf>
    <xf numFmtId="164" fontId="8" fillId="6" borderId="27" xfId="0" applyNumberFormat="1" applyFont="1" applyFill="1" applyBorder="1" applyAlignment="1">
      <alignment horizontal="right" vertical="center"/>
    </xf>
    <xf numFmtId="164" fontId="7" fillId="8" borderId="18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164" fontId="7" fillId="0" borderId="24" xfId="0" applyNumberFormat="1" applyFont="1" applyBorder="1" applyAlignment="1">
      <alignment horizontal="right" vertical="center"/>
    </xf>
    <xf numFmtId="164" fontId="8" fillId="6" borderId="24" xfId="0" applyNumberFormat="1" applyFont="1" applyFill="1" applyBorder="1" applyAlignment="1">
      <alignment horizontal="right" vertical="center"/>
    </xf>
    <xf numFmtId="164" fontId="7" fillId="0" borderId="23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164" fontId="7" fillId="0" borderId="17" xfId="0" applyNumberFormat="1" applyFont="1" applyBorder="1" applyAlignment="1">
      <alignment horizontal="right" vertical="center"/>
    </xf>
    <xf numFmtId="164" fontId="8" fillId="6" borderId="17" xfId="0" applyNumberFormat="1" applyFont="1" applyFill="1" applyBorder="1" applyAlignment="1">
      <alignment horizontal="right" vertical="center"/>
    </xf>
    <xf numFmtId="164" fontId="7" fillId="0" borderId="16" xfId="0" applyNumberFormat="1" applyFont="1" applyBorder="1" applyAlignment="1">
      <alignment horizontal="right" vertical="center"/>
    </xf>
    <xf numFmtId="0" fontId="7" fillId="8" borderId="24" xfId="0" applyFont="1" applyFill="1" applyBorder="1" applyAlignment="1">
      <alignment vertical="center"/>
    </xf>
    <xf numFmtId="164" fontId="7" fillId="8" borderId="24" xfId="0" applyNumberFormat="1" applyFont="1" applyFill="1" applyBorder="1" applyAlignment="1">
      <alignment horizontal="right" vertical="center"/>
    </xf>
    <xf numFmtId="164" fontId="7" fillId="8" borderId="23" xfId="0" applyNumberFormat="1" applyFont="1" applyFill="1" applyBorder="1" applyAlignment="1">
      <alignment horizontal="right" vertical="center"/>
    </xf>
    <xf numFmtId="0" fontId="7" fillId="8" borderId="17" xfId="0" applyFont="1" applyFill="1" applyBorder="1" applyAlignment="1">
      <alignment vertical="center"/>
    </xf>
    <xf numFmtId="164" fontId="7" fillId="8" borderId="17" xfId="0" applyNumberFormat="1" applyFont="1" applyFill="1" applyBorder="1" applyAlignment="1">
      <alignment horizontal="right" vertical="center"/>
    </xf>
    <xf numFmtId="164" fontId="7" fillId="8" borderId="16" xfId="0" applyNumberFormat="1" applyFont="1" applyFill="1" applyBorder="1" applyAlignment="1">
      <alignment horizontal="right" vertical="center"/>
    </xf>
    <xf numFmtId="164" fontId="7" fillId="8" borderId="3" xfId="0" applyNumberFormat="1" applyFont="1" applyFill="1" applyBorder="1" applyAlignment="1">
      <alignment vertical="center"/>
    </xf>
    <xf numFmtId="164" fontId="7" fillId="8" borderId="3" xfId="0" applyNumberFormat="1" applyFont="1" applyFill="1" applyBorder="1" applyAlignment="1">
      <alignment horizontal="right" vertical="center"/>
    </xf>
    <xf numFmtId="164" fontId="8" fillId="6" borderId="3" xfId="0" applyNumberFormat="1" applyFont="1" applyFill="1" applyBorder="1" applyAlignment="1">
      <alignment horizontal="right" vertical="center"/>
    </xf>
    <xf numFmtId="164" fontId="7" fillId="8" borderId="6" xfId="0" applyNumberFormat="1" applyFont="1" applyFill="1" applyBorder="1" applyAlignment="1">
      <alignment horizontal="right" vertical="center"/>
    </xf>
    <xf numFmtId="164" fontId="7" fillId="0" borderId="0" xfId="0" applyNumberFormat="1" applyFont="1" applyAlignment="1">
      <alignment vertical="center"/>
    </xf>
    <xf numFmtId="164" fontId="7" fillId="8" borderId="0" xfId="0" applyNumberFormat="1" applyFont="1" applyFill="1" applyAlignment="1">
      <alignment vertical="center"/>
    </xf>
    <xf numFmtId="164" fontId="7" fillId="0" borderId="17" xfId="0" applyNumberFormat="1" applyFont="1" applyBorder="1" applyAlignment="1">
      <alignment vertical="center"/>
    </xf>
    <xf numFmtId="164" fontId="7" fillId="8" borderId="24" xfId="0" applyNumberFormat="1" applyFont="1" applyFill="1" applyBorder="1" applyAlignment="1">
      <alignment vertical="center"/>
    </xf>
    <xf numFmtId="0" fontId="17" fillId="4" borderId="17" xfId="0" applyFont="1" applyFill="1" applyBorder="1" applyAlignment="1">
      <alignment horizontal="left" vertical="center"/>
    </xf>
    <xf numFmtId="0" fontId="17" fillId="8" borderId="21" xfId="0" applyFont="1" applyFill="1" applyBorder="1" applyAlignment="1">
      <alignment vertical="center"/>
    </xf>
    <xf numFmtId="0" fontId="7" fillId="8" borderId="21" xfId="0" applyFont="1" applyFill="1" applyBorder="1" applyAlignment="1">
      <alignment vertical="center"/>
    </xf>
    <xf numFmtId="164" fontId="7" fillId="8" borderId="21" xfId="0" applyNumberFormat="1" applyFont="1" applyFill="1" applyBorder="1" applyAlignment="1">
      <alignment horizontal="right" vertical="center"/>
    </xf>
    <xf numFmtId="164" fontId="8" fillId="6" borderId="21" xfId="0" applyNumberFormat="1" applyFont="1" applyFill="1" applyBorder="1" applyAlignment="1">
      <alignment horizontal="right" vertical="center"/>
    </xf>
    <xf numFmtId="164" fontId="7" fillId="8" borderId="20" xfId="0" applyNumberFormat="1" applyFont="1" applyFill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left" vertical="center"/>
    </xf>
    <xf numFmtId="164" fontId="7" fillId="8" borderId="17" xfId="0" applyNumberFormat="1" applyFont="1" applyFill="1" applyBorder="1" applyAlignment="1">
      <alignment vertical="center"/>
    </xf>
    <xf numFmtId="164" fontId="7" fillId="8" borderId="16" xfId="0" applyNumberFormat="1" applyFont="1" applyFill="1" applyBorder="1" applyAlignment="1">
      <alignment vertical="center"/>
    </xf>
    <xf numFmtId="164" fontId="7" fillId="0" borderId="24" xfId="0" applyNumberFormat="1" applyFont="1" applyBorder="1" applyAlignment="1">
      <alignment horizontal="left" vertical="center"/>
    </xf>
    <xf numFmtId="164" fontId="7" fillId="8" borderId="17" xfId="0" applyNumberFormat="1" applyFont="1" applyFill="1" applyBorder="1" applyAlignment="1">
      <alignment horizontal="left" vertical="center"/>
    </xf>
    <xf numFmtId="164" fontId="7" fillId="0" borderId="17" xfId="0" applyNumberFormat="1" applyFont="1" applyBorder="1" applyAlignment="1">
      <alignment horizontal="left" vertical="center"/>
    </xf>
    <xf numFmtId="164" fontId="7" fillId="8" borderId="24" xfId="0" applyNumberFormat="1" applyFont="1" applyFill="1" applyBorder="1" applyAlignment="1">
      <alignment horizontal="left" vertical="center"/>
    </xf>
    <xf numFmtId="164" fontId="11" fillId="8" borderId="15" xfId="0" applyNumberFormat="1" applyFont="1" applyFill="1" applyBorder="1" applyAlignment="1">
      <alignment horizontal="right" vertical="center"/>
    </xf>
    <xf numFmtId="164" fontId="11" fillId="8" borderId="19" xfId="0" applyNumberFormat="1" applyFont="1" applyFill="1" applyBorder="1" applyAlignment="1">
      <alignment horizontal="right" vertical="center"/>
    </xf>
    <xf numFmtId="164" fontId="11" fillId="8" borderId="25" xfId="0" applyNumberFormat="1" applyFont="1" applyFill="1" applyBorder="1" applyAlignment="1">
      <alignment horizontal="right" vertical="center"/>
    </xf>
    <xf numFmtId="164" fontId="11" fillId="4" borderId="35" xfId="0" applyNumberFormat="1" applyFont="1" applyFill="1" applyBorder="1" applyAlignment="1">
      <alignment horizontal="right" vertical="center"/>
    </xf>
    <xf numFmtId="0" fontId="12" fillId="7" borderId="8" xfId="0" applyFont="1" applyFill="1" applyBorder="1" applyAlignment="1">
      <alignment vertical="center" wrapText="1"/>
    </xf>
    <xf numFmtId="164" fontId="11" fillId="8" borderId="26" xfId="0" applyNumberFormat="1" applyFont="1" applyFill="1" applyBorder="1" applyAlignment="1">
      <alignment horizontal="right" vertical="center"/>
    </xf>
    <xf numFmtId="164" fontId="11" fillId="4" borderId="28" xfId="0" applyNumberFormat="1" applyFont="1" applyFill="1" applyBorder="1" applyAlignment="1">
      <alignment horizontal="right" vertical="center"/>
    </xf>
    <xf numFmtId="164" fontId="11" fillId="0" borderId="15" xfId="0" applyNumberFormat="1" applyFont="1" applyBorder="1" applyAlignment="1">
      <alignment horizontal="right" vertical="center"/>
    </xf>
    <xf numFmtId="164" fontId="11" fillId="0" borderId="22" xfId="0" applyNumberFormat="1" applyFont="1" applyBorder="1" applyAlignment="1">
      <alignment horizontal="right" vertical="center"/>
    </xf>
    <xf numFmtId="164" fontId="11" fillId="0" borderId="13" xfId="0" applyNumberFormat="1" applyFont="1" applyBorder="1" applyAlignment="1">
      <alignment horizontal="right" vertical="center"/>
    </xf>
    <xf numFmtId="0" fontId="3" fillId="4" borderId="0" xfId="1" applyFont="1" applyFill="1" applyAlignment="1">
      <alignment horizontal="center"/>
    </xf>
    <xf numFmtId="164" fontId="11" fillId="8" borderId="6" xfId="0" applyNumberFormat="1" applyFont="1" applyFill="1" applyBorder="1" applyAlignment="1">
      <alignment horizontal="right" vertical="center"/>
    </xf>
    <xf numFmtId="164" fontId="11" fillId="8" borderId="14" xfId="0" applyNumberFormat="1" applyFont="1" applyFill="1" applyBorder="1" applyAlignment="1">
      <alignment horizontal="right" vertical="center"/>
    </xf>
    <xf numFmtId="164" fontId="11" fillId="8" borderId="11" xfId="0" applyNumberFormat="1" applyFont="1" applyFill="1" applyBorder="1" applyAlignment="1">
      <alignment horizontal="right" vertical="center"/>
    </xf>
    <xf numFmtId="164" fontId="11" fillId="8" borderId="16" xfId="0" applyNumberFormat="1" applyFont="1" applyFill="1" applyBorder="1" applyAlignment="1">
      <alignment horizontal="right" vertical="center"/>
    </xf>
    <xf numFmtId="164" fontId="11" fillId="8" borderId="34" xfId="0" applyNumberFormat="1" applyFont="1" applyFill="1" applyBorder="1" applyAlignment="1">
      <alignment horizontal="right" vertical="center"/>
    </xf>
    <xf numFmtId="164" fontId="11" fillId="8" borderId="33" xfId="0" applyNumberFormat="1" applyFont="1" applyFill="1" applyBorder="1" applyAlignment="1">
      <alignment horizontal="right" vertical="center"/>
    </xf>
    <xf numFmtId="0" fontId="17" fillId="8" borderId="17" xfId="0" applyFont="1" applyFill="1" applyBorder="1" applyAlignment="1">
      <alignment vertical="center"/>
    </xf>
    <xf numFmtId="0" fontId="17" fillId="8" borderId="24" xfId="0" applyFont="1" applyFill="1" applyBorder="1" applyAlignment="1">
      <alignment vertical="center"/>
    </xf>
    <xf numFmtId="0" fontId="7" fillId="4" borderId="0" xfId="0" applyFont="1" applyFill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64" fontId="11" fillId="8" borderId="7" xfId="0" applyNumberFormat="1" applyFont="1" applyFill="1" applyBorder="1" applyAlignment="1">
      <alignment horizontal="right" vertical="center"/>
    </xf>
    <xf numFmtId="0" fontId="0" fillId="8" borderId="28" xfId="0" applyFill="1" applyBorder="1" applyAlignment="1">
      <alignment horizontal="right"/>
    </xf>
    <xf numFmtId="0" fontId="0" fillId="0" borderId="9" xfId="0" applyBorder="1" applyAlignment="1">
      <alignment horizontal="right"/>
    </xf>
    <xf numFmtId="164" fontId="11" fillId="0" borderId="21" xfId="0" applyNumberFormat="1" applyFont="1" applyBorder="1" applyAlignment="1">
      <alignment horizontal="right"/>
    </xf>
    <xf numFmtId="164" fontId="11" fillId="0" borderId="35" xfId="0" applyNumberFormat="1" applyFont="1" applyBorder="1" applyAlignment="1">
      <alignment horizontal="right"/>
    </xf>
    <xf numFmtId="164" fontId="11" fillId="8" borderId="21" xfId="0" applyNumberFormat="1" applyFont="1" applyFill="1" applyBorder="1" applyAlignment="1">
      <alignment horizontal="right"/>
    </xf>
    <xf numFmtId="164" fontId="11" fillId="8" borderId="35" xfId="0" applyNumberFormat="1" applyFont="1" applyFill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11" fillId="0" borderId="10" xfId="0" applyNumberFormat="1" applyFont="1" applyBorder="1" applyAlignment="1">
      <alignment horizontal="right"/>
    </xf>
    <xf numFmtId="164" fontId="11" fillId="4" borderId="40" xfId="0" applyNumberFormat="1" applyFont="1" applyFill="1" applyBorder="1" applyAlignment="1">
      <alignment horizontal="right" vertical="center"/>
    </xf>
    <xf numFmtId="164" fontId="11" fillId="8" borderId="38" xfId="0" applyNumberFormat="1" applyFont="1" applyFill="1" applyBorder="1" applyAlignment="1">
      <alignment horizontal="right" vertical="center"/>
    </xf>
    <xf numFmtId="164" fontId="11" fillId="8" borderId="39" xfId="0" applyNumberFormat="1" applyFont="1" applyFill="1" applyBorder="1" applyAlignment="1">
      <alignment horizontal="right" vertical="center"/>
    </xf>
    <xf numFmtId="164" fontId="11" fillId="0" borderId="40" xfId="0" applyNumberFormat="1" applyFont="1" applyBorder="1" applyAlignment="1">
      <alignment horizontal="right"/>
    </xf>
    <xf numFmtId="164" fontId="11" fillId="8" borderId="40" xfId="0" applyNumberFormat="1" applyFont="1" applyFill="1" applyBorder="1" applyAlignment="1">
      <alignment horizontal="right"/>
    </xf>
    <xf numFmtId="164" fontId="11" fillId="0" borderId="42" xfId="0" applyNumberFormat="1" applyFont="1" applyBorder="1" applyAlignment="1">
      <alignment horizontal="right"/>
    </xf>
    <xf numFmtId="164" fontId="11" fillId="4" borderId="41" xfId="0" applyNumberFormat="1" applyFont="1" applyFill="1" applyBorder="1" applyAlignment="1">
      <alignment horizontal="right" vertical="center"/>
    </xf>
    <xf numFmtId="164" fontId="11" fillId="4" borderId="12" xfId="0" applyNumberFormat="1" applyFont="1" applyFill="1" applyBorder="1" applyAlignment="1">
      <alignment horizontal="right" vertical="center"/>
    </xf>
    <xf numFmtId="164" fontId="11" fillId="0" borderId="13" xfId="0" applyNumberFormat="1" applyFont="1" applyBorder="1" applyAlignment="1">
      <alignment vertical="center"/>
    </xf>
    <xf numFmtId="165" fontId="0" fillId="0" borderId="0" xfId="0" applyNumberFormat="1"/>
    <xf numFmtId="166" fontId="0" fillId="0" borderId="0" xfId="0" applyNumberFormat="1"/>
    <xf numFmtId="0" fontId="20" fillId="4" borderId="0" xfId="0" applyFont="1" applyFill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10" fontId="7" fillId="4" borderId="0" xfId="0" applyNumberFormat="1" applyFont="1" applyFill="1"/>
    <xf numFmtId="10" fontId="7" fillId="8" borderId="0" xfId="0" applyNumberFormat="1" applyFont="1" applyFill="1"/>
    <xf numFmtId="10" fontId="8" fillId="6" borderId="0" xfId="0" applyNumberFormat="1" applyFont="1" applyFill="1" applyAlignment="1">
      <alignment horizontal="right"/>
    </xf>
    <xf numFmtId="164" fontId="7" fillId="8" borderId="0" xfId="0" applyNumberFormat="1" applyFont="1" applyFill="1"/>
    <xf numFmtId="10" fontId="7" fillId="4" borderId="0" xfId="0" applyNumberFormat="1" applyFont="1" applyFill="1" applyAlignment="1">
      <alignment horizontal="right"/>
    </xf>
    <xf numFmtId="10" fontId="7" fillId="8" borderId="0" xfId="0" applyNumberFormat="1" applyFont="1" applyFill="1" applyAlignment="1">
      <alignment horizontal="right"/>
    </xf>
    <xf numFmtId="44" fontId="7" fillId="4" borderId="2" xfId="0" applyNumberFormat="1" applyFont="1" applyFill="1" applyBorder="1"/>
    <xf numFmtId="0" fontId="7" fillId="4" borderId="2" xfId="0" applyFont="1" applyFill="1" applyBorder="1" applyAlignment="1">
      <alignment horizontal="right"/>
    </xf>
    <xf numFmtId="44" fontId="7" fillId="4" borderId="2" xfId="0" applyNumberFormat="1" applyFont="1" applyFill="1" applyBorder="1" applyAlignment="1">
      <alignment horizontal="right"/>
    </xf>
    <xf numFmtId="44" fontId="8" fillId="6" borderId="2" xfId="0" applyNumberFormat="1" applyFont="1" applyFill="1" applyBorder="1" applyAlignment="1">
      <alignment horizontal="right"/>
    </xf>
    <xf numFmtId="10" fontId="7" fillId="4" borderId="5" xfId="0" applyNumberFormat="1" applyFont="1" applyFill="1" applyBorder="1"/>
    <xf numFmtId="10" fontId="7" fillId="8" borderId="5" xfId="0" applyNumberFormat="1" applyFont="1" applyFill="1" applyBorder="1"/>
    <xf numFmtId="44" fontId="7" fillId="4" borderId="4" xfId="0" applyNumberFormat="1" applyFont="1" applyFill="1" applyBorder="1"/>
    <xf numFmtId="10" fontId="7" fillId="4" borderId="12" xfId="0" applyNumberFormat="1" applyFont="1" applyFill="1" applyBorder="1"/>
    <xf numFmtId="10" fontId="7" fillId="8" borderId="12" xfId="0" applyNumberFormat="1" applyFont="1" applyFill="1" applyBorder="1"/>
    <xf numFmtId="44" fontId="7" fillId="4" borderId="10" xfId="0" applyNumberFormat="1" applyFont="1" applyFill="1" applyBorder="1"/>
    <xf numFmtId="10" fontId="7" fillId="4" borderId="12" xfId="0" applyNumberFormat="1" applyFont="1" applyFill="1" applyBorder="1" applyAlignment="1">
      <alignment horizontal="right"/>
    </xf>
    <xf numFmtId="10" fontId="7" fillId="8" borderId="12" xfId="0" applyNumberFormat="1" applyFont="1" applyFill="1" applyBorder="1" applyAlignment="1">
      <alignment horizontal="right"/>
    </xf>
    <xf numFmtId="0" fontId="7" fillId="4" borderId="10" xfId="0" applyFont="1" applyFill="1" applyBorder="1" applyAlignment="1">
      <alignment horizontal="right"/>
    </xf>
    <xf numFmtId="0" fontId="12" fillId="7" borderId="4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left" vertical="center"/>
    </xf>
    <xf numFmtId="0" fontId="17" fillId="8" borderId="21" xfId="0" applyFont="1" applyFill="1" applyBorder="1" applyAlignment="1">
      <alignment horizontal="left" vertical="center"/>
    </xf>
    <xf numFmtId="0" fontId="17" fillId="8" borderId="27" xfId="0" applyFont="1" applyFill="1" applyBorder="1" applyAlignment="1">
      <alignment horizontal="left" vertical="center"/>
    </xf>
    <xf numFmtId="0" fontId="17" fillId="8" borderId="2" xfId="0" applyFont="1" applyFill="1" applyBorder="1" applyAlignment="1">
      <alignment horizontal="left" vertical="center"/>
    </xf>
    <xf numFmtId="0" fontId="17" fillId="8" borderId="17" xfId="0" applyFont="1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17" fillId="8" borderId="17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0" fontId="6" fillId="0" borderId="0" xfId="2"/>
    <xf numFmtId="164" fontId="4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right" vertical="center"/>
    </xf>
    <xf numFmtId="49" fontId="17" fillId="8" borderId="0" xfId="0" applyNumberFormat="1" applyFont="1" applyFill="1" applyAlignment="1">
      <alignment horizontal="left" vertical="center"/>
    </xf>
    <xf numFmtId="49" fontId="17" fillId="4" borderId="0" xfId="0" applyNumberFormat="1" applyFont="1" applyFill="1" applyAlignment="1">
      <alignment horizontal="left" vertical="center"/>
    </xf>
    <xf numFmtId="44" fontId="7" fillId="8" borderId="0" xfId="0" applyNumberFormat="1" applyFont="1" applyFill="1" applyAlignment="1">
      <alignment horizontal="right" vertical="center"/>
    </xf>
    <xf numFmtId="44" fontId="7" fillId="8" borderId="0" xfId="0" applyNumberFormat="1" applyFont="1" applyFill="1" applyAlignment="1">
      <alignment vertical="center"/>
    </xf>
    <xf numFmtId="44" fontId="7" fillId="4" borderId="0" xfId="0" applyNumberFormat="1" applyFont="1" applyFill="1" applyAlignment="1">
      <alignment horizontal="right" vertical="center"/>
    </xf>
    <xf numFmtId="44" fontId="7" fillId="4" borderId="0" xfId="0" applyNumberFormat="1" applyFont="1" applyFill="1" applyAlignment="1">
      <alignment vertical="center"/>
    </xf>
    <xf numFmtId="44" fontId="7" fillId="7" borderId="0" xfId="0" applyNumberFormat="1" applyFont="1" applyFill="1" applyAlignment="1">
      <alignment vertical="center"/>
    </xf>
    <xf numFmtId="44" fontId="7" fillId="7" borderId="0" xfId="0" applyNumberFormat="1" applyFont="1" applyFill="1" applyAlignment="1">
      <alignment horizontal="right" vertical="center"/>
    </xf>
    <xf numFmtId="44" fontId="8" fillId="6" borderId="0" xfId="0" applyNumberFormat="1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164" fontId="7" fillId="4" borderId="2" xfId="0" applyNumberFormat="1" applyFont="1" applyFill="1" applyBorder="1" applyAlignment="1">
      <alignment horizontal="right" vertical="center"/>
    </xf>
    <xf numFmtId="44" fontId="8" fillId="6" borderId="8" xfId="0" applyNumberFormat="1" applyFont="1" applyFill="1" applyBorder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167" fontId="0" fillId="4" borderId="0" xfId="0" applyNumberFormat="1" applyFill="1"/>
    <xf numFmtId="0" fontId="12" fillId="4" borderId="0" xfId="0" applyFont="1" applyFill="1" applyAlignment="1">
      <alignment horizontal="left" vertical="center" wrapText="1"/>
    </xf>
    <xf numFmtId="49" fontId="17" fillId="4" borderId="2" xfId="0" applyNumberFormat="1" applyFont="1" applyFill="1" applyBorder="1" applyAlignment="1">
      <alignment horizontal="left" vertical="center"/>
    </xf>
    <xf numFmtId="44" fontId="7" fillId="4" borderId="2" xfId="0" applyNumberFormat="1" applyFont="1" applyFill="1" applyBorder="1" applyAlignment="1">
      <alignment horizontal="right" vertical="center"/>
    </xf>
    <xf numFmtId="44" fontId="7" fillId="7" borderId="2" xfId="0" applyNumberFormat="1" applyFont="1" applyFill="1" applyBorder="1" applyAlignment="1">
      <alignment vertical="center"/>
    </xf>
    <xf numFmtId="44" fontId="7" fillId="7" borderId="2" xfId="0" applyNumberFormat="1" applyFont="1" applyFill="1" applyBorder="1" applyAlignment="1">
      <alignment horizontal="right" vertical="center"/>
    </xf>
    <xf numFmtId="44" fontId="8" fillId="6" borderId="2" xfId="0" applyNumberFormat="1" applyFont="1" applyFill="1" applyBorder="1" applyAlignment="1">
      <alignment vertical="center"/>
    </xf>
    <xf numFmtId="44" fontId="7" fillId="8" borderId="2" xfId="0" applyNumberFormat="1" applyFont="1" applyFill="1" applyBorder="1" applyAlignment="1">
      <alignment horizontal="right" vertical="center"/>
    </xf>
    <xf numFmtId="44" fontId="7" fillId="8" borderId="2" xfId="0" applyNumberFormat="1" applyFont="1" applyFill="1" applyBorder="1" applyAlignment="1">
      <alignment vertical="center"/>
    </xf>
    <xf numFmtId="44" fontId="8" fillId="6" borderId="9" xfId="0" applyNumberFormat="1" applyFont="1" applyFill="1" applyBorder="1" applyAlignment="1">
      <alignment vertical="center"/>
    </xf>
    <xf numFmtId="49" fontId="17" fillId="8" borderId="21" xfId="0" applyNumberFormat="1" applyFont="1" applyFill="1" applyBorder="1" applyAlignment="1">
      <alignment horizontal="left" vertical="center"/>
    </xf>
    <xf numFmtId="0" fontId="17" fillId="4" borderId="17" xfId="0" applyFont="1" applyFill="1" applyBorder="1" applyAlignment="1">
      <alignment vertical="center"/>
    </xf>
    <xf numFmtId="49" fontId="17" fillId="4" borderId="17" xfId="0" applyNumberFormat="1" applyFont="1" applyFill="1" applyBorder="1" applyAlignment="1">
      <alignment horizontal="left" vertical="center"/>
    </xf>
    <xf numFmtId="44" fontId="7" fillId="4" borderId="17" xfId="0" applyNumberFormat="1" applyFont="1" applyFill="1" applyBorder="1" applyAlignment="1">
      <alignment horizontal="right" vertical="center"/>
    </xf>
    <xf numFmtId="44" fontId="7" fillId="4" borderId="17" xfId="0" applyNumberFormat="1" applyFont="1" applyFill="1" applyBorder="1" applyAlignment="1">
      <alignment vertical="center"/>
    </xf>
    <xf numFmtId="44" fontId="7" fillId="7" borderId="17" xfId="0" applyNumberFormat="1" applyFont="1" applyFill="1" applyBorder="1" applyAlignment="1">
      <alignment vertical="center"/>
    </xf>
    <xf numFmtId="44" fontId="7" fillId="7" borderId="17" xfId="0" applyNumberFormat="1" applyFont="1" applyFill="1" applyBorder="1" applyAlignment="1">
      <alignment horizontal="right" vertical="center"/>
    </xf>
    <xf numFmtId="44" fontId="8" fillId="6" borderId="17" xfId="0" applyNumberFormat="1" applyFont="1" applyFill="1" applyBorder="1" applyAlignment="1">
      <alignment vertical="center"/>
    </xf>
    <xf numFmtId="49" fontId="17" fillId="8" borderId="17" xfId="0" applyNumberFormat="1" applyFont="1" applyFill="1" applyBorder="1" applyAlignment="1">
      <alignment horizontal="left" vertical="center"/>
    </xf>
    <xf numFmtId="44" fontId="7" fillId="8" borderId="17" xfId="0" applyNumberFormat="1" applyFont="1" applyFill="1" applyBorder="1" applyAlignment="1">
      <alignment horizontal="right" vertical="center"/>
    </xf>
    <xf numFmtId="44" fontId="7" fillId="8" borderId="17" xfId="0" applyNumberFormat="1" applyFont="1" applyFill="1" applyBorder="1" applyAlignment="1">
      <alignment vertical="center"/>
    </xf>
    <xf numFmtId="44" fontId="7" fillId="7" borderId="27" xfId="0" applyNumberFormat="1" applyFont="1" applyFill="1" applyBorder="1" applyAlignment="1">
      <alignment vertical="center"/>
    </xf>
    <xf numFmtId="44" fontId="7" fillId="7" borderId="27" xfId="0" applyNumberFormat="1" applyFont="1" applyFill="1" applyBorder="1" applyAlignment="1">
      <alignment horizontal="right" vertical="center"/>
    </xf>
    <xf numFmtId="44" fontId="8" fillId="6" borderId="43" xfId="0" applyNumberFormat="1" applyFont="1" applyFill="1" applyBorder="1" applyAlignment="1">
      <alignment vertical="center"/>
    </xf>
    <xf numFmtId="44" fontId="8" fillId="6" borderId="26" xfId="0" applyNumberFormat="1" applyFont="1" applyFill="1" applyBorder="1" applyAlignment="1">
      <alignment vertical="center"/>
    </xf>
    <xf numFmtId="0" fontId="17" fillId="4" borderId="24" xfId="0" applyFont="1" applyFill="1" applyBorder="1" applyAlignment="1">
      <alignment vertical="center" wrapText="1"/>
    </xf>
    <xf numFmtId="0" fontId="17" fillId="4" borderId="17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0" xfId="0" applyFont="1" applyFill="1" applyAlignment="1">
      <alignment vertical="center" wrapText="1"/>
    </xf>
    <xf numFmtId="164" fontId="17" fillId="8" borderId="0" xfId="0" applyNumberFormat="1" applyFont="1" applyFill="1" applyAlignment="1">
      <alignment horizontal="left" vertical="center"/>
    </xf>
    <xf numFmtId="164" fontId="17" fillId="4" borderId="0" xfId="0" applyNumberFormat="1" applyFont="1" applyFill="1" applyAlignment="1">
      <alignment horizontal="left" vertical="center"/>
    </xf>
    <xf numFmtId="164" fontId="17" fillId="8" borderId="17" xfId="0" applyNumberFormat="1" applyFont="1" applyFill="1" applyBorder="1" applyAlignment="1">
      <alignment horizontal="left" vertical="center"/>
    </xf>
    <xf numFmtId="0" fontId="17" fillId="8" borderId="0" xfId="0" applyFont="1" applyFill="1" applyAlignment="1">
      <alignment vertical="center" wrapText="1"/>
    </xf>
    <xf numFmtId="0" fontId="17" fillId="8" borderId="17" xfId="0" applyFont="1" applyFill="1" applyBorder="1" applyAlignment="1">
      <alignment vertical="center" wrapText="1"/>
    </xf>
    <xf numFmtId="164" fontId="17" fillId="4" borderId="17" xfId="0" applyNumberFormat="1" applyFont="1" applyFill="1" applyBorder="1" applyAlignment="1">
      <alignment horizontal="left" vertical="center"/>
    </xf>
    <xf numFmtId="164" fontId="7" fillId="4" borderId="17" xfId="0" applyNumberFormat="1" applyFont="1" applyFill="1" applyBorder="1" applyAlignment="1">
      <alignment horizontal="right" vertical="center"/>
    </xf>
    <xf numFmtId="164" fontId="17" fillId="8" borderId="21" xfId="0" applyNumberFormat="1" applyFont="1" applyFill="1" applyBorder="1" applyAlignment="1">
      <alignment horizontal="left" vertical="center"/>
    </xf>
    <xf numFmtId="44" fontId="7" fillId="4" borderId="44" xfId="0" applyNumberFormat="1" applyFont="1" applyFill="1" applyBorder="1" applyAlignment="1">
      <alignment horizontal="right" vertical="center"/>
    </xf>
    <xf numFmtId="44" fontId="7" fillId="8" borderId="15" xfId="0" applyNumberFormat="1" applyFont="1" applyFill="1" applyBorder="1" applyAlignment="1">
      <alignment horizontal="right" vertical="center"/>
    </xf>
    <xf numFmtId="44" fontId="7" fillId="4" borderId="15" xfId="0" applyNumberFormat="1" applyFont="1" applyFill="1" applyBorder="1" applyAlignment="1">
      <alignment horizontal="right" vertical="center"/>
    </xf>
    <xf numFmtId="44" fontId="7" fillId="8" borderId="19" xfId="0" applyNumberFormat="1" applyFont="1" applyFill="1" applyBorder="1" applyAlignment="1">
      <alignment horizontal="right" vertical="center"/>
    </xf>
    <xf numFmtId="44" fontId="7" fillId="4" borderId="19" xfId="0" applyNumberFormat="1" applyFont="1" applyFill="1" applyBorder="1" applyAlignment="1">
      <alignment horizontal="right" vertical="center"/>
    </xf>
    <xf numFmtId="44" fontId="7" fillId="8" borderId="13" xfId="0" applyNumberFormat="1" applyFont="1" applyFill="1" applyBorder="1" applyAlignment="1">
      <alignment horizontal="right" vertical="center"/>
    </xf>
    <xf numFmtId="164" fontId="17" fillId="4" borderId="3" xfId="0" applyNumberFormat="1" applyFont="1" applyFill="1" applyBorder="1" applyAlignment="1">
      <alignment horizontal="left" vertical="center"/>
    </xf>
    <xf numFmtId="0" fontId="17" fillId="8" borderId="21" xfId="0" applyFont="1" applyFill="1" applyBorder="1" applyAlignment="1">
      <alignment vertical="center" wrapText="1"/>
    </xf>
    <xf numFmtId="164" fontId="17" fillId="8" borderId="24" xfId="0" applyNumberFormat="1" applyFont="1" applyFill="1" applyBorder="1" applyAlignment="1">
      <alignment horizontal="left" vertical="center"/>
    </xf>
    <xf numFmtId="164" fontId="17" fillId="4" borderId="24" xfId="0" applyNumberFormat="1" applyFont="1" applyFill="1" applyBorder="1" applyAlignment="1">
      <alignment horizontal="left" vertical="center"/>
    </xf>
    <xf numFmtId="0" fontId="17" fillId="4" borderId="21" xfId="0" applyFont="1" applyFill="1" applyBorder="1" applyAlignment="1">
      <alignment vertical="center" wrapText="1"/>
    </xf>
    <xf numFmtId="164" fontId="17" fillId="4" borderId="21" xfId="0" applyNumberFormat="1" applyFont="1" applyFill="1" applyBorder="1" applyAlignment="1">
      <alignment horizontal="left" vertical="center"/>
    </xf>
    <xf numFmtId="164" fontId="7" fillId="4" borderId="21" xfId="0" applyNumberFormat="1" applyFont="1" applyFill="1" applyBorder="1" applyAlignment="1">
      <alignment horizontal="right" vertical="center"/>
    </xf>
    <xf numFmtId="164" fontId="17" fillId="4" borderId="12" xfId="0" applyNumberFormat="1" applyFont="1" applyFill="1" applyBorder="1" applyAlignment="1">
      <alignment horizontal="left" vertical="center"/>
    </xf>
    <xf numFmtId="44" fontId="8" fillId="6" borderId="21" xfId="0" applyNumberFormat="1" applyFont="1" applyFill="1" applyBorder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2" fontId="0" fillId="0" borderId="0" xfId="0" applyNumberFormat="1"/>
    <xf numFmtId="164" fontId="11" fillId="0" borderId="21" xfId="0" applyNumberFormat="1" applyFont="1" applyBorder="1" applyAlignment="1">
      <alignment vertical="center"/>
    </xf>
    <xf numFmtId="0" fontId="17" fillId="4" borderId="24" xfId="0" applyFont="1" applyFill="1" applyBorder="1" applyAlignment="1">
      <alignment horizontal="left" vertical="center"/>
    </xf>
    <xf numFmtId="8" fontId="0" fillId="4" borderId="0" xfId="0" applyNumberFormat="1" applyFill="1"/>
    <xf numFmtId="164" fontId="11" fillId="4" borderId="25" xfId="0" applyNumberFormat="1" applyFont="1" applyFill="1" applyBorder="1" applyAlignment="1">
      <alignment horizontal="right" vertical="center"/>
    </xf>
    <xf numFmtId="164" fontId="11" fillId="4" borderId="19" xfId="0" applyNumberFormat="1" applyFont="1" applyFill="1" applyBorder="1" applyAlignment="1">
      <alignment horizontal="right" vertical="center"/>
    </xf>
    <xf numFmtId="164" fontId="11" fillId="4" borderId="24" xfId="0" applyNumberFormat="1" applyFont="1" applyFill="1" applyBorder="1" applyAlignment="1">
      <alignment horizontal="right" vertical="center"/>
    </xf>
    <xf numFmtId="164" fontId="11" fillId="4" borderId="17" xfId="0" applyNumberFormat="1" applyFont="1" applyFill="1" applyBorder="1" applyAlignment="1">
      <alignment horizontal="right" vertical="center"/>
    </xf>
    <xf numFmtId="44" fontId="7" fillId="4" borderId="24" xfId="0" applyNumberFormat="1" applyFont="1" applyFill="1" applyBorder="1" applyAlignment="1">
      <alignment horizontal="right" vertical="center"/>
    </xf>
    <xf numFmtId="44" fontId="7" fillId="7" borderId="24" xfId="0" applyNumberFormat="1" applyFont="1" applyFill="1" applyBorder="1" applyAlignment="1">
      <alignment vertical="center"/>
    </xf>
    <xf numFmtId="44" fontId="8" fillId="6" borderId="22" xfId="0" applyNumberFormat="1" applyFont="1" applyFill="1" applyBorder="1" applyAlignment="1">
      <alignment vertical="center"/>
    </xf>
    <xf numFmtId="44" fontId="7" fillId="7" borderId="24" xfId="0" applyNumberFormat="1" applyFont="1" applyFill="1" applyBorder="1" applyAlignment="1">
      <alignment horizontal="right" vertical="center"/>
    </xf>
    <xf numFmtId="44" fontId="7" fillId="7" borderId="34" xfId="0" applyNumberFormat="1" applyFont="1" applyFill="1" applyBorder="1" applyAlignment="1">
      <alignment horizontal="right" vertical="center"/>
    </xf>
    <xf numFmtId="44" fontId="7" fillId="7" borderId="33" xfId="0" applyNumberFormat="1" applyFont="1" applyFill="1" applyBorder="1" applyAlignment="1">
      <alignment horizontal="right" vertical="center"/>
    </xf>
    <xf numFmtId="44" fontId="7" fillId="7" borderId="12" xfId="0" applyNumberFormat="1" applyFont="1" applyFill="1" applyBorder="1" applyAlignment="1">
      <alignment horizontal="right" vertical="center"/>
    </xf>
    <xf numFmtId="44" fontId="7" fillId="8" borderId="24" xfId="0" applyNumberFormat="1" applyFont="1" applyFill="1" applyBorder="1" applyAlignment="1">
      <alignment horizontal="right" vertical="center"/>
    </xf>
    <xf numFmtId="0" fontId="17" fillId="4" borderId="24" xfId="0" applyFont="1" applyFill="1" applyBorder="1" applyAlignment="1">
      <alignment vertical="center"/>
    </xf>
    <xf numFmtId="49" fontId="17" fillId="4" borderId="33" xfId="0" applyNumberFormat="1" applyFont="1" applyFill="1" applyBorder="1" applyAlignment="1">
      <alignment horizontal="left" vertical="center"/>
    </xf>
    <xf numFmtId="49" fontId="17" fillId="8" borderId="12" xfId="0" applyNumberFormat="1" applyFont="1" applyFill="1" applyBorder="1" applyAlignment="1">
      <alignment horizontal="left" vertical="center"/>
    </xf>
    <xf numFmtId="49" fontId="17" fillId="4" borderId="12" xfId="0" applyNumberFormat="1" applyFont="1" applyFill="1" applyBorder="1" applyAlignment="1">
      <alignment horizontal="left" vertical="center"/>
    </xf>
    <xf numFmtId="49" fontId="17" fillId="4" borderId="34" xfId="0" applyNumberFormat="1" applyFont="1" applyFill="1" applyBorder="1" applyAlignment="1">
      <alignment horizontal="left" vertical="center"/>
    </xf>
    <xf numFmtId="44" fontId="11" fillId="8" borderId="44" xfId="0" applyNumberFormat="1" applyFont="1" applyFill="1" applyBorder="1" applyAlignment="1">
      <alignment horizontal="right" vertical="center"/>
    </xf>
    <xf numFmtId="44" fontId="11" fillId="8" borderId="27" xfId="0" applyNumberFormat="1" applyFont="1" applyFill="1" applyBorder="1" applyAlignment="1">
      <alignment horizontal="right" vertical="center"/>
    </xf>
    <xf numFmtId="44" fontId="11" fillId="8" borderId="27" xfId="0" applyNumberFormat="1" applyFont="1" applyFill="1" applyBorder="1" applyAlignment="1">
      <alignment vertical="center"/>
    </xf>
    <xf numFmtId="44" fontId="11" fillId="4" borderId="15" xfId="0" applyNumberFormat="1" applyFont="1" applyFill="1" applyBorder="1" applyAlignment="1">
      <alignment horizontal="right" vertical="center"/>
    </xf>
    <xf numFmtId="44" fontId="11" fillId="4" borderId="0" xfId="0" applyNumberFormat="1" applyFont="1" applyFill="1" applyAlignment="1">
      <alignment horizontal="right" vertical="center"/>
    </xf>
    <xf numFmtId="44" fontId="11" fillId="4" borderId="0" xfId="0" applyNumberFormat="1" applyFont="1" applyFill="1" applyAlignment="1">
      <alignment vertical="center"/>
    </xf>
    <xf numFmtId="44" fontId="11" fillId="8" borderId="15" xfId="0" applyNumberFormat="1" applyFont="1" applyFill="1" applyBorder="1" applyAlignment="1">
      <alignment horizontal="right" vertical="center"/>
    </xf>
    <xf numFmtId="44" fontId="11" fillId="8" borderId="0" xfId="0" applyNumberFormat="1" applyFont="1" applyFill="1" applyAlignment="1">
      <alignment horizontal="right" vertical="center"/>
    </xf>
    <xf numFmtId="44" fontId="11" fillId="8" borderId="0" xfId="0" applyNumberFormat="1" applyFont="1" applyFill="1" applyAlignment="1">
      <alignment vertical="center"/>
    </xf>
    <xf numFmtId="44" fontId="11" fillId="4" borderId="19" xfId="0" applyNumberFormat="1" applyFont="1" applyFill="1" applyBorder="1" applyAlignment="1">
      <alignment horizontal="right" vertical="center"/>
    </xf>
    <xf numFmtId="44" fontId="11" fillId="4" borderId="17" xfId="0" applyNumberFormat="1" applyFont="1" applyFill="1" applyBorder="1" applyAlignment="1">
      <alignment horizontal="right" vertical="center"/>
    </xf>
    <xf numFmtId="44" fontId="11" fillId="4" borderId="17" xfId="0" applyNumberFormat="1" applyFont="1" applyFill="1" applyBorder="1" applyAlignment="1">
      <alignment vertical="center"/>
    </xf>
    <xf numFmtId="44" fontId="11" fillId="8" borderId="19" xfId="0" applyNumberFormat="1" applyFont="1" applyFill="1" applyBorder="1" applyAlignment="1">
      <alignment horizontal="right" vertical="center"/>
    </xf>
    <xf numFmtId="44" fontId="11" fillId="8" borderId="17" xfId="0" applyNumberFormat="1" applyFont="1" applyFill="1" applyBorder="1" applyAlignment="1">
      <alignment horizontal="right" vertical="center"/>
    </xf>
    <xf numFmtId="44" fontId="11" fillId="8" borderId="17" xfId="0" applyNumberFormat="1" applyFont="1" applyFill="1" applyBorder="1" applyAlignment="1">
      <alignment vertical="center"/>
    </xf>
    <xf numFmtId="44" fontId="11" fillId="4" borderId="13" xfId="0" applyNumberFormat="1" applyFont="1" applyFill="1" applyBorder="1" applyAlignment="1">
      <alignment horizontal="right" vertical="center"/>
    </xf>
    <xf numFmtId="44" fontId="11" fillId="8" borderId="2" xfId="0" applyNumberFormat="1" applyFont="1" applyFill="1" applyBorder="1" applyAlignment="1">
      <alignment horizontal="right" vertical="center"/>
    </xf>
    <xf numFmtId="44" fontId="11" fillId="8" borderId="2" xfId="0" applyNumberFormat="1" applyFont="1" applyFill="1" applyBorder="1" applyAlignment="1">
      <alignment vertical="center"/>
    </xf>
    <xf numFmtId="44" fontId="11" fillId="8" borderId="25" xfId="0" applyNumberFormat="1" applyFont="1" applyFill="1" applyBorder="1" applyAlignment="1">
      <alignment horizontal="right" vertical="center"/>
    </xf>
    <xf numFmtId="44" fontId="11" fillId="8" borderId="24" xfId="0" applyNumberFormat="1" applyFont="1" applyFill="1" applyBorder="1" applyAlignment="1">
      <alignment horizontal="right" vertical="center"/>
    </xf>
    <xf numFmtId="44" fontId="11" fillId="8" borderId="24" xfId="0" applyNumberFormat="1" applyFont="1" applyFill="1" applyBorder="1" applyAlignment="1">
      <alignment vertical="center"/>
    </xf>
    <xf numFmtId="44" fontId="11" fillId="4" borderId="25" xfId="0" applyNumberFormat="1" applyFont="1" applyFill="1" applyBorder="1" applyAlignment="1">
      <alignment horizontal="right" vertical="center"/>
    </xf>
    <xf numFmtId="44" fontId="11" fillId="4" borderId="24" xfId="0" applyNumberFormat="1" applyFont="1" applyFill="1" applyBorder="1" applyAlignment="1">
      <alignment vertical="center"/>
    </xf>
    <xf numFmtId="44" fontId="11" fillId="4" borderId="24" xfId="0" applyNumberFormat="1" applyFont="1" applyFill="1" applyBorder="1" applyAlignment="1">
      <alignment horizontal="right" vertical="center"/>
    </xf>
    <xf numFmtId="44" fontId="11" fillId="4" borderId="45" xfId="0" applyNumberFormat="1" applyFont="1" applyFill="1" applyBorder="1" applyAlignment="1">
      <alignment horizontal="right" vertical="center"/>
    </xf>
    <xf numFmtId="44" fontId="11" fillId="8" borderId="46" xfId="0" applyNumberFormat="1" applyFont="1" applyFill="1" applyBorder="1" applyAlignment="1">
      <alignment horizontal="right" vertical="center"/>
    </xf>
    <xf numFmtId="44" fontId="11" fillId="8" borderId="13" xfId="0" applyNumberFormat="1" applyFont="1" applyFill="1" applyBorder="1" applyAlignment="1">
      <alignment horizontal="right" vertical="center"/>
    </xf>
    <xf numFmtId="44" fontId="11" fillId="4" borderId="2" xfId="0" applyNumberFormat="1" applyFont="1" applyFill="1" applyBorder="1" applyAlignment="1">
      <alignment horizontal="right" vertical="center"/>
    </xf>
    <xf numFmtId="44" fontId="11" fillId="4" borderId="2" xfId="0" applyNumberFormat="1" applyFont="1" applyFill="1" applyBorder="1" applyAlignment="1">
      <alignment vertical="center"/>
    </xf>
    <xf numFmtId="164" fontId="11" fillId="0" borderId="24" xfId="0" applyNumberFormat="1" applyFont="1" applyBorder="1" applyAlignment="1">
      <alignment horizontal="right" vertical="center"/>
    </xf>
    <xf numFmtId="164" fontId="11" fillId="8" borderId="2" xfId="0" applyNumberFormat="1" applyFont="1" applyFill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164" fontId="11" fillId="8" borderId="17" xfId="0" applyNumberFormat="1" applyFont="1" applyFill="1" applyBorder="1" applyAlignment="1">
      <alignment vertical="center"/>
    </xf>
    <xf numFmtId="164" fontId="11" fillId="8" borderId="21" xfId="0" applyNumberFormat="1" applyFont="1" applyFill="1" applyBorder="1" applyAlignment="1">
      <alignment horizontal="right" vertical="center"/>
    </xf>
    <xf numFmtId="164" fontId="11" fillId="8" borderId="21" xfId="0" applyNumberFormat="1" applyFont="1" applyFill="1" applyBorder="1" applyAlignment="1">
      <alignment vertical="center"/>
    </xf>
    <xf numFmtId="164" fontId="11" fillId="0" borderId="24" xfId="0" applyNumberFormat="1" applyFont="1" applyBorder="1" applyAlignment="1">
      <alignment vertical="center"/>
    </xf>
    <xf numFmtId="164" fontId="11" fillId="8" borderId="27" xfId="0" applyNumberFormat="1" applyFont="1" applyFill="1" applyBorder="1" applyAlignment="1">
      <alignment horizontal="right" vertical="center"/>
    </xf>
    <xf numFmtId="164" fontId="11" fillId="0" borderId="17" xfId="0" applyNumberFormat="1" applyFont="1" applyBorder="1" applyAlignment="1">
      <alignment horizontal="right" vertical="center"/>
    </xf>
    <xf numFmtId="164" fontId="11" fillId="8" borderId="2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horizontal="right" vertical="center"/>
    </xf>
    <xf numFmtId="164" fontId="8" fillId="6" borderId="12" xfId="0" applyNumberFormat="1" applyFont="1" applyFill="1" applyBorder="1" applyAlignment="1">
      <alignment horizontal="right" vertical="center"/>
    </xf>
    <xf numFmtId="164" fontId="8" fillId="6" borderId="34" xfId="0" applyNumberFormat="1" applyFont="1" applyFill="1" applyBorder="1" applyAlignment="1">
      <alignment horizontal="right" vertical="center"/>
    </xf>
    <xf numFmtId="164" fontId="11" fillId="4" borderId="15" xfId="0" applyNumberFormat="1" applyFont="1" applyFill="1" applyBorder="1" applyAlignment="1">
      <alignment horizontal="right" vertical="center"/>
    </xf>
    <xf numFmtId="164" fontId="11" fillId="4" borderId="14" xfId="0" applyNumberFormat="1" applyFont="1" applyFill="1" applyBorder="1" applyAlignment="1">
      <alignment horizontal="right" vertical="center"/>
    </xf>
    <xf numFmtId="164" fontId="11" fillId="8" borderId="22" xfId="0" applyNumberFormat="1" applyFont="1" applyFill="1" applyBorder="1" applyAlignment="1">
      <alignment horizontal="right" vertical="center"/>
    </xf>
    <xf numFmtId="164" fontId="11" fillId="4" borderId="3" xfId="0" applyNumberFormat="1" applyFont="1" applyFill="1" applyBorder="1" applyAlignment="1">
      <alignment horizontal="right" vertical="center"/>
    </xf>
    <xf numFmtId="44" fontId="0" fillId="4" borderId="0" xfId="0" applyNumberFormat="1" applyFill="1"/>
    <xf numFmtId="0" fontId="17" fillId="8" borderId="21" xfId="0" applyFont="1" applyFill="1" applyBorder="1" applyAlignment="1">
      <alignment horizontal="left" vertical="center" wrapText="1"/>
    </xf>
    <xf numFmtId="49" fontId="17" fillId="8" borderId="34" xfId="0" applyNumberFormat="1" applyFont="1" applyFill="1" applyBorder="1" applyAlignment="1">
      <alignment horizontal="left" vertical="center"/>
    </xf>
    <xf numFmtId="49" fontId="17" fillId="8" borderId="33" xfId="0" applyNumberFormat="1" applyFont="1" applyFill="1" applyBorder="1" applyAlignment="1">
      <alignment horizontal="left" vertical="center"/>
    </xf>
    <xf numFmtId="0" fontId="17" fillId="4" borderId="33" xfId="0" applyFont="1" applyFill="1" applyBorder="1" applyAlignment="1">
      <alignment horizontal="left" vertical="center"/>
    </xf>
    <xf numFmtId="44" fontId="8" fillId="6" borderId="34" xfId="0" applyNumberFormat="1" applyFont="1" applyFill="1" applyBorder="1" applyAlignment="1">
      <alignment vertical="center"/>
    </xf>
    <xf numFmtId="44" fontId="8" fillId="6" borderId="29" xfId="0" applyNumberFormat="1" applyFont="1" applyFill="1" applyBorder="1" applyAlignment="1">
      <alignment vertical="center"/>
    </xf>
    <xf numFmtId="44" fontId="7" fillId="8" borderId="5" xfId="0" applyNumberFormat="1" applyFont="1" applyFill="1" applyBorder="1" applyAlignment="1">
      <alignment vertical="center"/>
    </xf>
    <xf numFmtId="44" fontId="7" fillId="8" borderId="18" xfId="0" applyNumberFormat="1" applyFont="1" applyFill="1" applyBorder="1" applyAlignment="1">
      <alignment vertical="center"/>
    </xf>
    <xf numFmtId="44" fontId="7" fillId="8" borderId="19" xfId="0" applyNumberFormat="1" applyFont="1" applyFill="1" applyBorder="1" applyAlignment="1">
      <alignment vertical="center"/>
    </xf>
    <xf numFmtId="44" fontId="7" fillId="8" borderId="16" xfId="0" applyNumberFormat="1" applyFont="1" applyFill="1" applyBorder="1" applyAlignment="1">
      <alignment vertical="center"/>
    </xf>
    <xf numFmtId="164" fontId="7" fillId="4" borderId="5" xfId="0" applyNumberFormat="1" applyFont="1" applyFill="1" applyBorder="1" applyAlignment="1">
      <alignment vertical="center"/>
    </xf>
    <xf numFmtId="0" fontId="1" fillId="4" borderId="0" xfId="0" applyFont="1" applyFill="1"/>
    <xf numFmtId="2" fontId="0" fillId="4" borderId="0" xfId="0" applyNumberFormat="1" applyFill="1" applyAlignment="1">
      <alignment vertical="center"/>
    </xf>
    <xf numFmtId="10" fontId="7" fillId="4" borderId="3" xfId="0" applyNumberFormat="1" applyFont="1" applyFill="1" applyBorder="1"/>
    <xf numFmtId="0" fontId="7" fillId="4" borderId="0" xfId="0" applyFont="1" applyFill="1"/>
    <xf numFmtId="164" fontId="7" fillId="8" borderId="0" xfId="0" applyNumberFormat="1" applyFont="1" applyFill="1" applyAlignment="1">
      <alignment horizontal="center" vertical="center"/>
    </xf>
    <xf numFmtId="164" fontId="7" fillId="8" borderId="2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left" vertical="center"/>
    </xf>
    <xf numFmtId="0" fontId="17" fillId="4" borderId="17" xfId="0" applyFont="1" applyFill="1" applyBorder="1" applyAlignment="1">
      <alignment horizontal="left" vertical="center"/>
    </xf>
    <xf numFmtId="0" fontId="17" fillId="8" borderId="21" xfId="0" applyFont="1" applyFill="1" applyBorder="1" applyAlignment="1">
      <alignment horizontal="left" vertical="center"/>
    </xf>
    <xf numFmtId="164" fontId="11" fillId="4" borderId="25" xfId="0" applyNumberFormat="1" applyFont="1" applyFill="1" applyBorder="1" applyAlignment="1">
      <alignment horizontal="right" vertical="center"/>
    </xf>
    <xf numFmtId="164" fontId="11" fillId="4" borderId="19" xfId="0" applyNumberFormat="1" applyFont="1" applyFill="1" applyBorder="1" applyAlignment="1">
      <alignment horizontal="right" vertical="center"/>
    </xf>
    <xf numFmtId="0" fontId="17" fillId="8" borderId="27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8" fillId="4" borderId="0" xfId="0" applyFont="1" applyFill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/>
    </xf>
    <xf numFmtId="0" fontId="17" fillId="4" borderId="24" xfId="0" applyFont="1" applyFill="1" applyBorder="1" applyAlignment="1">
      <alignment horizontal="left" vertical="center"/>
    </xf>
    <xf numFmtId="0" fontId="17" fillId="8" borderId="0" xfId="0" applyFont="1" applyFill="1" applyAlignment="1">
      <alignment horizontal="left" vertical="center"/>
    </xf>
    <xf numFmtId="0" fontId="17" fillId="8" borderId="2" xfId="0" applyFont="1" applyFill="1" applyBorder="1" applyAlignment="1">
      <alignment horizontal="left" vertical="center"/>
    </xf>
    <xf numFmtId="164" fontId="11" fillId="8" borderId="25" xfId="0" applyNumberFormat="1" applyFont="1" applyFill="1" applyBorder="1" applyAlignment="1">
      <alignment horizontal="right" vertical="center"/>
    </xf>
    <xf numFmtId="164" fontId="11" fillId="8" borderId="15" xfId="0" applyNumberFormat="1" applyFont="1" applyFill="1" applyBorder="1" applyAlignment="1">
      <alignment horizontal="right" vertical="center"/>
    </xf>
    <xf numFmtId="164" fontId="11" fillId="8" borderId="19" xfId="0" applyNumberFormat="1" applyFont="1" applyFill="1" applyBorder="1" applyAlignment="1">
      <alignment horizontal="right" vertical="center"/>
    </xf>
    <xf numFmtId="164" fontId="11" fillId="8" borderId="29" xfId="0" applyNumberFormat="1" applyFont="1" applyFill="1" applyBorder="1" applyAlignment="1">
      <alignment horizontal="right" vertical="center"/>
    </xf>
    <xf numFmtId="164" fontId="11" fillId="8" borderId="8" xfId="0" applyNumberFormat="1" applyFont="1" applyFill="1" applyBorder="1" applyAlignment="1">
      <alignment horizontal="right" vertical="center"/>
    </xf>
    <xf numFmtId="164" fontId="11" fillId="8" borderId="26" xfId="0" applyNumberFormat="1" applyFont="1" applyFill="1" applyBorder="1" applyAlignment="1">
      <alignment horizontal="right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 wrapText="1"/>
    </xf>
    <xf numFmtId="0" fontId="19" fillId="6" borderId="36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164" fontId="11" fillId="4" borderId="33" xfId="0" applyNumberFormat="1" applyFont="1" applyFill="1" applyBorder="1" applyAlignment="1">
      <alignment horizontal="right" vertical="center"/>
    </xf>
    <xf numFmtId="164" fontId="11" fillId="4" borderId="34" xfId="0" applyNumberFormat="1" applyFont="1" applyFill="1" applyBorder="1" applyAlignment="1">
      <alignment horizontal="right" vertical="center"/>
    </xf>
    <xf numFmtId="0" fontId="8" fillId="6" borderId="30" xfId="0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horizontal="center" vertical="center" wrapText="1"/>
    </xf>
    <xf numFmtId="0" fontId="12" fillId="10" borderId="17" xfId="0" applyFont="1" applyFill="1" applyBorder="1" applyAlignment="1">
      <alignment horizontal="center" vertical="center" wrapText="1"/>
    </xf>
    <xf numFmtId="164" fontId="11" fillId="8" borderId="14" xfId="0" applyNumberFormat="1" applyFont="1" applyFill="1" applyBorder="1" applyAlignment="1">
      <alignment horizontal="center" vertical="center"/>
    </xf>
    <xf numFmtId="164" fontId="11" fillId="8" borderId="15" xfId="0" applyNumberFormat="1" applyFont="1" applyFill="1" applyBorder="1" applyAlignment="1">
      <alignment horizontal="center" vertical="center"/>
    </xf>
    <xf numFmtId="164" fontId="7" fillId="8" borderId="3" xfId="0" applyNumberFormat="1" applyFont="1" applyFill="1" applyBorder="1" applyAlignment="1">
      <alignment horizontal="center" vertical="center"/>
    </xf>
    <xf numFmtId="0" fontId="12" fillId="7" borderId="0" xfId="0" applyFont="1" applyFill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9" fillId="5" borderId="0" xfId="1" applyFont="1" applyFill="1" applyAlignment="1">
      <alignment horizontal="center" vertical="center"/>
    </xf>
    <xf numFmtId="164" fontId="11" fillId="4" borderId="29" xfId="0" applyNumberFormat="1" applyFont="1" applyFill="1" applyBorder="1" applyAlignment="1">
      <alignment horizontal="right" vertical="center"/>
    </xf>
    <xf numFmtId="164" fontId="11" fillId="4" borderId="26" xfId="0" applyNumberFormat="1" applyFont="1" applyFill="1" applyBorder="1" applyAlignment="1">
      <alignment horizontal="right" vertical="center"/>
    </xf>
    <xf numFmtId="164" fontId="11" fillId="4" borderId="38" xfId="0" applyNumberFormat="1" applyFont="1" applyFill="1" applyBorder="1" applyAlignment="1">
      <alignment horizontal="right" vertical="center"/>
    </xf>
    <xf numFmtId="164" fontId="11" fillId="4" borderId="39" xfId="0" applyNumberFormat="1" applyFont="1" applyFill="1" applyBorder="1" applyAlignment="1">
      <alignment horizontal="right" vertical="center"/>
    </xf>
    <xf numFmtId="164" fontId="11" fillId="4" borderId="24" xfId="0" applyNumberFormat="1" applyFont="1" applyFill="1" applyBorder="1" applyAlignment="1">
      <alignment horizontal="right" vertical="center"/>
    </xf>
    <xf numFmtId="164" fontId="11" fillId="4" borderId="17" xfId="0" applyNumberFormat="1" applyFont="1" applyFill="1" applyBorder="1" applyAlignment="1">
      <alignment horizontal="right" vertical="center"/>
    </xf>
    <xf numFmtId="0" fontId="8" fillId="5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7" fillId="8" borderId="3" xfId="0" applyFont="1" applyFill="1" applyBorder="1" applyAlignment="1">
      <alignment horizontal="left" vertical="center"/>
    </xf>
    <xf numFmtId="0" fontId="17" fillId="8" borderId="17" xfId="0" applyFont="1" applyFill="1" applyBorder="1" applyAlignment="1">
      <alignment horizontal="left" vertical="center"/>
    </xf>
    <xf numFmtId="0" fontId="17" fillId="8" borderId="24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12" fillId="7" borderId="15" xfId="0" applyFont="1" applyFill="1" applyBorder="1" applyAlignment="1">
      <alignment horizontal="left" vertical="center"/>
    </xf>
    <xf numFmtId="0" fontId="12" fillId="7" borderId="13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8" fillId="5" borderId="6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7" fillId="4" borderId="0" xfId="0" applyFont="1" applyFill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left" vertical="center" wrapText="1"/>
    </xf>
    <xf numFmtId="0" fontId="17" fillId="8" borderId="24" xfId="0" applyFont="1" applyFill="1" applyBorder="1" applyAlignment="1">
      <alignment horizontal="left" vertical="center" wrapText="1"/>
    </xf>
    <xf numFmtId="0" fontId="17" fillId="8" borderId="0" xfId="0" applyFont="1" applyFill="1" applyAlignment="1">
      <alignment horizontal="left" vertical="center" wrapText="1"/>
    </xf>
    <xf numFmtId="0" fontId="17" fillId="8" borderId="17" xfId="0" applyFont="1" applyFill="1" applyBorder="1" applyAlignment="1">
      <alignment horizontal="left" vertical="center" wrapText="1"/>
    </xf>
    <xf numFmtId="0" fontId="7" fillId="8" borderId="24" xfId="0" applyFont="1" applyFill="1" applyBorder="1" applyAlignment="1">
      <alignment horizontal="left" vertical="center"/>
    </xf>
    <xf numFmtId="0" fontId="17" fillId="4" borderId="24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/>
    </xf>
    <xf numFmtId="0" fontId="17" fillId="8" borderId="2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25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12" fillId="7" borderId="19" xfId="0" applyFont="1" applyFill="1" applyBorder="1" applyAlignment="1">
      <alignment horizontal="left" vertical="center"/>
    </xf>
    <xf numFmtId="0" fontId="17" fillId="8" borderId="21" xfId="0" applyFont="1" applyFill="1" applyBorder="1" applyAlignment="1">
      <alignment horizontal="left" vertical="center" wrapText="1"/>
    </xf>
    <xf numFmtId="0" fontId="17" fillId="4" borderId="21" xfId="0" applyFont="1" applyFill="1" applyBorder="1" applyAlignment="1">
      <alignment horizontal="left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8" fillId="5" borderId="3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/>
    </xf>
    <xf numFmtId="0" fontId="17" fillId="8" borderId="0" xfId="0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8" fillId="6" borderId="5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/>
    </xf>
  </cellXfs>
  <cellStyles count="4">
    <cellStyle name="Èmfasi3" xfId="1" builtinId="37"/>
    <cellStyle name="Normal" xfId="0" builtinId="0"/>
    <cellStyle name="Normal 3" xfId="2" xr:uid="{A96DBCE5-7046-4C2C-B046-0C6354CEF38B}"/>
    <cellStyle name="OK TAULES" xfId="3" xr:uid="{CBDD8239-E03B-4B31-84AF-96D01A552D2F}"/>
  </cellStyles>
  <dxfs count="0"/>
  <tableStyles count="0" defaultTableStyle="TableStyleMedium2" defaultPivotStyle="PivotStyleLight16"/>
  <colors>
    <mruColors>
      <color rgb="FF008539"/>
      <color rgb="FFF0FAF2"/>
      <color rgb="FF33A262"/>
      <color rgb="FFD7F1DC"/>
      <color rgb="FF99D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828519</xdr:colOff>
      <xdr:row>1</xdr:row>
      <xdr:rowOff>79387</xdr:rowOff>
    </xdr:from>
    <xdr:to>
      <xdr:col>8</xdr:col>
      <xdr:colOff>86096</xdr:colOff>
      <xdr:row>7</xdr:row>
      <xdr:rowOff>124570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367AEC5F-F565-0482-5701-BFEC3491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078" y="269887"/>
          <a:ext cx="3142843" cy="1185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553012</xdr:colOff>
      <xdr:row>1</xdr:row>
      <xdr:rowOff>123825</xdr:rowOff>
    </xdr:from>
    <xdr:to>
      <xdr:col>8</xdr:col>
      <xdr:colOff>721813</xdr:colOff>
      <xdr:row>7</xdr:row>
      <xdr:rowOff>165833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2C3E4E06-53EA-48BD-AB8A-F8D80E525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1541" y="314325"/>
          <a:ext cx="3127154" cy="1185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168088</xdr:rowOff>
    </xdr:from>
    <xdr:to>
      <xdr:col>7</xdr:col>
      <xdr:colOff>587902</xdr:colOff>
      <xdr:row>7</xdr:row>
      <xdr:rowOff>19596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E6835F71-09A7-4931-8677-4153663DD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1" y="168088"/>
          <a:ext cx="3142843" cy="1185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ab.cat/doc/normativa-uab-indumentari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4F3B-C7FE-4443-B62C-7452720A5BD7}">
  <sheetPr>
    <tabColor rgb="FF008539"/>
    <pageSetUpPr fitToPage="1"/>
  </sheetPr>
  <dimension ref="A10:S232"/>
  <sheetViews>
    <sheetView showGridLines="0" tabSelected="1" zoomScale="85" zoomScaleNormal="85" workbookViewId="0">
      <selection activeCell="Q1" sqref="Q1"/>
    </sheetView>
  </sheetViews>
  <sheetFormatPr defaultColWidth="9.140625" defaultRowHeight="15"/>
  <cols>
    <col min="1" max="1" width="21.7109375" customWidth="1"/>
    <col min="2" max="2" width="24" customWidth="1"/>
    <col min="3" max="3" width="15.42578125" customWidth="1"/>
    <col min="4" max="4" width="12" customWidth="1"/>
    <col min="5" max="5" width="14.5703125" customWidth="1"/>
    <col min="6" max="7" width="13.7109375" customWidth="1"/>
    <col min="8" max="8" width="16.140625" customWidth="1"/>
    <col min="9" max="9" width="15.5703125" customWidth="1"/>
    <col min="10" max="10" width="13" customWidth="1"/>
    <col min="11" max="11" width="19.42578125" customWidth="1"/>
    <col min="12" max="12" width="21.28515625" customWidth="1"/>
    <col min="13" max="13" width="16.28515625" customWidth="1"/>
    <col min="14" max="14" width="10.28515625" bestFit="1" customWidth="1"/>
  </cols>
  <sheetData>
    <row r="10" spans="1:13" ht="39" customHeight="1">
      <c r="A10" s="404" t="s">
        <v>0</v>
      </c>
      <c r="B10" s="404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</row>
    <row r="12" spans="1:13">
      <c r="A12" s="417"/>
      <c r="B12" s="417"/>
      <c r="C12" s="417"/>
      <c r="D12" s="417"/>
      <c r="E12" s="417"/>
      <c r="F12" s="417"/>
      <c r="G12" s="417"/>
      <c r="H12" s="417"/>
      <c r="I12" s="417"/>
    </row>
    <row r="13" spans="1:13">
      <c r="A13" s="411" t="s">
        <v>1</v>
      </c>
      <c r="B13" s="411"/>
      <c r="C13" s="411"/>
      <c r="D13" s="411" t="s">
        <v>2</v>
      </c>
      <c r="E13" s="423" t="s">
        <v>3</v>
      </c>
      <c r="F13" s="400" t="s">
        <v>4</v>
      </c>
      <c r="G13" s="400" t="s">
        <v>5</v>
      </c>
      <c r="H13" s="400" t="s">
        <v>6</v>
      </c>
      <c r="I13" s="400" t="s">
        <v>7</v>
      </c>
      <c r="J13" s="402" t="s">
        <v>8</v>
      </c>
      <c r="K13" s="400" t="s">
        <v>9</v>
      </c>
      <c r="L13" s="402" t="s">
        <v>10</v>
      </c>
      <c r="M13" s="421" t="s">
        <v>11</v>
      </c>
    </row>
    <row r="14" spans="1:13">
      <c r="A14" s="411"/>
      <c r="B14" s="411"/>
      <c r="C14" s="411"/>
      <c r="D14" s="411"/>
      <c r="E14" s="423"/>
      <c r="F14" s="400"/>
      <c r="G14" s="400"/>
      <c r="H14" s="400"/>
      <c r="I14" s="400"/>
      <c r="J14" s="402"/>
      <c r="K14" s="400"/>
      <c r="L14" s="402"/>
      <c r="M14" s="421"/>
    </row>
    <row r="15" spans="1:13" ht="18" customHeight="1">
      <c r="A15" s="411"/>
      <c r="B15" s="411"/>
      <c r="C15" s="411"/>
      <c r="D15" s="411"/>
      <c r="E15" s="423"/>
      <c r="F15" s="400"/>
      <c r="G15" s="400"/>
      <c r="H15" s="400"/>
      <c r="I15" s="400"/>
      <c r="J15" s="402"/>
      <c r="K15" s="400"/>
      <c r="L15" s="402"/>
      <c r="M15" s="421"/>
    </row>
    <row r="16" spans="1:13" ht="27.75" customHeight="1" thickBot="1">
      <c r="A16" s="412"/>
      <c r="B16" s="412"/>
      <c r="C16" s="412"/>
      <c r="D16" s="412"/>
      <c r="E16" s="424"/>
      <c r="F16" s="401"/>
      <c r="G16" s="401"/>
      <c r="H16" s="401"/>
      <c r="I16" s="401"/>
      <c r="J16" s="403"/>
      <c r="K16" s="401"/>
      <c r="L16" s="403"/>
      <c r="M16" s="422"/>
    </row>
    <row r="17" spans="1:13" ht="18" customHeight="1">
      <c r="A17" s="418" t="s">
        <v>12</v>
      </c>
      <c r="B17" s="418"/>
      <c r="C17" s="418"/>
      <c r="D17" s="21" t="s">
        <v>13</v>
      </c>
      <c r="E17" s="139">
        <v>1333.4</v>
      </c>
      <c r="F17" s="12">
        <v>1044.71</v>
      </c>
      <c r="G17" s="12">
        <v>1177.9100000000001</v>
      </c>
      <c r="H17" s="12">
        <v>241.4</v>
      </c>
      <c r="I17" s="12">
        <v>15.88</v>
      </c>
      <c r="J17" s="11">
        <f t="shared" ref="J17:J25" si="0">SUM(E17:I17)</f>
        <v>3813.3000000000006</v>
      </c>
      <c r="K17" s="12">
        <v>822.83</v>
      </c>
      <c r="L17" s="11">
        <f>K17+F17+G17+H17+I17</f>
        <v>3302.73</v>
      </c>
      <c r="M17" s="53">
        <f>J17*12+L17*2</f>
        <v>52365.060000000005</v>
      </c>
    </row>
    <row r="18" spans="1:13" ht="18" customHeight="1">
      <c r="A18" s="378"/>
      <c r="B18" s="378"/>
      <c r="C18" s="378"/>
      <c r="D18" s="20" t="s">
        <v>14</v>
      </c>
      <c r="E18" s="132">
        <v>577.63</v>
      </c>
      <c r="F18" s="13">
        <v>962.84</v>
      </c>
      <c r="G18" s="13" t="s">
        <v>15</v>
      </c>
      <c r="H18" s="13">
        <v>130.27000000000001</v>
      </c>
      <c r="I18" s="13" t="s">
        <v>15</v>
      </c>
      <c r="J18" s="11">
        <f t="shared" si="0"/>
        <v>1670.74</v>
      </c>
      <c r="K18" s="13">
        <v>356.46</v>
      </c>
      <c r="L18" s="11">
        <f>F18+H18+K18</f>
        <v>1449.5700000000002</v>
      </c>
      <c r="M18" s="53">
        <f>J18*12+L18*2</f>
        <v>22948.02</v>
      </c>
    </row>
    <row r="19" spans="1:13" ht="18" customHeight="1">
      <c r="A19" s="378"/>
      <c r="B19" s="378"/>
      <c r="C19" s="378"/>
      <c r="D19" s="21" t="s">
        <v>16</v>
      </c>
      <c r="E19" s="139">
        <v>385.1</v>
      </c>
      <c r="F19" s="12">
        <v>641.91999999999996</v>
      </c>
      <c r="G19" s="12" t="s">
        <v>15</v>
      </c>
      <c r="H19" s="12">
        <v>91.67</v>
      </c>
      <c r="I19" s="12" t="s">
        <v>15</v>
      </c>
      <c r="J19" s="11">
        <f t="shared" si="0"/>
        <v>1118.69</v>
      </c>
      <c r="K19" s="12">
        <v>237.64</v>
      </c>
      <c r="L19" s="11">
        <f t="shared" ref="L19:L20" si="1">F19+H19+K19</f>
        <v>971.2299999999999</v>
      </c>
      <c r="M19" s="53">
        <f t="shared" ref="M19:M25" si="2">J19*12+L19*2</f>
        <v>15366.74</v>
      </c>
    </row>
    <row r="20" spans="1:13" ht="18" customHeight="1">
      <c r="A20" s="419"/>
      <c r="B20" s="419"/>
      <c r="C20" s="419"/>
      <c r="D20" s="76" t="s">
        <v>17</v>
      </c>
      <c r="E20" s="133">
        <v>288.83999999999997</v>
      </c>
      <c r="F20" s="77">
        <v>481.43</v>
      </c>
      <c r="G20" s="77" t="s">
        <v>15</v>
      </c>
      <c r="H20" s="77">
        <v>72.31</v>
      </c>
      <c r="I20" s="77" t="s">
        <v>15</v>
      </c>
      <c r="J20" s="78">
        <f t="shared" si="0"/>
        <v>842.57999999999993</v>
      </c>
      <c r="K20" s="77">
        <v>178.23</v>
      </c>
      <c r="L20" s="78">
        <f t="shared" si="1"/>
        <v>731.97</v>
      </c>
      <c r="M20" s="79">
        <f t="shared" si="2"/>
        <v>11574.9</v>
      </c>
    </row>
    <row r="21" spans="1:13" ht="18" customHeight="1">
      <c r="A21" s="369" t="s">
        <v>18</v>
      </c>
      <c r="B21" s="369"/>
      <c r="C21" s="369"/>
      <c r="D21" s="80" t="s">
        <v>13</v>
      </c>
      <c r="E21" s="140">
        <v>1333.4</v>
      </c>
      <c r="F21" s="81">
        <v>956.84</v>
      </c>
      <c r="G21" s="81">
        <v>549.54</v>
      </c>
      <c r="H21" s="81">
        <v>202.03</v>
      </c>
      <c r="I21" s="81">
        <v>7.45</v>
      </c>
      <c r="J21" s="82">
        <f t="shared" si="0"/>
        <v>3049.26</v>
      </c>
      <c r="K21" s="81">
        <v>822.83</v>
      </c>
      <c r="L21" s="82">
        <f>K21+F21+G21+H21+I21</f>
        <v>2538.69</v>
      </c>
      <c r="M21" s="83">
        <f>J21*12+L21*2</f>
        <v>41668.5</v>
      </c>
    </row>
    <row r="22" spans="1:13" ht="18" customHeight="1">
      <c r="A22" s="420" t="s">
        <v>19</v>
      </c>
      <c r="B22" s="420"/>
      <c r="C22" s="420"/>
      <c r="D22" s="84" t="s">
        <v>13</v>
      </c>
      <c r="E22" s="134">
        <v>1333.4</v>
      </c>
      <c r="F22" s="85">
        <v>956.84</v>
      </c>
      <c r="G22" s="85">
        <v>549.54</v>
      </c>
      <c r="H22" s="85">
        <v>202.03</v>
      </c>
      <c r="I22" s="85">
        <v>7.45</v>
      </c>
      <c r="J22" s="86">
        <f t="shared" si="0"/>
        <v>3049.26</v>
      </c>
      <c r="K22" s="85">
        <v>822.83</v>
      </c>
      <c r="L22" s="86">
        <f>K22+F22+G22+H22+I22</f>
        <v>2538.69</v>
      </c>
      <c r="M22" s="87">
        <f>J22*12+L22*2</f>
        <v>41668.5</v>
      </c>
    </row>
    <row r="23" spans="1:13" ht="18" customHeight="1">
      <c r="A23" s="378"/>
      <c r="B23" s="378"/>
      <c r="C23" s="378"/>
      <c r="D23" s="21" t="s">
        <v>14</v>
      </c>
      <c r="E23" s="139">
        <v>577.63</v>
      </c>
      <c r="F23" s="12">
        <v>652.57000000000005</v>
      </c>
      <c r="G23" s="12" t="s">
        <v>15</v>
      </c>
      <c r="H23" s="12">
        <v>107.93</v>
      </c>
      <c r="I23" s="12" t="s">
        <v>15</v>
      </c>
      <c r="J23" s="11">
        <f t="shared" si="0"/>
        <v>1338.13</v>
      </c>
      <c r="K23" s="12">
        <v>356.46</v>
      </c>
      <c r="L23" s="11">
        <f t="shared" ref="L23:L24" si="3">F23+H23+K23</f>
        <v>1116.96</v>
      </c>
      <c r="M23" s="53">
        <f>J23*12+L23*2</f>
        <v>18291.480000000003</v>
      </c>
    </row>
    <row r="24" spans="1:13" ht="18" customHeight="1">
      <c r="A24" s="419"/>
      <c r="B24" s="419"/>
      <c r="C24" s="419"/>
      <c r="D24" s="76" t="s">
        <v>17</v>
      </c>
      <c r="E24" s="133">
        <v>288.83999999999997</v>
      </c>
      <c r="F24" s="77">
        <v>326.31</v>
      </c>
      <c r="G24" s="77" t="s">
        <v>15</v>
      </c>
      <c r="H24" s="77">
        <v>61.12</v>
      </c>
      <c r="I24" s="77" t="s">
        <v>15</v>
      </c>
      <c r="J24" s="78">
        <f t="shared" si="0"/>
        <v>676.27</v>
      </c>
      <c r="K24" s="77">
        <v>178.23</v>
      </c>
      <c r="L24" s="78">
        <f t="shared" si="3"/>
        <v>565.66</v>
      </c>
      <c r="M24" s="79">
        <f>J24*12+L24*2</f>
        <v>9246.56</v>
      </c>
    </row>
    <row r="25" spans="1:13" ht="18" customHeight="1" thickBot="1">
      <c r="A25" s="47" t="s">
        <v>20</v>
      </c>
      <c r="B25" s="48"/>
      <c r="C25" s="48"/>
      <c r="D25" s="49" t="s">
        <v>13</v>
      </c>
      <c r="E25" s="141">
        <v>1333.4</v>
      </c>
      <c r="F25" s="50">
        <v>839.48</v>
      </c>
      <c r="G25" s="50">
        <v>339.32</v>
      </c>
      <c r="H25" s="50">
        <v>183.23</v>
      </c>
      <c r="I25" s="50">
        <v>3.69</v>
      </c>
      <c r="J25" s="24">
        <f t="shared" si="0"/>
        <v>2699.1200000000003</v>
      </c>
      <c r="K25" s="50">
        <v>822.83</v>
      </c>
      <c r="L25" s="24">
        <f t="shared" ref="L25" si="4">K25+F25+G25+H25+I25</f>
        <v>2188.5499999999997</v>
      </c>
      <c r="M25" s="54">
        <f t="shared" si="2"/>
        <v>36766.54</v>
      </c>
    </row>
    <row r="26" spans="1:13" s="7" customFormat="1">
      <c r="A26" s="42" t="s">
        <v>21</v>
      </c>
      <c r="D26" s="33"/>
      <c r="E26" s="40"/>
      <c r="F26" s="40"/>
      <c r="G26" s="40"/>
      <c r="H26" s="40"/>
      <c r="I26" s="40"/>
      <c r="J26" s="40"/>
      <c r="K26" s="40"/>
      <c r="L26" s="40"/>
      <c r="M26" s="41"/>
    </row>
    <row r="27" spans="1:13">
      <c r="D27" s="2"/>
      <c r="E27" s="3"/>
      <c r="F27" s="3"/>
      <c r="G27" s="3"/>
      <c r="H27" s="3"/>
      <c r="I27" s="3"/>
      <c r="J27" s="4"/>
      <c r="K27" s="3"/>
      <c r="L27" s="5"/>
      <c r="M27" s="204"/>
    </row>
    <row r="28" spans="1:13" ht="15" customHeight="1">
      <c r="A28" s="373" t="s">
        <v>22</v>
      </c>
      <c r="B28" s="373"/>
      <c r="C28" s="373"/>
      <c r="D28" s="19"/>
      <c r="E28" s="19"/>
      <c r="F28" s="19"/>
      <c r="G28" s="19"/>
      <c r="H28" s="19"/>
      <c r="I28" s="19"/>
      <c r="J28" s="19"/>
      <c r="K28" s="3"/>
      <c r="L28" s="5"/>
      <c r="M28" s="204"/>
    </row>
    <row r="29" spans="1:13" ht="15.75" customHeight="1">
      <c r="A29" s="373"/>
      <c r="B29" s="373"/>
      <c r="C29" s="373"/>
      <c r="D29" s="19"/>
      <c r="E29" s="19"/>
      <c r="F29" s="19"/>
      <c r="G29" s="19"/>
      <c r="H29" s="19"/>
      <c r="I29" s="19"/>
      <c r="J29" s="19"/>
      <c r="L29" s="205"/>
      <c r="M29" s="205"/>
    </row>
    <row r="30" spans="1:13" ht="42" customHeight="1" thickBot="1">
      <c r="A30" s="412" t="s">
        <v>2</v>
      </c>
      <c r="B30" s="412"/>
      <c r="C30" s="412"/>
      <c r="D30" s="14" t="s">
        <v>23</v>
      </c>
      <c r="E30" s="14" t="s">
        <v>24</v>
      </c>
      <c r="G30" s="205"/>
      <c r="I30" s="205"/>
      <c r="L30" s="205"/>
      <c r="M30" s="205"/>
    </row>
    <row r="31" spans="1:13" ht="18" customHeight="1">
      <c r="A31" s="15" t="s">
        <v>25</v>
      </c>
      <c r="B31" s="15"/>
      <c r="C31" s="15"/>
      <c r="D31" s="26">
        <v>51.32</v>
      </c>
      <c r="E31" s="26">
        <v>31.68</v>
      </c>
      <c r="G31" s="205"/>
      <c r="I31" s="205"/>
      <c r="L31" s="205"/>
      <c r="M31" s="205"/>
    </row>
    <row r="32" spans="1:13" ht="18" customHeight="1">
      <c r="A32" s="16" t="s">
        <v>26</v>
      </c>
      <c r="B32" s="16"/>
      <c r="C32" s="16"/>
      <c r="D32" s="27">
        <v>22.26</v>
      </c>
      <c r="E32" s="27">
        <v>13.75</v>
      </c>
      <c r="G32" s="205"/>
      <c r="I32" s="205"/>
      <c r="L32" s="205"/>
      <c r="M32" s="205"/>
    </row>
    <row r="33" spans="1:14" ht="18" customHeight="1">
      <c r="A33" s="15" t="s">
        <v>27</v>
      </c>
      <c r="B33" s="15"/>
      <c r="C33" s="15"/>
      <c r="D33" s="26">
        <v>14.83</v>
      </c>
      <c r="E33" s="26">
        <v>9.17</v>
      </c>
      <c r="G33" s="205"/>
      <c r="I33" s="205"/>
      <c r="L33" s="205"/>
      <c r="M33" s="205"/>
    </row>
    <row r="34" spans="1:14" ht="18" customHeight="1" thickBot="1">
      <c r="A34" s="17" t="s">
        <v>28</v>
      </c>
      <c r="B34" s="17"/>
      <c r="C34" s="17"/>
      <c r="D34" s="28">
        <v>11.14</v>
      </c>
      <c r="E34" s="28">
        <v>6.89</v>
      </c>
      <c r="G34" s="205"/>
      <c r="I34" s="205"/>
      <c r="L34" s="205"/>
      <c r="M34" s="205"/>
    </row>
    <row r="35" spans="1:14" s="7" customFormat="1">
      <c r="A35" s="6"/>
      <c r="B35" s="6"/>
      <c r="C35" s="6"/>
      <c r="D35" s="6"/>
      <c r="E35" s="6"/>
      <c r="F35" s="206"/>
      <c r="G35" s="206"/>
      <c r="H35" s="1"/>
      <c r="I35" s="1"/>
      <c r="J35" s="201"/>
      <c r="K35"/>
      <c r="L35" s="205"/>
      <c r="M35" s="205"/>
    </row>
    <row r="37" spans="1:14" ht="10.5" customHeight="1"/>
    <row r="38" spans="1:14" ht="38.25" customHeight="1">
      <c r="A38" s="404" t="s">
        <v>29</v>
      </c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</row>
    <row r="39" spans="1:14" ht="15.75">
      <c r="A39" s="10"/>
    </row>
    <row r="40" spans="1:14">
      <c r="A40" s="417"/>
      <c r="B40" s="417"/>
      <c r="C40" s="417"/>
      <c r="D40" s="417"/>
      <c r="E40" s="417"/>
      <c r="F40" s="417"/>
      <c r="G40" s="417"/>
      <c r="H40" s="417"/>
      <c r="I40" s="417"/>
    </row>
    <row r="41" spans="1:14" ht="15" customHeight="1">
      <c r="A41" s="411" t="s">
        <v>1</v>
      </c>
      <c r="B41" s="411"/>
      <c r="C41" s="411"/>
      <c r="D41" s="411" t="s">
        <v>2</v>
      </c>
      <c r="E41" s="413" t="s">
        <v>3</v>
      </c>
      <c r="F41" s="400" t="s">
        <v>30</v>
      </c>
      <c r="G41" s="400" t="s">
        <v>31</v>
      </c>
      <c r="H41" s="413" t="s">
        <v>32</v>
      </c>
      <c r="I41" s="413" t="s">
        <v>33</v>
      </c>
      <c r="J41" s="402" t="s">
        <v>8</v>
      </c>
      <c r="K41" s="402" t="s">
        <v>34</v>
      </c>
      <c r="L41" s="411" t="s">
        <v>35</v>
      </c>
      <c r="M41" s="415" t="s">
        <v>36</v>
      </c>
    </row>
    <row r="42" spans="1:14">
      <c r="A42" s="411"/>
      <c r="B42" s="411"/>
      <c r="C42" s="411"/>
      <c r="D42" s="411"/>
      <c r="E42" s="413"/>
      <c r="F42" s="400"/>
      <c r="G42" s="400"/>
      <c r="H42" s="413"/>
      <c r="I42" s="413"/>
      <c r="J42" s="402"/>
      <c r="K42" s="402"/>
      <c r="L42" s="411"/>
      <c r="M42" s="415"/>
    </row>
    <row r="43" spans="1:14" ht="15.75" thickBot="1">
      <c r="A43" s="412"/>
      <c r="B43" s="412"/>
      <c r="C43" s="412"/>
      <c r="D43" s="412"/>
      <c r="E43" s="414"/>
      <c r="F43" s="401"/>
      <c r="G43" s="401"/>
      <c r="H43" s="414"/>
      <c r="I43" s="414"/>
      <c r="J43" s="403"/>
      <c r="K43" s="403"/>
      <c r="L43" s="412"/>
      <c r="M43" s="416"/>
    </row>
    <row r="44" spans="1:14" ht="18" customHeight="1">
      <c r="A44" s="88" t="s">
        <v>37</v>
      </c>
      <c r="B44" s="89"/>
      <c r="C44" s="89"/>
      <c r="D44" s="89" t="s">
        <v>13</v>
      </c>
      <c r="E44" s="331">
        <v>1416.98</v>
      </c>
      <c r="F44" s="331">
        <v>189.34</v>
      </c>
      <c r="G44" s="331">
        <v>1137.9000000000001</v>
      </c>
      <c r="H44" s="331">
        <v>6.26</v>
      </c>
      <c r="I44" s="90" t="s">
        <v>15</v>
      </c>
      <c r="J44" s="91">
        <f>SUM(E44:I44)</f>
        <v>2750.4800000000005</v>
      </c>
      <c r="K44" s="91">
        <f t="shared" ref="K44:K56" si="5">J44</f>
        <v>2750.4800000000005</v>
      </c>
      <c r="L44" s="92">
        <f>J44*12+K44*2</f>
        <v>38506.720000000008</v>
      </c>
      <c r="M44" s="93">
        <v>54.486708179999994</v>
      </c>
    </row>
    <row r="45" spans="1:14" ht="18" customHeight="1">
      <c r="A45" s="441" t="s">
        <v>38</v>
      </c>
      <c r="B45" s="441"/>
      <c r="C45" s="441"/>
      <c r="D45" s="94" t="s">
        <v>13</v>
      </c>
      <c r="E45" s="324">
        <v>1416.98</v>
      </c>
      <c r="F45" s="324">
        <v>189.34</v>
      </c>
      <c r="G45" s="324">
        <v>1421.77</v>
      </c>
      <c r="H45" s="324">
        <v>6.26</v>
      </c>
      <c r="I45" s="95" t="s">
        <v>15</v>
      </c>
      <c r="J45" s="86">
        <f t="shared" ref="J45:J56" si="6">SUM(E45:I45)</f>
        <v>3034.3500000000004</v>
      </c>
      <c r="K45" s="86">
        <f t="shared" si="5"/>
        <v>3034.3500000000004</v>
      </c>
      <c r="L45" s="96">
        <f t="shared" ref="L45:L56" si="7">J45*12+K45*2</f>
        <v>42480.900000000009</v>
      </c>
      <c r="M45" s="97">
        <v>54.486708179999994</v>
      </c>
      <c r="N45" s="1"/>
    </row>
    <row r="46" spans="1:14" ht="18" customHeight="1">
      <c r="A46" s="442"/>
      <c r="B46" s="442"/>
      <c r="C46" s="442"/>
      <c r="D46" s="15" t="s">
        <v>17</v>
      </c>
      <c r="E46" s="13">
        <v>306.93</v>
      </c>
      <c r="F46" s="13">
        <v>41.02</v>
      </c>
      <c r="G46" s="13">
        <v>307.98</v>
      </c>
      <c r="H46" s="13">
        <v>2.41</v>
      </c>
      <c r="I46" s="26" t="s">
        <v>15</v>
      </c>
      <c r="J46" s="11">
        <f t="shared" si="6"/>
        <v>658.34</v>
      </c>
      <c r="K46" s="11">
        <f t="shared" si="5"/>
        <v>658.34</v>
      </c>
      <c r="L46" s="23">
        <f t="shared" si="7"/>
        <v>9216.76</v>
      </c>
      <c r="M46" s="37">
        <v>11.797749059999999</v>
      </c>
    </row>
    <row r="47" spans="1:14" ht="18" customHeight="1">
      <c r="A47" s="443"/>
      <c r="B47" s="443"/>
      <c r="C47" s="443"/>
      <c r="D47" s="98" t="s">
        <v>14</v>
      </c>
      <c r="E47" s="332">
        <v>613.83000000000004</v>
      </c>
      <c r="F47" s="332">
        <v>82.02</v>
      </c>
      <c r="G47" s="332">
        <v>615.91999999999996</v>
      </c>
      <c r="H47" s="332">
        <v>4.7300000000000004</v>
      </c>
      <c r="I47" s="99" t="s">
        <v>15</v>
      </c>
      <c r="J47" s="78">
        <f t="shared" si="6"/>
        <v>1316.5</v>
      </c>
      <c r="K47" s="78">
        <f t="shared" si="5"/>
        <v>1316.5</v>
      </c>
      <c r="L47" s="100">
        <f t="shared" si="7"/>
        <v>18431</v>
      </c>
      <c r="M47" s="101">
        <v>23.605547309999995</v>
      </c>
    </row>
    <row r="48" spans="1:14" ht="18" customHeight="1">
      <c r="A48" s="420" t="s">
        <v>39</v>
      </c>
      <c r="B48" s="420"/>
      <c r="C48" s="420"/>
      <c r="D48" s="102" t="s">
        <v>13</v>
      </c>
      <c r="E48" s="85">
        <v>1416.98</v>
      </c>
      <c r="F48" s="85">
        <v>189.34</v>
      </c>
      <c r="G48" s="85">
        <v>1421.77</v>
      </c>
      <c r="H48" s="85">
        <v>6.26</v>
      </c>
      <c r="I48" s="103" t="s">
        <v>15</v>
      </c>
      <c r="J48" s="86">
        <f t="shared" si="6"/>
        <v>3034.3500000000004</v>
      </c>
      <c r="K48" s="86">
        <f t="shared" si="5"/>
        <v>3034.3500000000004</v>
      </c>
      <c r="L48" s="96">
        <f t="shared" si="7"/>
        <v>42480.900000000009</v>
      </c>
      <c r="M48" s="104">
        <v>54.486708179999994</v>
      </c>
    </row>
    <row r="49" spans="1:13" ht="18" customHeight="1">
      <c r="A49" s="378"/>
      <c r="B49" s="378"/>
      <c r="C49" s="378"/>
      <c r="D49" s="16" t="s">
        <v>17</v>
      </c>
      <c r="E49" s="12">
        <v>306.93</v>
      </c>
      <c r="F49" s="12">
        <v>41.02</v>
      </c>
      <c r="G49" s="12">
        <v>307.98</v>
      </c>
      <c r="H49" s="12">
        <v>2.41</v>
      </c>
      <c r="I49" s="27" t="s">
        <v>15</v>
      </c>
      <c r="J49" s="11">
        <f t="shared" si="6"/>
        <v>658.34</v>
      </c>
      <c r="K49" s="11">
        <f t="shared" si="5"/>
        <v>658.34</v>
      </c>
      <c r="L49" s="23">
        <f t="shared" si="7"/>
        <v>9216.76</v>
      </c>
      <c r="M49" s="38">
        <v>11.797749059999999</v>
      </c>
    </row>
    <row r="50" spans="1:13" ht="18" customHeight="1">
      <c r="A50" s="419"/>
      <c r="B50" s="419"/>
      <c r="C50" s="419"/>
      <c r="D50" s="105" t="s">
        <v>14</v>
      </c>
      <c r="E50" s="77">
        <v>613.83000000000004</v>
      </c>
      <c r="F50" s="77">
        <v>82.02</v>
      </c>
      <c r="G50" s="77">
        <v>615.91999999999996</v>
      </c>
      <c r="H50" s="77">
        <v>4.72</v>
      </c>
      <c r="I50" s="106" t="s">
        <v>15</v>
      </c>
      <c r="J50" s="78">
        <f t="shared" si="6"/>
        <v>1316.49</v>
      </c>
      <c r="K50" s="78">
        <f t="shared" si="5"/>
        <v>1316.49</v>
      </c>
      <c r="L50" s="100">
        <f t="shared" si="7"/>
        <v>18430.86</v>
      </c>
      <c r="M50" s="107">
        <v>23.605547309999995</v>
      </c>
    </row>
    <row r="51" spans="1:13" ht="18" customHeight="1">
      <c r="A51" s="441" t="s">
        <v>40</v>
      </c>
      <c r="B51" s="441"/>
      <c r="C51" s="441"/>
      <c r="D51" s="94" t="s">
        <v>13</v>
      </c>
      <c r="E51" s="324">
        <v>1416.98</v>
      </c>
      <c r="F51" s="324">
        <v>189.34</v>
      </c>
      <c r="G51" s="324">
        <v>2084.13</v>
      </c>
      <c r="H51" s="324">
        <v>6.26</v>
      </c>
      <c r="I51" s="95" t="s">
        <v>15</v>
      </c>
      <c r="J51" s="86">
        <f t="shared" si="6"/>
        <v>3696.71</v>
      </c>
      <c r="K51" s="86">
        <f t="shared" si="5"/>
        <v>3696.71</v>
      </c>
      <c r="L51" s="96">
        <f t="shared" si="7"/>
        <v>51753.94</v>
      </c>
      <c r="M51" s="97">
        <v>54.486708179999994</v>
      </c>
    </row>
    <row r="52" spans="1:13" ht="18" customHeight="1">
      <c r="A52" s="442"/>
      <c r="B52" s="442"/>
      <c r="C52" s="442"/>
      <c r="D52" s="15" t="s">
        <v>14</v>
      </c>
      <c r="E52" s="13">
        <v>613.86</v>
      </c>
      <c r="F52" s="13">
        <v>82.02</v>
      </c>
      <c r="G52" s="13">
        <v>902.86</v>
      </c>
      <c r="H52" s="13">
        <v>4.7300000000000004</v>
      </c>
      <c r="I52" s="26" t="s">
        <v>15</v>
      </c>
      <c r="J52" s="11">
        <f t="shared" si="6"/>
        <v>1603.47</v>
      </c>
      <c r="K52" s="11">
        <f t="shared" si="5"/>
        <v>1603.47</v>
      </c>
      <c r="L52" s="23">
        <f t="shared" si="7"/>
        <v>22448.579999999998</v>
      </c>
      <c r="M52" s="37">
        <v>23.605547309999995</v>
      </c>
    </row>
    <row r="53" spans="1:13" ht="18" customHeight="1">
      <c r="A53" s="443"/>
      <c r="B53" s="443"/>
      <c r="C53" s="443"/>
      <c r="D53" s="98" t="s">
        <v>16</v>
      </c>
      <c r="E53" s="332">
        <v>409.22</v>
      </c>
      <c r="F53" s="332">
        <v>54.68</v>
      </c>
      <c r="G53" s="332">
        <v>601.9</v>
      </c>
      <c r="H53" s="332">
        <v>1.81</v>
      </c>
      <c r="I53" s="99" t="s">
        <v>15</v>
      </c>
      <c r="J53" s="78">
        <f>SUM(E53:I53)</f>
        <v>1067.6099999999999</v>
      </c>
      <c r="K53" s="78">
        <f t="shared" si="5"/>
        <v>1067.6099999999999</v>
      </c>
      <c r="L53" s="100">
        <f t="shared" si="7"/>
        <v>14946.539999999999</v>
      </c>
      <c r="M53" s="101">
        <v>15.737031539999998</v>
      </c>
    </row>
    <row r="54" spans="1:13" ht="18" customHeight="1">
      <c r="A54" s="44" t="s">
        <v>41</v>
      </c>
      <c r="B54" s="15"/>
      <c r="C54" s="15"/>
      <c r="D54" s="15" t="s">
        <v>13</v>
      </c>
      <c r="E54" s="13">
        <v>1416.98</v>
      </c>
      <c r="F54" s="13">
        <v>189.34</v>
      </c>
      <c r="G54" s="13">
        <v>97.103670597000004</v>
      </c>
      <c r="H54" s="13">
        <v>6.26</v>
      </c>
      <c r="I54" s="26">
        <v>125.52</v>
      </c>
      <c r="J54" s="11">
        <f t="shared" si="6"/>
        <v>1835.2036705969999</v>
      </c>
      <c r="K54" s="11">
        <f t="shared" si="5"/>
        <v>1835.2036705969999</v>
      </c>
      <c r="L54" s="23">
        <f t="shared" si="7"/>
        <v>25692.851388357998</v>
      </c>
      <c r="M54" s="37">
        <v>54.486708179999994</v>
      </c>
    </row>
    <row r="55" spans="1:13" ht="18" customHeight="1">
      <c r="A55" s="45" t="s">
        <v>42</v>
      </c>
      <c r="B55" s="45"/>
      <c r="C55" s="45"/>
      <c r="D55" s="16" t="s">
        <v>13</v>
      </c>
      <c r="E55" s="12">
        <v>1416.98</v>
      </c>
      <c r="F55" s="12">
        <v>0</v>
      </c>
      <c r="G55" s="12">
        <v>901.36</v>
      </c>
      <c r="H55" s="12">
        <v>6.26</v>
      </c>
      <c r="I55" s="27" t="s">
        <v>15</v>
      </c>
      <c r="J55" s="11">
        <f t="shared" si="6"/>
        <v>2324.6000000000004</v>
      </c>
      <c r="K55" s="11">
        <f t="shared" si="5"/>
        <v>2324.6000000000004</v>
      </c>
      <c r="L55" s="23">
        <f t="shared" si="7"/>
        <v>32544.400000000005</v>
      </c>
      <c r="M55" s="38">
        <v>54.486708179999994</v>
      </c>
    </row>
    <row r="56" spans="1:13" ht="18" customHeight="1" thickBot="1">
      <c r="A56" s="64" t="s">
        <v>43</v>
      </c>
      <c r="B56" s="64"/>
      <c r="C56" s="64"/>
      <c r="D56" s="22" t="s">
        <v>13</v>
      </c>
      <c r="E56" s="325">
        <v>1416.98</v>
      </c>
      <c r="F56" s="325">
        <v>189.34</v>
      </c>
      <c r="G56" s="325">
        <v>901.36</v>
      </c>
      <c r="H56" s="325">
        <v>6.26</v>
      </c>
      <c r="I56" s="30" t="s">
        <v>15</v>
      </c>
      <c r="J56" s="24">
        <f t="shared" si="6"/>
        <v>2513.94</v>
      </c>
      <c r="K56" s="24">
        <f t="shared" si="5"/>
        <v>2513.94</v>
      </c>
      <c r="L56" s="25">
        <f t="shared" si="7"/>
        <v>35195.159999999996</v>
      </c>
      <c r="M56" s="39">
        <v>54.486708179999994</v>
      </c>
    </row>
    <row r="57" spans="1:13" ht="15" customHeight="1">
      <c r="A57" s="411" t="s">
        <v>1</v>
      </c>
      <c r="B57" s="411"/>
      <c r="C57" s="411"/>
      <c r="D57" s="411" t="s">
        <v>2</v>
      </c>
      <c r="E57" s="413" t="s">
        <v>3</v>
      </c>
      <c r="F57" s="400" t="s">
        <v>30</v>
      </c>
      <c r="G57" s="400" t="s">
        <v>31</v>
      </c>
      <c r="H57" s="413" t="s">
        <v>32</v>
      </c>
      <c r="I57" s="413" t="s">
        <v>33</v>
      </c>
      <c r="J57" s="402" t="s">
        <v>8</v>
      </c>
      <c r="K57" s="402" t="s">
        <v>10</v>
      </c>
      <c r="L57" s="411" t="s">
        <v>35</v>
      </c>
      <c r="M57" s="415" t="s">
        <v>36</v>
      </c>
    </row>
    <row r="58" spans="1:13">
      <c r="A58" s="411"/>
      <c r="B58" s="411"/>
      <c r="C58" s="411"/>
      <c r="D58" s="411"/>
      <c r="E58" s="413"/>
      <c r="F58" s="400"/>
      <c r="G58" s="400"/>
      <c r="H58" s="413"/>
      <c r="I58" s="413"/>
      <c r="J58" s="402"/>
      <c r="K58" s="402"/>
      <c r="L58" s="411"/>
      <c r="M58" s="415"/>
    </row>
    <row r="59" spans="1:13" ht="15.75" thickBot="1">
      <c r="A59" s="412"/>
      <c r="B59" s="412"/>
      <c r="C59" s="412"/>
      <c r="D59" s="412"/>
      <c r="E59" s="414"/>
      <c r="F59" s="401"/>
      <c r="G59" s="401"/>
      <c r="H59" s="414"/>
      <c r="I59" s="414"/>
      <c r="J59" s="403"/>
      <c r="K59" s="403"/>
      <c r="L59" s="412"/>
      <c r="M59" s="416"/>
    </row>
    <row r="60" spans="1:13" ht="18" customHeight="1">
      <c r="A60" s="418" t="s">
        <v>44</v>
      </c>
      <c r="B60" s="418"/>
      <c r="C60" s="418"/>
      <c r="D60" s="63" t="s">
        <v>45</v>
      </c>
      <c r="E60" s="108">
        <v>557.05999999999995</v>
      </c>
      <c r="F60" s="109" t="s">
        <v>15</v>
      </c>
      <c r="G60" s="109">
        <v>98.8</v>
      </c>
      <c r="H60" s="109">
        <v>5.5</v>
      </c>
      <c r="I60" s="109" t="s">
        <v>15</v>
      </c>
      <c r="J60" s="68">
        <f t="shared" ref="J60:J88" si="8">SUM(E60:H60)</f>
        <v>661.3599999999999</v>
      </c>
      <c r="K60" s="68">
        <f t="shared" ref="K60:K83" si="9">E60</f>
        <v>557.05999999999995</v>
      </c>
      <c r="L60" s="110">
        <f t="shared" ref="L60:L83" si="10">J60*12+K60*2</f>
        <v>9050.4399999999987</v>
      </c>
      <c r="M60" s="111">
        <v>15.958113719999998</v>
      </c>
    </row>
    <row r="61" spans="1:13" ht="18" customHeight="1">
      <c r="A61" s="378"/>
      <c r="B61" s="378"/>
      <c r="C61" s="378"/>
      <c r="D61" s="16" t="s">
        <v>46</v>
      </c>
      <c r="E61" s="112">
        <v>464.23</v>
      </c>
      <c r="F61" s="27" t="s">
        <v>15</v>
      </c>
      <c r="G61" s="27">
        <v>82.32</v>
      </c>
      <c r="H61" s="27">
        <v>4.59</v>
      </c>
      <c r="I61" s="27" t="s">
        <v>15</v>
      </c>
      <c r="J61" s="11">
        <f t="shared" si="8"/>
        <v>551.14</v>
      </c>
      <c r="K61" s="11">
        <f t="shared" si="9"/>
        <v>464.23</v>
      </c>
      <c r="L61" s="23">
        <f t="shared" si="10"/>
        <v>7542.14</v>
      </c>
      <c r="M61" s="38">
        <v>13.295078369999999</v>
      </c>
    </row>
    <row r="62" spans="1:13" ht="18" customHeight="1">
      <c r="A62" s="378"/>
      <c r="B62" s="378"/>
      <c r="C62" s="378"/>
      <c r="D62" s="15" t="s">
        <v>47</v>
      </c>
      <c r="E62" s="113">
        <v>371.4</v>
      </c>
      <c r="F62" s="26" t="s">
        <v>15</v>
      </c>
      <c r="G62" s="26">
        <v>65.87</v>
      </c>
      <c r="H62" s="26">
        <v>3.67</v>
      </c>
      <c r="I62" s="26" t="s">
        <v>15</v>
      </c>
      <c r="J62" s="11">
        <f t="shared" si="8"/>
        <v>440.94</v>
      </c>
      <c r="K62" s="11">
        <f t="shared" si="9"/>
        <v>371.4</v>
      </c>
      <c r="L62" s="23">
        <f t="shared" si="10"/>
        <v>6034.08</v>
      </c>
      <c r="M62" s="37">
        <v>10.65</v>
      </c>
    </row>
    <row r="63" spans="1:13" ht="18" customHeight="1">
      <c r="A63" s="378"/>
      <c r="B63" s="378"/>
      <c r="C63" s="378"/>
      <c r="D63" s="16" t="s">
        <v>48</v>
      </c>
      <c r="E63" s="112">
        <v>278.52999999999997</v>
      </c>
      <c r="F63" s="27" t="s">
        <v>15</v>
      </c>
      <c r="G63" s="27">
        <v>49.4</v>
      </c>
      <c r="H63" s="27">
        <v>2.75</v>
      </c>
      <c r="I63" s="27" t="s">
        <v>15</v>
      </c>
      <c r="J63" s="11">
        <f t="shared" si="8"/>
        <v>330.67999999999995</v>
      </c>
      <c r="K63" s="11">
        <f t="shared" si="9"/>
        <v>278.52999999999997</v>
      </c>
      <c r="L63" s="23">
        <f t="shared" si="10"/>
        <v>4525.2199999999993</v>
      </c>
      <c r="M63" s="352">
        <v>7.98</v>
      </c>
    </row>
    <row r="64" spans="1:13" ht="18" customHeight="1">
      <c r="A64" s="378"/>
      <c r="B64" s="378"/>
      <c r="C64" s="378"/>
      <c r="D64" s="15" t="s">
        <v>49</v>
      </c>
      <c r="E64" s="113">
        <v>185.7</v>
      </c>
      <c r="F64" s="26" t="s">
        <v>15</v>
      </c>
      <c r="G64" s="26">
        <v>32.94</v>
      </c>
      <c r="H64" s="26">
        <v>1.83</v>
      </c>
      <c r="I64" s="26" t="s">
        <v>15</v>
      </c>
      <c r="J64" s="11">
        <f t="shared" si="8"/>
        <v>220.47</v>
      </c>
      <c r="K64" s="11">
        <f t="shared" si="9"/>
        <v>185.7</v>
      </c>
      <c r="L64" s="23">
        <f t="shared" si="10"/>
        <v>3017.04</v>
      </c>
      <c r="M64" s="37">
        <v>5.3160215099999997</v>
      </c>
    </row>
    <row r="65" spans="1:13" ht="18" customHeight="1">
      <c r="A65" s="419"/>
      <c r="B65" s="419"/>
      <c r="C65" s="419"/>
      <c r="D65" s="98" t="s">
        <v>50</v>
      </c>
      <c r="E65" s="114">
        <v>92.84</v>
      </c>
      <c r="F65" s="99" t="s">
        <v>15</v>
      </c>
      <c r="G65" s="99">
        <v>16.47</v>
      </c>
      <c r="H65" s="99">
        <v>0.91</v>
      </c>
      <c r="I65" s="99" t="s">
        <v>15</v>
      </c>
      <c r="J65" s="78">
        <f t="shared" si="8"/>
        <v>110.22</v>
      </c>
      <c r="K65" s="78">
        <f t="shared" si="9"/>
        <v>92.84</v>
      </c>
      <c r="L65" s="100">
        <f t="shared" si="10"/>
        <v>1508.32</v>
      </c>
      <c r="M65" s="101">
        <v>2.6630353499999995</v>
      </c>
    </row>
    <row r="66" spans="1:13" ht="18" customHeight="1">
      <c r="A66" s="377" t="s">
        <v>51</v>
      </c>
      <c r="B66" s="377"/>
      <c r="C66" s="377"/>
      <c r="D66" s="102" t="s">
        <v>45</v>
      </c>
      <c r="E66" s="115">
        <v>696.3</v>
      </c>
      <c r="F66" s="103" t="s">
        <v>15</v>
      </c>
      <c r="G66" s="103">
        <v>123.47</v>
      </c>
      <c r="H66" s="103">
        <v>5.5</v>
      </c>
      <c r="I66" s="103" t="s">
        <v>15</v>
      </c>
      <c r="J66" s="86">
        <f t="shared" si="8"/>
        <v>825.27</v>
      </c>
      <c r="K66" s="86">
        <f t="shared" si="9"/>
        <v>696.3</v>
      </c>
      <c r="L66" s="96">
        <f t="shared" si="10"/>
        <v>11295.84</v>
      </c>
      <c r="M66" s="104">
        <v>15.958113719999998</v>
      </c>
    </row>
    <row r="67" spans="1:13" ht="18" customHeight="1">
      <c r="A67" s="363"/>
      <c r="B67" s="363"/>
      <c r="C67" s="363"/>
      <c r="D67" s="16" t="s">
        <v>46</v>
      </c>
      <c r="E67" s="112">
        <v>580.25</v>
      </c>
      <c r="F67" s="27" t="s">
        <v>15</v>
      </c>
      <c r="G67" s="27">
        <v>102.88</v>
      </c>
      <c r="H67" s="27">
        <v>4.59</v>
      </c>
      <c r="I67" s="27" t="s">
        <v>15</v>
      </c>
      <c r="J67" s="11">
        <f t="shared" si="8"/>
        <v>687.72</v>
      </c>
      <c r="K67" s="11">
        <f t="shared" si="9"/>
        <v>580.25</v>
      </c>
      <c r="L67" s="23">
        <f t="shared" si="10"/>
        <v>9413.14</v>
      </c>
      <c r="M67" s="38">
        <v>13.295078369999999</v>
      </c>
    </row>
    <row r="68" spans="1:13" ht="18" customHeight="1">
      <c r="A68" s="363"/>
      <c r="B68" s="363"/>
      <c r="C68" s="363"/>
      <c r="D68" s="15" t="s">
        <v>47</v>
      </c>
      <c r="E68" s="113">
        <v>464.21</v>
      </c>
      <c r="F68" s="26" t="s">
        <v>15</v>
      </c>
      <c r="G68" s="26">
        <v>82.31</v>
      </c>
      <c r="H68" s="26">
        <v>3.67</v>
      </c>
      <c r="I68" s="26" t="s">
        <v>15</v>
      </c>
      <c r="J68" s="11">
        <f t="shared" si="8"/>
        <v>550.18999999999994</v>
      </c>
      <c r="K68" s="11">
        <f t="shared" si="9"/>
        <v>464.21</v>
      </c>
      <c r="L68" s="23">
        <f t="shared" si="10"/>
        <v>7530.6999999999989</v>
      </c>
      <c r="M68" s="37">
        <v>10.65</v>
      </c>
    </row>
    <row r="69" spans="1:13" ht="18" customHeight="1">
      <c r="A69" s="363"/>
      <c r="B69" s="363"/>
      <c r="C69" s="363"/>
      <c r="D69" s="16" t="s">
        <v>48</v>
      </c>
      <c r="E69" s="112">
        <v>348.16</v>
      </c>
      <c r="F69" s="27" t="s">
        <v>15</v>
      </c>
      <c r="G69" s="27">
        <v>61.73</v>
      </c>
      <c r="H69" s="27">
        <v>2.74</v>
      </c>
      <c r="I69" s="27" t="s">
        <v>15</v>
      </c>
      <c r="J69" s="11">
        <f t="shared" si="8"/>
        <v>412.63000000000005</v>
      </c>
      <c r="K69" s="11">
        <f t="shared" si="9"/>
        <v>348.16</v>
      </c>
      <c r="L69" s="23">
        <f t="shared" si="10"/>
        <v>5647.88</v>
      </c>
      <c r="M69" s="352">
        <v>7.98</v>
      </c>
    </row>
    <row r="70" spans="1:13" ht="18" customHeight="1">
      <c r="A70" s="363"/>
      <c r="B70" s="363"/>
      <c r="C70" s="363"/>
      <c r="D70" s="15" t="s">
        <v>49</v>
      </c>
      <c r="E70" s="113">
        <v>232.1</v>
      </c>
      <c r="F70" s="26" t="s">
        <v>15</v>
      </c>
      <c r="G70" s="26">
        <v>41.15</v>
      </c>
      <c r="H70" s="26">
        <v>1.84</v>
      </c>
      <c r="I70" s="26" t="s">
        <v>15</v>
      </c>
      <c r="J70" s="11">
        <f t="shared" si="8"/>
        <v>275.08999999999997</v>
      </c>
      <c r="K70" s="11">
        <f t="shared" si="9"/>
        <v>232.1</v>
      </c>
      <c r="L70" s="23">
        <f t="shared" si="10"/>
        <v>3765.2799999999997</v>
      </c>
      <c r="M70" s="37">
        <v>5.3160215099999997</v>
      </c>
    </row>
    <row r="71" spans="1:13" ht="18" customHeight="1">
      <c r="A71" s="364"/>
      <c r="B71" s="364"/>
      <c r="C71" s="364"/>
      <c r="D71" s="98" t="s">
        <v>50</v>
      </c>
      <c r="E71" s="114">
        <v>116.05</v>
      </c>
      <c r="F71" s="99" t="s">
        <v>15</v>
      </c>
      <c r="G71" s="99">
        <v>20.58</v>
      </c>
      <c r="H71" s="99">
        <v>0.91</v>
      </c>
      <c r="I71" s="99" t="s">
        <v>15</v>
      </c>
      <c r="J71" s="78">
        <f t="shared" si="8"/>
        <v>137.54</v>
      </c>
      <c r="K71" s="78">
        <f t="shared" si="9"/>
        <v>116.05</v>
      </c>
      <c r="L71" s="100">
        <f t="shared" si="10"/>
        <v>1882.58</v>
      </c>
      <c r="M71" s="101">
        <v>2.6630353499999995</v>
      </c>
    </row>
    <row r="72" spans="1:13" ht="18" customHeight="1">
      <c r="A72" s="420" t="s">
        <v>52</v>
      </c>
      <c r="B72" s="420"/>
      <c r="C72" s="420"/>
      <c r="D72" s="102" t="s">
        <v>45</v>
      </c>
      <c r="E72" s="115">
        <v>812.36</v>
      </c>
      <c r="F72" s="103" t="s">
        <v>15</v>
      </c>
      <c r="G72" s="103">
        <v>201.7</v>
      </c>
      <c r="H72" s="103">
        <v>5.5</v>
      </c>
      <c r="I72" s="103" t="s">
        <v>15</v>
      </c>
      <c r="J72" s="86">
        <f t="shared" si="8"/>
        <v>1019.56</v>
      </c>
      <c r="K72" s="86">
        <f t="shared" si="9"/>
        <v>812.36</v>
      </c>
      <c r="L72" s="96">
        <f t="shared" si="10"/>
        <v>13859.439999999999</v>
      </c>
      <c r="M72" s="104">
        <v>15.958113719999998</v>
      </c>
    </row>
    <row r="73" spans="1:13" ht="18" customHeight="1">
      <c r="A73" s="378"/>
      <c r="B73" s="378"/>
      <c r="C73" s="378"/>
      <c r="D73" s="16" t="s">
        <v>46</v>
      </c>
      <c r="E73" s="112">
        <v>676.96</v>
      </c>
      <c r="F73" s="27" t="s">
        <v>15</v>
      </c>
      <c r="G73" s="27">
        <v>168.08</v>
      </c>
      <c r="H73" s="27">
        <v>4.58</v>
      </c>
      <c r="I73" s="27" t="s">
        <v>15</v>
      </c>
      <c r="J73" s="11">
        <f t="shared" si="8"/>
        <v>849.62000000000012</v>
      </c>
      <c r="K73" s="11">
        <f t="shared" si="9"/>
        <v>676.96</v>
      </c>
      <c r="L73" s="23">
        <f t="shared" si="10"/>
        <v>11549.360000000002</v>
      </c>
      <c r="M73" s="38">
        <v>13.295078369999999</v>
      </c>
    </row>
    <row r="74" spans="1:13" ht="18" customHeight="1">
      <c r="A74" s="378"/>
      <c r="B74" s="378"/>
      <c r="C74" s="378"/>
      <c r="D74" s="15" t="s">
        <v>47</v>
      </c>
      <c r="E74" s="113">
        <v>541.57000000000005</v>
      </c>
      <c r="F74" s="26" t="s">
        <v>15</v>
      </c>
      <c r="G74" s="26">
        <v>134.47</v>
      </c>
      <c r="H74" s="26">
        <v>3.67</v>
      </c>
      <c r="I74" s="26" t="s">
        <v>15</v>
      </c>
      <c r="J74" s="11">
        <f t="shared" si="8"/>
        <v>679.71</v>
      </c>
      <c r="K74" s="11">
        <f t="shared" si="9"/>
        <v>541.57000000000005</v>
      </c>
      <c r="L74" s="23">
        <f t="shared" si="10"/>
        <v>9239.66</v>
      </c>
      <c r="M74" s="37">
        <v>10.65</v>
      </c>
    </row>
    <row r="75" spans="1:13" ht="18" customHeight="1">
      <c r="A75" s="378"/>
      <c r="B75" s="378"/>
      <c r="C75" s="378"/>
      <c r="D75" s="16" t="s">
        <v>48</v>
      </c>
      <c r="E75" s="112">
        <v>406.18</v>
      </c>
      <c r="F75" s="27" t="s">
        <v>15</v>
      </c>
      <c r="G75" s="27">
        <v>100.85</v>
      </c>
      <c r="H75" s="27">
        <v>2.75</v>
      </c>
      <c r="I75" s="27" t="s">
        <v>15</v>
      </c>
      <c r="J75" s="11">
        <f t="shared" si="8"/>
        <v>509.78</v>
      </c>
      <c r="K75" s="11">
        <f t="shared" si="9"/>
        <v>406.18</v>
      </c>
      <c r="L75" s="23">
        <f t="shared" si="10"/>
        <v>6929.7199999999993</v>
      </c>
      <c r="M75" s="352">
        <v>7.98</v>
      </c>
    </row>
    <row r="76" spans="1:13" ht="18" customHeight="1">
      <c r="A76" s="378"/>
      <c r="B76" s="378"/>
      <c r="C76" s="378"/>
      <c r="D76" s="15" t="s">
        <v>49</v>
      </c>
      <c r="E76" s="113">
        <v>270.79000000000002</v>
      </c>
      <c r="F76" s="26" t="s">
        <v>15</v>
      </c>
      <c r="G76" s="26">
        <v>67.23</v>
      </c>
      <c r="H76" s="26">
        <v>1.83</v>
      </c>
      <c r="I76" s="26" t="s">
        <v>15</v>
      </c>
      <c r="J76" s="11">
        <f t="shared" si="8"/>
        <v>339.85</v>
      </c>
      <c r="K76" s="11">
        <f t="shared" si="9"/>
        <v>270.79000000000002</v>
      </c>
      <c r="L76" s="23">
        <f t="shared" si="10"/>
        <v>4619.7800000000007</v>
      </c>
      <c r="M76" s="37">
        <v>5.3160215099999997</v>
      </c>
    </row>
    <row r="77" spans="1:13" ht="18" customHeight="1">
      <c r="A77" s="419"/>
      <c r="B77" s="419"/>
      <c r="C77" s="419"/>
      <c r="D77" s="98" t="s">
        <v>50</v>
      </c>
      <c r="E77" s="114">
        <v>135.38999999999999</v>
      </c>
      <c r="F77" s="99" t="s">
        <v>15</v>
      </c>
      <c r="G77" s="99">
        <v>33.61</v>
      </c>
      <c r="H77" s="99">
        <v>0.91</v>
      </c>
      <c r="I77" s="99" t="s">
        <v>15</v>
      </c>
      <c r="J77" s="78">
        <f t="shared" si="8"/>
        <v>169.91</v>
      </c>
      <c r="K77" s="78">
        <f t="shared" si="9"/>
        <v>135.38999999999999</v>
      </c>
      <c r="L77" s="100">
        <f t="shared" si="10"/>
        <v>2309.6999999999998</v>
      </c>
      <c r="M77" s="101">
        <v>2.6630353499999995</v>
      </c>
    </row>
    <row r="78" spans="1:13" ht="18" customHeight="1">
      <c r="A78" s="377" t="s">
        <v>53</v>
      </c>
      <c r="B78" s="377"/>
      <c r="C78" s="377"/>
      <c r="D78" s="102" t="s">
        <v>45</v>
      </c>
      <c r="E78" s="115">
        <v>1220.97</v>
      </c>
      <c r="F78" s="103" t="s">
        <v>15</v>
      </c>
      <c r="G78" s="103">
        <v>390.7</v>
      </c>
      <c r="H78" s="103">
        <v>5.5</v>
      </c>
      <c r="I78" s="103" t="s">
        <v>15</v>
      </c>
      <c r="J78" s="86">
        <f t="shared" si="8"/>
        <v>1617.17</v>
      </c>
      <c r="K78" s="86">
        <f t="shared" si="9"/>
        <v>1220.97</v>
      </c>
      <c r="L78" s="96">
        <f t="shared" si="10"/>
        <v>21847.98</v>
      </c>
      <c r="M78" s="104">
        <v>15.958113719999998</v>
      </c>
    </row>
    <row r="79" spans="1:13" ht="18" customHeight="1">
      <c r="A79" s="363"/>
      <c r="B79" s="363"/>
      <c r="C79" s="363"/>
      <c r="D79" s="16" t="s">
        <v>46</v>
      </c>
      <c r="E79" s="112">
        <v>1017.48</v>
      </c>
      <c r="F79" s="27" t="s">
        <v>15</v>
      </c>
      <c r="G79" s="27">
        <v>325.58999999999997</v>
      </c>
      <c r="H79" s="27">
        <v>4.58</v>
      </c>
      <c r="I79" s="27" t="s">
        <v>15</v>
      </c>
      <c r="J79" s="11">
        <f t="shared" si="8"/>
        <v>1347.6499999999999</v>
      </c>
      <c r="K79" s="11">
        <f t="shared" si="9"/>
        <v>1017.48</v>
      </c>
      <c r="L79" s="23">
        <f t="shared" si="10"/>
        <v>18206.759999999998</v>
      </c>
      <c r="M79" s="38">
        <v>13.295078369999999</v>
      </c>
    </row>
    <row r="80" spans="1:13" ht="18" customHeight="1">
      <c r="A80" s="363"/>
      <c r="B80" s="363"/>
      <c r="C80" s="363"/>
      <c r="D80" s="15" t="s">
        <v>47</v>
      </c>
      <c r="E80" s="113">
        <v>813.98</v>
      </c>
      <c r="F80" s="26" t="s">
        <v>15</v>
      </c>
      <c r="G80" s="26">
        <v>260.48</v>
      </c>
      <c r="H80" s="26">
        <v>3.66</v>
      </c>
      <c r="I80" s="26" t="s">
        <v>15</v>
      </c>
      <c r="J80" s="11">
        <f t="shared" si="8"/>
        <v>1078.1200000000001</v>
      </c>
      <c r="K80" s="11">
        <f t="shared" si="9"/>
        <v>813.98</v>
      </c>
      <c r="L80" s="23">
        <f t="shared" si="10"/>
        <v>14565.400000000001</v>
      </c>
      <c r="M80" s="37">
        <v>10.65</v>
      </c>
    </row>
    <row r="81" spans="1:14" ht="18" customHeight="1">
      <c r="A81" s="363"/>
      <c r="B81" s="363"/>
      <c r="C81" s="363"/>
      <c r="D81" s="16" t="s">
        <v>48</v>
      </c>
      <c r="E81" s="112">
        <v>610.49</v>
      </c>
      <c r="F81" s="27" t="s">
        <v>15</v>
      </c>
      <c r="G81" s="27">
        <v>195.36</v>
      </c>
      <c r="H81" s="27">
        <v>2.75</v>
      </c>
      <c r="I81" s="27" t="s">
        <v>15</v>
      </c>
      <c r="J81" s="11">
        <f t="shared" si="8"/>
        <v>808.6</v>
      </c>
      <c r="K81" s="11">
        <f t="shared" si="9"/>
        <v>610.49</v>
      </c>
      <c r="L81" s="23">
        <f t="shared" si="10"/>
        <v>10924.18</v>
      </c>
      <c r="M81" s="352">
        <v>7.98</v>
      </c>
    </row>
    <row r="82" spans="1:14" ht="18" customHeight="1">
      <c r="A82" s="363"/>
      <c r="B82" s="363"/>
      <c r="C82" s="363"/>
      <c r="D82" s="15" t="s">
        <v>49</v>
      </c>
      <c r="E82" s="113">
        <v>407</v>
      </c>
      <c r="F82" s="26" t="s">
        <v>15</v>
      </c>
      <c r="G82" s="26">
        <v>130.24</v>
      </c>
      <c r="H82" s="26">
        <v>1.83</v>
      </c>
      <c r="I82" s="26" t="s">
        <v>15</v>
      </c>
      <c r="J82" s="11">
        <f t="shared" si="8"/>
        <v>539.07000000000005</v>
      </c>
      <c r="K82" s="11">
        <f t="shared" si="9"/>
        <v>407</v>
      </c>
      <c r="L82" s="23">
        <f t="shared" si="10"/>
        <v>7282.84</v>
      </c>
      <c r="M82" s="37">
        <v>5.3160215099999997</v>
      </c>
    </row>
    <row r="83" spans="1:14" ht="18" customHeight="1">
      <c r="A83" s="364"/>
      <c r="B83" s="364"/>
      <c r="C83" s="364"/>
      <c r="D83" s="98" t="s">
        <v>50</v>
      </c>
      <c r="E83" s="114">
        <v>203.52</v>
      </c>
      <c r="F83" s="99" t="s">
        <v>15</v>
      </c>
      <c r="G83" s="99">
        <v>65.12</v>
      </c>
      <c r="H83" s="99">
        <v>0.91</v>
      </c>
      <c r="I83" s="99" t="s">
        <v>15</v>
      </c>
      <c r="J83" s="78">
        <f t="shared" si="8"/>
        <v>269.55</v>
      </c>
      <c r="K83" s="78">
        <f t="shared" si="9"/>
        <v>203.52</v>
      </c>
      <c r="L83" s="100">
        <f t="shared" si="10"/>
        <v>3641.6400000000003</v>
      </c>
      <c r="M83" s="101">
        <v>2.6630353499999995</v>
      </c>
    </row>
    <row r="84" spans="1:14" ht="18" customHeight="1">
      <c r="A84" s="117" t="s">
        <v>54</v>
      </c>
      <c r="B84" s="117"/>
      <c r="C84" s="117"/>
      <c r="D84" s="118" t="s">
        <v>48</v>
      </c>
      <c r="E84" s="328">
        <v>278.56</v>
      </c>
      <c r="F84" s="328" t="s">
        <v>15</v>
      </c>
      <c r="G84" s="329">
        <v>49.44</v>
      </c>
      <c r="H84" s="329">
        <v>2.75</v>
      </c>
      <c r="I84" s="119" t="s">
        <v>15</v>
      </c>
      <c r="J84" s="82">
        <f t="shared" si="8"/>
        <v>330.75</v>
      </c>
      <c r="K84" s="82" t="s">
        <v>15</v>
      </c>
      <c r="L84" s="120">
        <f>J84*12</f>
        <v>3969</v>
      </c>
      <c r="M84" s="121">
        <v>7.98</v>
      </c>
    </row>
    <row r="85" spans="1:14" ht="18" customHeight="1">
      <c r="A85" s="122" t="s">
        <v>55</v>
      </c>
      <c r="B85" s="122"/>
      <c r="C85" s="122"/>
      <c r="D85" s="123" t="s">
        <v>48</v>
      </c>
      <c r="E85" s="81">
        <v>278.56</v>
      </c>
      <c r="F85" s="81" t="s">
        <v>15</v>
      </c>
      <c r="G85" s="275">
        <v>49.44</v>
      </c>
      <c r="H85" s="275">
        <v>2.75</v>
      </c>
      <c r="I85" s="124" t="s">
        <v>15</v>
      </c>
      <c r="J85" s="82">
        <f t="shared" si="8"/>
        <v>330.75</v>
      </c>
      <c r="K85" s="82" t="s">
        <v>15</v>
      </c>
      <c r="L85" s="120">
        <f>J85*12</f>
        <v>3969</v>
      </c>
      <c r="M85" s="121">
        <v>7.98</v>
      </c>
    </row>
    <row r="86" spans="1:14" ht="18" customHeight="1">
      <c r="A86" s="117" t="s">
        <v>56</v>
      </c>
      <c r="B86" s="117"/>
      <c r="C86" s="117"/>
      <c r="D86" s="118" t="s">
        <v>48</v>
      </c>
      <c r="E86" s="328">
        <v>278.56</v>
      </c>
      <c r="F86" s="328" t="s">
        <v>15</v>
      </c>
      <c r="G86" s="329">
        <v>49.44</v>
      </c>
      <c r="H86" s="329">
        <v>2.75</v>
      </c>
      <c r="I86" s="119" t="s">
        <v>15</v>
      </c>
      <c r="J86" s="82">
        <f t="shared" si="8"/>
        <v>330.75</v>
      </c>
      <c r="K86" s="82" t="s">
        <v>15</v>
      </c>
      <c r="L86" s="120">
        <f>J86*12</f>
        <v>3969</v>
      </c>
      <c r="M86" s="121">
        <v>7.98</v>
      </c>
    </row>
    <row r="87" spans="1:14" ht="18" customHeight="1">
      <c r="A87" s="122" t="s">
        <v>57</v>
      </c>
      <c r="B87" s="122"/>
      <c r="C87" s="122"/>
      <c r="D87" s="123" t="s">
        <v>48</v>
      </c>
      <c r="E87" s="81">
        <v>278.56</v>
      </c>
      <c r="F87" s="81" t="s">
        <v>15</v>
      </c>
      <c r="G87" s="275">
        <v>49.44</v>
      </c>
      <c r="H87" s="275">
        <v>2.75</v>
      </c>
      <c r="I87" s="124" t="s">
        <v>15</v>
      </c>
      <c r="J87" s="82">
        <f t="shared" si="8"/>
        <v>330.75</v>
      </c>
      <c r="K87" s="82" t="s">
        <v>15</v>
      </c>
      <c r="L87" s="120">
        <f>J87*12</f>
        <v>3969</v>
      </c>
      <c r="M87" s="121">
        <v>7.98</v>
      </c>
    </row>
    <row r="88" spans="1:14" ht="18" customHeight="1" thickBot="1">
      <c r="A88" s="44" t="s">
        <v>58</v>
      </c>
      <c r="B88" s="44"/>
      <c r="C88" s="44"/>
      <c r="D88" s="15" t="s">
        <v>48</v>
      </c>
      <c r="E88" s="13">
        <v>278.56</v>
      </c>
      <c r="F88" s="13" t="s">
        <v>15</v>
      </c>
      <c r="G88" s="330">
        <v>49.44</v>
      </c>
      <c r="H88" s="330">
        <v>2.75</v>
      </c>
      <c r="I88" s="26" t="s">
        <v>15</v>
      </c>
      <c r="J88" s="11">
        <f t="shared" si="8"/>
        <v>330.75</v>
      </c>
      <c r="K88" s="11" t="s">
        <v>15</v>
      </c>
      <c r="L88" s="23">
        <f>J88*12</f>
        <v>3969</v>
      </c>
      <c r="M88" s="121">
        <v>7.98</v>
      </c>
    </row>
    <row r="89" spans="1:14" ht="15" customHeight="1">
      <c r="A89" s="428" t="s">
        <v>1</v>
      </c>
      <c r="B89" s="425"/>
      <c r="C89" s="425"/>
      <c r="D89" s="425" t="s">
        <v>2</v>
      </c>
      <c r="E89" s="431" t="s">
        <v>3</v>
      </c>
      <c r="F89" s="432" t="s">
        <v>30</v>
      </c>
      <c r="G89" s="432" t="s">
        <v>31</v>
      </c>
      <c r="H89" s="431" t="s">
        <v>32</v>
      </c>
      <c r="I89" s="431" t="s">
        <v>33</v>
      </c>
      <c r="J89" s="433" t="s">
        <v>8</v>
      </c>
      <c r="K89" s="433" t="s">
        <v>10</v>
      </c>
      <c r="L89" s="425" t="s">
        <v>35</v>
      </c>
      <c r="M89" s="426" t="s">
        <v>36</v>
      </c>
    </row>
    <row r="90" spans="1:14">
      <c r="A90" s="429"/>
      <c r="B90" s="411"/>
      <c r="C90" s="411"/>
      <c r="D90" s="411"/>
      <c r="E90" s="413"/>
      <c r="F90" s="400"/>
      <c r="G90" s="400"/>
      <c r="H90" s="413"/>
      <c r="I90" s="413"/>
      <c r="J90" s="402"/>
      <c r="K90" s="402"/>
      <c r="L90" s="411"/>
      <c r="M90" s="415"/>
    </row>
    <row r="91" spans="1:14" ht="15.75" thickBot="1">
      <c r="A91" s="430"/>
      <c r="B91" s="412"/>
      <c r="C91" s="412"/>
      <c r="D91" s="412"/>
      <c r="E91" s="414"/>
      <c r="F91" s="401"/>
      <c r="G91" s="401"/>
      <c r="H91" s="414"/>
      <c r="I91" s="414"/>
      <c r="J91" s="403"/>
      <c r="K91" s="403"/>
      <c r="L91" s="412"/>
      <c r="M91" s="416"/>
    </row>
    <row r="92" spans="1:14" ht="18" customHeight="1">
      <c r="A92" s="445" t="s">
        <v>59</v>
      </c>
      <c r="B92" s="445"/>
      <c r="C92" s="445"/>
      <c r="D92" s="125" t="s">
        <v>60</v>
      </c>
      <c r="E92" s="326">
        <v>541.58000000000004</v>
      </c>
      <c r="F92" s="326" t="s">
        <v>15</v>
      </c>
      <c r="G92" s="326">
        <v>134.46</v>
      </c>
      <c r="H92" s="326">
        <v>3.66</v>
      </c>
      <c r="I92" s="51" t="s">
        <v>15</v>
      </c>
      <c r="J92" s="68">
        <f>SUM(E92:H92)</f>
        <v>679.7</v>
      </c>
      <c r="K92" s="68">
        <f>E92</f>
        <v>541.58000000000004</v>
      </c>
      <c r="L92" s="110">
        <f t="shared" ref="L92:L103" si="11">J92*12+K92*2</f>
        <v>9239.5600000000013</v>
      </c>
      <c r="M92" s="43">
        <v>10.65</v>
      </c>
    </row>
    <row r="93" spans="1:14" ht="18" customHeight="1">
      <c r="A93" s="439"/>
      <c r="B93" s="439"/>
      <c r="C93" s="439"/>
      <c r="D93" s="32" t="s">
        <v>61</v>
      </c>
      <c r="E93" s="13">
        <v>473.88</v>
      </c>
      <c r="F93" s="13" t="s">
        <v>15</v>
      </c>
      <c r="G93" s="13">
        <v>117.66</v>
      </c>
      <c r="H93" s="13">
        <v>3.2</v>
      </c>
      <c r="I93" s="26" t="s">
        <v>15</v>
      </c>
      <c r="J93" s="11">
        <f t="shared" ref="J93:J103" si="12">SUM(E93:H93)</f>
        <v>594.74</v>
      </c>
      <c r="K93" s="11">
        <f t="shared" ref="K93:K103" si="13">E93</f>
        <v>473.88</v>
      </c>
      <c r="L93" s="23">
        <f t="shared" si="11"/>
        <v>8084.64</v>
      </c>
      <c r="M93" s="37">
        <v>9.32</v>
      </c>
    </row>
    <row r="94" spans="1:14" ht="18" customHeight="1">
      <c r="A94" s="439"/>
      <c r="B94" s="439"/>
      <c r="C94" s="439"/>
      <c r="D94" s="31" t="s">
        <v>62</v>
      </c>
      <c r="E94" s="12">
        <v>440.03</v>
      </c>
      <c r="F94" s="12" t="s">
        <v>15</v>
      </c>
      <c r="G94" s="12">
        <v>109.25</v>
      </c>
      <c r="H94" s="12">
        <v>2.97</v>
      </c>
      <c r="I94" s="27" t="s">
        <v>15</v>
      </c>
      <c r="J94" s="11">
        <f t="shared" si="12"/>
        <v>552.25</v>
      </c>
      <c r="K94" s="11">
        <f t="shared" si="13"/>
        <v>440.03</v>
      </c>
      <c r="L94" s="23">
        <f t="shared" si="11"/>
        <v>7507.0599999999995</v>
      </c>
      <c r="M94" s="38">
        <v>8.6466999206249984</v>
      </c>
    </row>
    <row r="95" spans="1:14" ht="18" customHeight="1">
      <c r="A95" s="439"/>
      <c r="B95" s="439"/>
      <c r="C95" s="439"/>
      <c r="D95" s="32" t="s">
        <v>63</v>
      </c>
      <c r="E95" s="13">
        <v>406.19</v>
      </c>
      <c r="F95" s="13" t="s">
        <v>15</v>
      </c>
      <c r="G95" s="13">
        <v>100.85</v>
      </c>
      <c r="H95" s="13">
        <v>2.75</v>
      </c>
      <c r="I95" s="26" t="s">
        <v>15</v>
      </c>
      <c r="J95" s="11">
        <f t="shared" si="12"/>
        <v>509.78999999999996</v>
      </c>
      <c r="K95" s="11">
        <f t="shared" si="13"/>
        <v>406.19</v>
      </c>
      <c r="L95" s="23">
        <f t="shared" si="11"/>
        <v>6929.86</v>
      </c>
      <c r="M95" s="37">
        <v>7.99</v>
      </c>
      <c r="N95" s="1"/>
    </row>
    <row r="96" spans="1:14" ht="18" customHeight="1">
      <c r="A96" s="439"/>
      <c r="B96" s="439"/>
      <c r="C96" s="439"/>
      <c r="D96" s="31" t="s">
        <v>64</v>
      </c>
      <c r="E96" s="12">
        <v>338.49</v>
      </c>
      <c r="F96" s="12" t="s">
        <v>15</v>
      </c>
      <c r="G96" s="12">
        <v>84.04</v>
      </c>
      <c r="H96" s="12">
        <v>2.29</v>
      </c>
      <c r="I96" s="27" t="s">
        <v>15</v>
      </c>
      <c r="J96" s="11">
        <f t="shared" si="12"/>
        <v>424.82000000000005</v>
      </c>
      <c r="K96" s="11">
        <f t="shared" si="13"/>
        <v>338.49</v>
      </c>
      <c r="L96" s="23">
        <f t="shared" si="11"/>
        <v>5774.82</v>
      </c>
      <c r="M96" s="38">
        <v>6.66</v>
      </c>
    </row>
    <row r="97" spans="1:13" ht="18" customHeight="1">
      <c r="A97" s="439"/>
      <c r="B97" s="439"/>
      <c r="C97" s="439"/>
      <c r="D97" s="32" t="s">
        <v>65</v>
      </c>
      <c r="E97" s="13">
        <v>304.64</v>
      </c>
      <c r="F97" s="13" t="s">
        <v>15</v>
      </c>
      <c r="G97" s="13">
        <v>75.63</v>
      </c>
      <c r="H97" s="13">
        <v>2.06</v>
      </c>
      <c r="I97" s="26" t="s">
        <v>15</v>
      </c>
      <c r="J97" s="11">
        <f t="shared" si="12"/>
        <v>382.33</v>
      </c>
      <c r="K97" s="11">
        <f t="shared" si="13"/>
        <v>304.64</v>
      </c>
      <c r="L97" s="23">
        <f t="shared" si="11"/>
        <v>5197.24</v>
      </c>
      <c r="M97" s="37">
        <v>5.9861768681249998</v>
      </c>
    </row>
    <row r="98" spans="1:13" ht="18" customHeight="1">
      <c r="A98" s="439"/>
      <c r="B98" s="439"/>
      <c r="C98" s="439"/>
      <c r="D98" s="31" t="s">
        <v>66</v>
      </c>
      <c r="E98" s="12">
        <v>270.79000000000002</v>
      </c>
      <c r="F98" s="12" t="s">
        <v>15</v>
      </c>
      <c r="G98" s="12">
        <v>67.23</v>
      </c>
      <c r="H98" s="12">
        <v>1.83</v>
      </c>
      <c r="I98" s="27" t="s">
        <v>15</v>
      </c>
      <c r="J98" s="11">
        <f t="shared" si="12"/>
        <v>339.85</v>
      </c>
      <c r="K98" s="11">
        <f t="shared" si="13"/>
        <v>270.79000000000002</v>
      </c>
      <c r="L98" s="23">
        <f t="shared" si="11"/>
        <v>4619.7800000000007</v>
      </c>
      <c r="M98" s="38">
        <v>5.33</v>
      </c>
    </row>
    <row r="99" spans="1:13" ht="18" customHeight="1">
      <c r="A99" s="439"/>
      <c r="B99" s="439"/>
      <c r="C99" s="439"/>
      <c r="D99" s="32" t="s">
        <v>67</v>
      </c>
      <c r="E99" s="13">
        <v>203.09</v>
      </c>
      <c r="F99" s="13" t="s">
        <v>15</v>
      </c>
      <c r="G99" s="13">
        <v>50.43</v>
      </c>
      <c r="H99" s="13">
        <v>1.37</v>
      </c>
      <c r="I99" s="26" t="s">
        <v>15</v>
      </c>
      <c r="J99" s="11">
        <f>SUM(E99:H99)</f>
        <v>254.89000000000001</v>
      </c>
      <c r="K99" s="11">
        <f t="shared" si="13"/>
        <v>203.09</v>
      </c>
      <c r="L99" s="23">
        <f t="shared" si="11"/>
        <v>3464.86</v>
      </c>
      <c r="M99" s="37">
        <v>3.9907845787499996</v>
      </c>
    </row>
    <row r="100" spans="1:13" ht="18" customHeight="1">
      <c r="A100" s="439"/>
      <c r="B100" s="439"/>
      <c r="C100" s="439"/>
      <c r="D100" s="31" t="s">
        <v>68</v>
      </c>
      <c r="E100" s="12">
        <v>169.24</v>
      </c>
      <c r="F100" s="12" t="s">
        <v>15</v>
      </c>
      <c r="G100" s="12">
        <v>42.02</v>
      </c>
      <c r="H100" s="12">
        <v>1.1399999999999999</v>
      </c>
      <c r="I100" s="27" t="s">
        <v>15</v>
      </c>
      <c r="J100" s="11">
        <f t="shared" si="12"/>
        <v>212.4</v>
      </c>
      <c r="K100" s="11">
        <f t="shared" si="13"/>
        <v>169.24</v>
      </c>
      <c r="L100" s="23">
        <f t="shared" si="11"/>
        <v>2887.28</v>
      </c>
      <c r="M100" s="38">
        <v>3.325653815625</v>
      </c>
    </row>
    <row r="101" spans="1:13" ht="18" customHeight="1">
      <c r="A101" s="439"/>
      <c r="B101" s="439"/>
      <c r="C101" s="439"/>
      <c r="D101" s="32" t="s">
        <v>69</v>
      </c>
      <c r="E101" s="13">
        <v>135.38999999999999</v>
      </c>
      <c r="F101" s="13" t="s">
        <v>15</v>
      </c>
      <c r="G101" s="13">
        <v>33.619999999999997</v>
      </c>
      <c r="H101" s="13">
        <v>0.92</v>
      </c>
      <c r="I101" s="26" t="s">
        <v>15</v>
      </c>
      <c r="J101" s="11">
        <f t="shared" si="12"/>
        <v>169.92999999999998</v>
      </c>
      <c r="K101" s="11">
        <f t="shared" si="13"/>
        <v>135.38999999999999</v>
      </c>
      <c r="L101" s="23">
        <f t="shared" si="11"/>
        <v>2309.9399999999996</v>
      </c>
      <c r="M101" s="37">
        <v>2.6605230524999999</v>
      </c>
    </row>
    <row r="102" spans="1:13" ht="18" customHeight="1">
      <c r="A102" s="439"/>
      <c r="B102" s="439"/>
      <c r="C102" s="439"/>
      <c r="D102" s="31" t="s">
        <v>70</v>
      </c>
      <c r="E102" s="12">
        <v>101.55</v>
      </c>
      <c r="F102" s="12" t="s">
        <v>15</v>
      </c>
      <c r="G102" s="12">
        <v>25.21</v>
      </c>
      <c r="H102" s="12">
        <v>0.69</v>
      </c>
      <c r="I102" s="27" t="s">
        <v>15</v>
      </c>
      <c r="J102" s="11">
        <f t="shared" si="12"/>
        <v>127.44999999999999</v>
      </c>
      <c r="K102" s="11">
        <f t="shared" si="13"/>
        <v>101.55</v>
      </c>
      <c r="L102" s="23">
        <f t="shared" si="11"/>
        <v>1732.4999999999998</v>
      </c>
      <c r="M102" s="38">
        <v>1.9953922893749998</v>
      </c>
    </row>
    <row r="103" spans="1:13" ht="18" customHeight="1">
      <c r="A103" s="446"/>
      <c r="B103" s="446"/>
      <c r="C103" s="446"/>
      <c r="D103" s="105" t="s">
        <v>71</v>
      </c>
      <c r="E103" s="77">
        <v>67.7</v>
      </c>
      <c r="F103" s="77" t="s">
        <v>15</v>
      </c>
      <c r="G103" s="327">
        <v>16.809999999999999</v>
      </c>
      <c r="H103" s="327">
        <v>0.46</v>
      </c>
      <c r="I103" s="106" t="s">
        <v>15</v>
      </c>
      <c r="J103" s="78">
        <f t="shared" si="12"/>
        <v>84.97</v>
      </c>
      <c r="K103" s="78">
        <f t="shared" si="13"/>
        <v>67.7</v>
      </c>
      <c r="L103" s="100">
        <f t="shared" si="11"/>
        <v>1155.04</v>
      </c>
      <c r="M103" s="127">
        <v>1.3302615262499999</v>
      </c>
    </row>
    <row r="104" spans="1:13" ht="18" customHeight="1">
      <c r="A104" s="447" t="s">
        <v>72</v>
      </c>
      <c r="B104" s="447"/>
      <c r="C104" s="447"/>
      <c r="D104" s="128" t="s">
        <v>60</v>
      </c>
      <c r="E104" s="95">
        <v>371.4</v>
      </c>
      <c r="F104" s="95" t="s">
        <v>15</v>
      </c>
      <c r="G104" s="95">
        <v>65.87</v>
      </c>
      <c r="H104" s="95">
        <v>3.67</v>
      </c>
      <c r="I104" s="95" t="s">
        <v>15</v>
      </c>
      <c r="J104" s="86">
        <f>SUM(E104:H104)</f>
        <v>440.94</v>
      </c>
      <c r="K104" s="86">
        <f>E104</f>
        <v>371.4</v>
      </c>
      <c r="L104" s="96">
        <f t="shared" ref="L104:L115" si="14">J104*12+K104*2</f>
        <v>6034.08</v>
      </c>
      <c r="M104" s="97">
        <v>10.65</v>
      </c>
    </row>
    <row r="105" spans="1:13" ht="18" customHeight="1">
      <c r="A105" s="448"/>
      <c r="B105" s="448"/>
      <c r="C105" s="448"/>
      <c r="D105" s="32" t="s">
        <v>61</v>
      </c>
      <c r="E105" s="26">
        <v>324.97000000000003</v>
      </c>
      <c r="F105" s="26" t="s">
        <v>15</v>
      </c>
      <c r="G105" s="26">
        <v>57.64</v>
      </c>
      <c r="H105" s="26">
        <v>3.21</v>
      </c>
      <c r="I105" s="26" t="s">
        <v>15</v>
      </c>
      <c r="J105" s="11">
        <f t="shared" ref="J105:J115" si="15">SUM(E105:H105)</f>
        <v>385.82</v>
      </c>
      <c r="K105" s="11">
        <f t="shared" ref="K105:K115" si="16">E105</f>
        <v>324.97000000000003</v>
      </c>
      <c r="L105" s="23">
        <f t="shared" si="14"/>
        <v>5279.7800000000007</v>
      </c>
      <c r="M105" s="37">
        <v>9.32</v>
      </c>
    </row>
    <row r="106" spans="1:13" ht="18" customHeight="1">
      <c r="A106" s="448"/>
      <c r="B106" s="448"/>
      <c r="C106" s="448"/>
      <c r="D106" s="31" t="s">
        <v>62</v>
      </c>
      <c r="E106" s="27">
        <v>301.76</v>
      </c>
      <c r="F106" s="27" t="s">
        <v>15</v>
      </c>
      <c r="G106" s="27">
        <v>53.52</v>
      </c>
      <c r="H106" s="27">
        <v>2.98</v>
      </c>
      <c r="I106" s="27" t="s">
        <v>15</v>
      </c>
      <c r="J106" s="11">
        <f t="shared" si="15"/>
        <v>358.26</v>
      </c>
      <c r="K106" s="11">
        <f t="shared" si="16"/>
        <v>301.76</v>
      </c>
      <c r="L106" s="23">
        <f t="shared" si="14"/>
        <v>4902.6399999999994</v>
      </c>
      <c r="M106" s="38">
        <v>8.6466999206249984</v>
      </c>
    </row>
    <row r="107" spans="1:13" ht="18" customHeight="1">
      <c r="A107" s="448"/>
      <c r="B107" s="448"/>
      <c r="C107" s="448"/>
      <c r="D107" s="32" t="s">
        <v>63</v>
      </c>
      <c r="E107" s="26">
        <v>278.55</v>
      </c>
      <c r="F107" s="26" t="s">
        <v>15</v>
      </c>
      <c r="G107" s="26">
        <v>49.4</v>
      </c>
      <c r="H107" s="26">
        <v>2.75</v>
      </c>
      <c r="I107" s="26" t="s">
        <v>15</v>
      </c>
      <c r="J107" s="11">
        <f t="shared" si="15"/>
        <v>330.7</v>
      </c>
      <c r="K107" s="11">
        <f t="shared" si="16"/>
        <v>278.55</v>
      </c>
      <c r="L107" s="23">
        <f t="shared" si="14"/>
        <v>4525.5</v>
      </c>
      <c r="M107" s="37">
        <v>7.99</v>
      </c>
    </row>
    <row r="108" spans="1:13" ht="18" customHeight="1">
      <c r="A108" s="448"/>
      <c r="B108" s="448"/>
      <c r="C108" s="448"/>
      <c r="D108" s="31" t="s">
        <v>64</v>
      </c>
      <c r="E108" s="27">
        <v>232.12</v>
      </c>
      <c r="F108" s="27" t="s">
        <v>15</v>
      </c>
      <c r="G108" s="27">
        <v>41.17</v>
      </c>
      <c r="H108" s="27">
        <v>2.29</v>
      </c>
      <c r="I108" s="27" t="s">
        <v>15</v>
      </c>
      <c r="J108" s="11">
        <f t="shared" si="15"/>
        <v>275.58000000000004</v>
      </c>
      <c r="K108" s="11">
        <f t="shared" si="16"/>
        <v>232.12</v>
      </c>
      <c r="L108" s="23">
        <f t="shared" si="14"/>
        <v>3771.2000000000007</v>
      </c>
      <c r="M108" s="38">
        <v>6.66</v>
      </c>
    </row>
    <row r="109" spans="1:13" ht="18" customHeight="1">
      <c r="A109" s="448"/>
      <c r="B109" s="448"/>
      <c r="C109" s="448"/>
      <c r="D109" s="32" t="s">
        <v>65</v>
      </c>
      <c r="E109" s="26">
        <v>208.91</v>
      </c>
      <c r="F109" s="26" t="s">
        <v>15</v>
      </c>
      <c r="G109" s="26">
        <v>37.049999999999997</v>
      </c>
      <c r="H109" s="26">
        <v>2.06</v>
      </c>
      <c r="I109" s="26" t="s">
        <v>15</v>
      </c>
      <c r="J109" s="11">
        <f t="shared" si="15"/>
        <v>248.01999999999998</v>
      </c>
      <c r="K109" s="11">
        <f t="shared" si="16"/>
        <v>208.91</v>
      </c>
      <c r="L109" s="23">
        <f t="shared" si="14"/>
        <v>3394.06</v>
      </c>
      <c r="M109" s="37">
        <v>5.9861768681249998</v>
      </c>
    </row>
    <row r="110" spans="1:13" ht="18" customHeight="1">
      <c r="A110" s="448"/>
      <c r="B110" s="448"/>
      <c r="C110" s="448"/>
      <c r="D110" s="31" t="s">
        <v>66</v>
      </c>
      <c r="E110" s="27">
        <v>185.7</v>
      </c>
      <c r="F110" s="27" t="s">
        <v>15</v>
      </c>
      <c r="G110" s="27">
        <v>32.94</v>
      </c>
      <c r="H110" s="27">
        <v>1.83</v>
      </c>
      <c r="I110" s="27" t="s">
        <v>15</v>
      </c>
      <c r="J110" s="11">
        <f t="shared" si="15"/>
        <v>220.47</v>
      </c>
      <c r="K110" s="11">
        <f t="shared" si="16"/>
        <v>185.7</v>
      </c>
      <c r="L110" s="23">
        <f t="shared" si="14"/>
        <v>3017.04</v>
      </c>
      <c r="M110" s="38">
        <v>5.33</v>
      </c>
    </row>
    <row r="111" spans="1:13" ht="18" customHeight="1">
      <c r="A111" s="448"/>
      <c r="B111" s="448"/>
      <c r="C111" s="448"/>
      <c r="D111" s="32" t="s">
        <v>67</v>
      </c>
      <c r="E111" s="26">
        <v>139.27000000000001</v>
      </c>
      <c r="F111" s="26" t="s">
        <v>15</v>
      </c>
      <c r="G111" s="26">
        <v>24.7</v>
      </c>
      <c r="H111" s="26">
        <v>1.37</v>
      </c>
      <c r="I111" s="26" t="s">
        <v>15</v>
      </c>
      <c r="J111" s="11">
        <f t="shared" si="15"/>
        <v>165.34</v>
      </c>
      <c r="K111" s="11">
        <f t="shared" si="16"/>
        <v>139.27000000000001</v>
      </c>
      <c r="L111" s="23">
        <f t="shared" si="14"/>
        <v>2262.62</v>
      </c>
      <c r="M111" s="37">
        <v>3.9907845787499996</v>
      </c>
    </row>
    <row r="112" spans="1:13" ht="18" customHeight="1">
      <c r="A112" s="448"/>
      <c r="B112" s="448"/>
      <c r="C112" s="448"/>
      <c r="D112" s="31" t="s">
        <v>68</v>
      </c>
      <c r="E112" s="27">
        <v>116.06</v>
      </c>
      <c r="F112" s="27" t="s">
        <v>15</v>
      </c>
      <c r="G112" s="27">
        <v>20.59</v>
      </c>
      <c r="H112" s="27">
        <v>1.1499999999999999</v>
      </c>
      <c r="I112" s="27" t="s">
        <v>15</v>
      </c>
      <c r="J112" s="11">
        <f t="shared" si="15"/>
        <v>137.80000000000001</v>
      </c>
      <c r="K112" s="11">
        <f t="shared" si="16"/>
        <v>116.06</v>
      </c>
      <c r="L112" s="23">
        <f t="shared" si="14"/>
        <v>1885.7200000000003</v>
      </c>
      <c r="M112" s="38">
        <v>3.325653815625</v>
      </c>
    </row>
    <row r="113" spans="1:19" ht="18" customHeight="1">
      <c r="A113" s="448"/>
      <c r="B113" s="448"/>
      <c r="C113" s="448"/>
      <c r="D113" s="32" t="s">
        <v>69</v>
      </c>
      <c r="E113" s="13">
        <v>92.85</v>
      </c>
      <c r="F113" s="13" t="s">
        <v>15</v>
      </c>
      <c r="G113" s="13">
        <v>16.47</v>
      </c>
      <c r="H113" s="13">
        <v>0.92</v>
      </c>
      <c r="I113" s="26" t="s">
        <v>15</v>
      </c>
      <c r="J113" s="11">
        <f t="shared" si="15"/>
        <v>110.24</v>
      </c>
      <c r="K113" s="11">
        <f t="shared" si="16"/>
        <v>92.85</v>
      </c>
      <c r="L113" s="23">
        <f t="shared" si="14"/>
        <v>1508.58</v>
      </c>
      <c r="M113" s="37">
        <v>2.6605230524999999</v>
      </c>
    </row>
    <row r="114" spans="1:19" ht="18" customHeight="1">
      <c r="A114" s="448"/>
      <c r="B114" s="448"/>
      <c r="C114" s="448"/>
      <c r="D114" s="31" t="s">
        <v>70</v>
      </c>
      <c r="E114" s="27">
        <v>69.64</v>
      </c>
      <c r="F114" s="27" t="s">
        <v>15</v>
      </c>
      <c r="G114" s="27">
        <v>12.35</v>
      </c>
      <c r="H114" s="27">
        <v>0.69</v>
      </c>
      <c r="I114" s="27" t="s">
        <v>15</v>
      </c>
      <c r="J114" s="11">
        <f t="shared" si="15"/>
        <v>82.679999999999993</v>
      </c>
      <c r="K114" s="11">
        <f t="shared" si="16"/>
        <v>69.64</v>
      </c>
      <c r="L114" s="23">
        <f t="shared" si="14"/>
        <v>1131.4399999999998</v>
      </c>
      <c r="M114" s="38">
        <v>1.9953922893749998</v>
      </c>
    </row>
    <row r="115" spans="1:19" ht="18" customHeight="1">
      <c r="A115" s="449"/>
      <c r="B115" s="449"/>
      <c r="C115" s="449"/>
      <c r="D115" s="105" t="s">
        <v>71</v>
      </c>
      <c r="E115" s="106">
        <v>46.42</v>
      </c>
      <c r="F115" s="106" t="s">
        <v>15</v>
      </c>
      <c r="G115" s="126">
        <v>8.23</v>
      </c>
      <c r="H115" s="126">
        <v>0.46</v>
      </c>
      <c r="I115" s="106" t="s">
        <v>15</v>
      </c>
      <c r="J115" s="78">
        <f t="shared" si="15"/>
        <v>55.110000000000007</v>
      </c>
      <c r="K115" s="78">
        <f t="shared" si="16"/>
        <v>46.42</v>
      </c>
      <c r="L115" s="100">
        <f t="shared" si="14"/>
        <v>754.16000000000008</v>
      </c>
      <c r="M115" s="127">
        <v>1.3302615262499999</v>
      </c>
    </row>
    <row r="116" spans="1:19" ht="17.25" customHeight="1">
      <c r="A116" s="439" t="s">
        <v>73</v>
      </c>
      <c r="B116" s="439"/>
      <c r="C116" s="439"/>
      <c r="D116" s="31" t="s">
        <v>74</v>
      </c>
      <c r="E116" s="12">
        <v>1083.1400000000001</v>
      </c>
      <c r="F116" s="12" t="s">
        <v>15</v>
      </c>
      <c r="G116" s="12">
        <v>268.92</v>
      </c>
      <c r="H116" s="12">
        <v>7.34</v>
      </c>
      <c r="I116" s="27" t="s">
        <v>15</v>
      </c>
      <c r="J116" s="11">
        <f t="shared" ref="J116" si="17">SUM(E116:H116)</f>
        <v>1359.4</v>
      </c>
      <c r="K116" s="11">
        <f t="shared" ref="K116" si="18">E116</f>
        <v>1083.1400000000001</v>
      </c>
      <c r="L116" s="23">
        <f t="shared" ref="L116" si="19">J116*12+K116*2</f>
        <v>18479.080000000002</v>
      </c>
      <c r="M116" s="38">
        <v>21.27</v>
      </c>
      <c r="S116" s="274"/>
    </row>
    <row r="117" spans="1:19" ht="17.25" customHeight="1">
      <c r="A117" s="439"/>
      <c r="B117" s="439"/>
      <c r="C117" s="439"/>
      <c r="D117" s="32" t="s">
        <v>75</v>
      </c>
      <c r="E117" s="13">
        <v>1049.29</v>
      </c>
      <c r="F117" s="13" t="s">
        <v>15</v>
      </c>
      <c r="G117" s="13">
        <v>260.52</v>
      </c>
      <c r="H117" s="13">
        <v>7.1</v>
      </c>
      <c r="I117" s="26" t="s">
        <v>15</v>
      </c>
      <c r="J117" s="11">
        <f t="shared" ref="J117:J139" si="20">SUM(E117:H117)</f>
        <v>1316.9099999999999</v>
      </c>
      <c r="K117" s="11">
        <f t="shared" ref="K117:K139" si="21">E117</f>
        <v>1049.29</v>
      </c>
      <c r="L117" s="23">
        <f t="shared" ref="L117:L139" si="22">J117*12+K117*2</f>
        <v>17901.5</v>
      </c>
      <c r="M117" s="37">
        <v>20.599583351250001</v>
      </c>
    </row>
    <row r="118" spans="1:19" ht="17.25" customHeight="1">
      <c r="A118" s="439"/>
      <c r="B118" s="439"/>
      <c r="C118" s="439"/>
      <c r="D118" s="31" t="s">
        <v>76</v>
      </c>
      <c r="E118" s="12">
        <v>1015.44</v>
      </c>
      <c r="F118" s="12" t="s">
        <v>15</v>
      </c>
      <c r="G118" s="12">
        <v>252.11</v>
      </c>
      <c r="H118" s="12">
        <v>6.87</v>
      </c>
      <c r="I118" s="27" t="s">
        <v>15</v>
      </c>
      <c r="J118" s="11">
        <f t="shared" si="20"/>
        <v>1274.42</v>
      </c>
      <c r="K118" s="11">
        <f t="shared" si="21"/>
        <v>1015.44</v>
      </c>
      <c r="L118" s="23">
        <f t="shared" si="22"/>
        <v>17323.920000000002</v>
      </c>
      <c r="M118" s="38">
        <v>19.935080662499995</v>
      </c>
    </row>
    <row r="119" spans="1:19" ht="17.25" customHeight="1">
      <c r="A119" s="439"/>
      <c r="B119" s="439"/>
      <c r="C119" s="439"/>
      <c r="D119" s="32" t="s">
        <v>77</v>
      </c>
      <c r="E119" s="13">
        <v>947.75</v>
      </c>
      <c r="F119" s="13" t="s">
        <v>15</v>
      </c>
      <c r="G119" s="13">
        <v>235.31</v>
      </c>
      <c r="H119" s="13">
        <v>6.42</v>
      </c>
      <c r="I119" s="26" t="s">
        <v>15</v>
      </c>
      <c r="J119" s="11">
        <f t="shared" si="20"/>
        <v>1189.48</v>
      </c>
      <c r="K119" s="11">
        <f t="shared" si="21"/>
        <v>947.75</v>
      </c>
      <c r="L119" s="23">
        <f t="shared" si="22"/>
        <v>16169.26</v>
      </c>
      <c r="M119" s="37">
        <v>18.606075284999999</v>
      </c>
    </row>
    <row r="120" spans="1:19" ht="17.25" customHeight="1">
      <c r="A120" s="439"/>
      <c r="B120" s="439"/>
      <c r="C120" s="439"/>
      <c r="D120" s="31" t="s">
        <v>78</v>
      </c>
      <c r="E120" s="12">
        <v>880.05</v>
      </c>
      <c r="F120" s="12" t="s">
        <v>15</v>
      </c>
      <c r="G120" s="12">
        <v>218.5</v>
      </c>
      <c r="H120" s="12">
        <v>5.96</v>
      </c>
      <c r="I120" s="27" t="s">
        <v>15</v>
      </c>
      <c r="J120" s="11">
        <f t="shared" si="20"/>
        <v>1104.51</v>
      </c>
      <c r="K120" s="11">
        <f t="shared" si="21"/>
        <v>880.05</v>
      </c>
      <c r="L120" s="23">
        <f t="shared" si="22"/>
        <v>15014.22</v>
      </c>
      <c r="M120" s="38">
        <v>17.277069907499996</v>
      </c>
    </row>
    <row r="121" spans="1:19" ht="17.25" customHeight="1">
      <c r="A121" s="439"/>
      <c r="B121" s="439"/>
      <c r="C121" s="439"/>
      <c r="D121" s="32" t="s">
        <v>79</v>
      </c>
      <c r="E121" s="13">
        <v>846.2</v>
      </c>
      <c r="F121" s="13" t="s">
        <v>15</v>
      </c>
      <c r="G121" s="13">
        <v>210.09</v>
      </c>
      <c r="H121" s="13">
        <v>5.73</v>
      </c>
      <c r="I121" s="26" t="s">
        <v>15</v>
      </c>
      <c r="J121" s="11">
        <f t="shared" si="20"/>
        <v>1062.02</v>
      </c>
      <c r="K121" s="11">
        <f t="shared" si="21"/>
        <v>846.2</v>
      </c>
      <c r="L121" s="23">
        <f t="shared" si="22"/>
        <v>14436.64</v>
      </c>
      <c r="M121" s="37">
        <v>16.612567218749998</v>
      </c>
    </row>
    <row r="122" spans="1:19" ht="17.25" customHeight="1">
      <c r="A122" s="439"/>
      <c r="B122" s="439"/>
      <c r="C122" s="439"/>
      <c r="D122" s="31" t="s">
        <v>80</v>
      </c>
      <c r="E122" s="12">
        <v>812.36</v>
      </c>
      <c r="F122" s="12" t="s">
        <v>15</v>
      </c>
      <c r="G122" s="12">
        <v>201.69</v>
      </c>
      <c r="H122" s="12">
        <v>5.51</v>
      </c>
      <c r="I122" s="27" t="s">
        <v>15</v>
      </c>
      <c r="J122" s="11">
        <f t="shared" si="20"/>
        <v>1019.56</v>
      </c>
      <c r="K122" s="11">
        <f t="shared" si="21"/>
        <v>812.36</v>
      </c>
      <c r="L122" s="23">
        <f t="shared" si="22"/>
        <v>13859.439999999999</v>
      </c>
      <c r="M122" s="38">
        <v>15.94806453</v>
      </c>
    </row>
    <row r="123" spans="1:19" ht="17.25" customHeight="1">
      <c r="A123" s="439"/>
      <c r="B123" s="439"/>
      <c r="C123" s="439"/>
      <c r="D123" s="32" t="s">
        <v>81</v>
      </c>
      <c r="E123" s="13">
        <v>744.66</v>
      </c>
      <c r="F123" s="13" t="s">
        <v>15</v>
      </c>
      <c r="G123" s="13">
        <v>184.88</v>
      </c>
      <c r="H123" s="13">
        <v>5.04</v>
      </c>
      <c r="I123" s="26" t="s">
        <v>15</v>
      </c>
      <c r="J123" s="11">
        <f t="shared" si="20"/>
        <v>934.57999999999993</v>
      </c>
      <c r="K123" s="11">
        <f t="shared" si="21"/>
        <v>744.66</v>
      </c>
      <c r="L123" s="23">
        <f t="shared" si="22"/>
        <v>12704.279999999999</v>
      </c>
      <c r="M123" s="37">
        <v>14.619059152499998</v>
      </c>
    </row>
    <row r="124" spans="1:19" ht="17.25" customHeight="1">
      <c r="A124" s="439"/>
      <c r="B124" s="439"/>
      <c r="C124" s="439"/>
      <c r="D124" s="31" t="s">
        <v>82</v>
      </c>
      <c r="E124" s="12">
        <v>710.81</v>
      </c>
      <c r="F124" s="12" t="s">
        <v>15</v>
      </c>
      <c r="G124" s="12">
        <v>176.48</v>
      </c>
      <c r="H124" s="12">
        <v>4.8099999999999996</v>
      </c>
      <c r="I124" s="27" t="s">
        <v>15</v>
      </c>
      <c r="J124" s="11">
        <f t="shared" si="20"/>
        <v>892.09999999999991</v>
      </c>
      <c r="K124" s="11">
        <f t="shared" si="21"/>
        <v>710.81</v>
      </c>
      <c r="L124" s="23">
        <f t="shared" si="22"/>
        <v>12126.82</v>
      </c>
      <c r="M124" s="38">
        <v>13.954556463749999</v>
      </c>
    </row>
    <row r="125" spans="1:19" ht="17.25" customHeight="1">
      <c r="A125" s="439"/>
      <c r="B125" s="439"/>
      <c r="C125" s="439"/>
      <c r="D125" s="32" t="s">
        <v>83</v>
      </c>
      <c r="E125" s="13">
        <v>676.96</v>
      </c>
      <c r="F125" s="13" t="s">
        <v>15</v>
      </c>
      <c r="G125" s="13">
        <v>168.08</v>
      </c>
      <c r="H125" s="13">
        <v>4.58</v>
      </c>
      <c r="I125" s="26" t="s">
        <v>15</v>
      </c>
      <c r="J125" s="11">
        <f t="shared" si="20"/>
        <v>849.62000000000012</v>
      </c>
      <c r="K125" s="11">
        <f t="shared" si="21"/>
        <v>676.96</v>
      </c>
      <c r="L125" s="23">
        <f t="shared" si="22"/>
        <v>11549.360000000002</v>
      </c>
      <c r="M125" s="37">
        <v>13.290053774999999</v>
      </c>
    </row>
    <row r="126" spans="1:19" ht="17.25" customHeight="1">
      <c r="A126" s="439"/>
      <c r="B126" s="439"/>
      <c r="C126" s="439"/>
      <c r="D126" s="31" t="s">
        <v>84</v>
      </c>
      <c r="E126" s="12">
        <v>609.27</v>
      </c>
      <c r="F126" s="12" t="s">
        <v>15</v>
      </c>
      <c r="G126" s="12">
        <v>151.27000000000001</v>
      </c>
      <c r="H126" s="12">
        <v>4.13</v>
      </c>
      <c r="I126" s="273" t="s">
        <v>15</v>
      </c>
      <c r="J126" s="11">
        <f t="shared" si="20"/>
        <v>764.67</v>
      </c>
      <c r="K126" s="11">
        <f t="shared" si="21"/>
        <v>609.27</v>
      </c>
      <c r="L126" s="23">
        <f t="shared" si="22"/>
        <v>10394.579999999998</v>
      </c>
      <c r="M126" s="38">
        <v>11.961048397499999</v>
      </c>
    </row>
    <row r="127" spans="1:19" ht="17.25" customHeight="1">
      <c r="A127" s="439"/>
      <c r="B127" s="439"/>
      <c r="C127" s="439"/>
      <c r="D127" s="32" t="s">
        <v>85</v>
      </c>
      <c r="E127" s="13">
        <v>575.41999999999996</v>
      </c>
      <c r="F127" s="13" t="s">
        <v>15</v>
      </c>
      <c r="G127" s="13">
        <v>142.86000000000001</v>
      </c>
      <c r="H127" s="13">
        <v>3.88</v>
      </c>
      <c r="I127" s="26" t="s">
        <v>15</v>
      </c>
      <c r="J127" s="11">
        <f t="shared" si="20"/>
        <v>722.16</v>
      </c>
      <c r="K127" s="11">
        <f t="shared" si="21"/>
        <v>575.41999999999996</v>
      </c>
      <c r="L127" s="23">
        <f t="shared" si="22"/>
        <v>9816.76</v>
      </c>
      <c r="M127" s="37">
        <v>11.296545708749999</v>
      </c>
    </row>
    <row r="128" spans="1:19" ht="17.25" customHeight="1">
      <c r="A128" s="439"/>
      <c r="B128" s="439"/>
      <c r="C128" s="439"/>
      <c r="D128" s="31" t="s">
        <v>60</v>
      </c>
      <c r="E128" s="12">
        <v>541.57000000000005</v>
      </c>
      <c r="F128" s="12" t="s">
        <v>15</v>
      </c>
      <c r="G128" s="12">
        <v>134.46</v>
      </c>
      <c r="H128" s="12">
        <v>3.67</v>
      </c>
      <c r="I128" s="27" t="s">
        <v>15</v>
      </c>
      <c r="J128" s="11">
        <f t="shared" si="20"/>
        <v>679.7</v>
      </c>
      <c r="K128" s="11">
        <f t="shared" si="21"/>
        <v>541.57000000000005</v>
      </c>
      <c r="L128" s="23">
        <f t="shared" si="22"/>
        <v>9239.5400000000009</v>
      </c>
      <c r="M128" s="38">
        <v>10.632043019999999</v>
      </c>
    </row>
    <row r="129" spans="1:13" ht="17.25" customHeight="1">
      <c r="A129" s="439"/>
      <c r="B129" s="439"/>
      <c r="C129" s="439"/>
      <c r="D129" s="32" t="s">
        <v>61</v>
      </c>
      <c r="E129" s="13">
        <v>473.87</v>
      </c>
      <c r="F129" s="13" t="s">
        <v>15</v>
      </c>
      <c r="G129" s="13">
        <v>117.65</v>
      </c>
      <c r="H129" s="13">
        <v>3.21</v>
      </c>
      <c r="I129" s="26" t="s">
        <v>15</v>
      </c>
      <c r="J129" s="11">
        <f t="shared" si="20"/>
        <v>594.73</v>
      </c>
      <c r="K129" s="11">
        <f t="shared" si="21"/>
        <v>473.87</v>
      </c>
      <c r="L129" s="23">
        <f t="shared" si="22"/>
        <v>8084.5</v>
      </c>
      <c r="M129" s="37">
        <v>9.3030376424999996</v>
      </c>
    </row>
    <row r="130" spans="1:13" ht="17.25" customHeight="1">
      <c r="A130" s="439"/>
      <c r="B130" s="439"/>
      <c r="C130" s="439"/>
      <c r="D130" s="31" t="s">
        <v>62</v>
      </c>
      <c r="E130" s="12">
        <v>440.03</v>
      </c>
      <c r="F130" s="12" t="s">
        <v>15</v>
      </c>
      <c r="G130" s="12">
        <v>109.25</v>
      </c>
      <c r="H130" s="12">
        <v>2.97</v>
      </c>
      <c r="I130" s="27" t="s">
        <v>15</v>
      </c>
      <c r="J130" s="11">
        <f t="shared" si="20"/>
        <v>552.25</v>
      </c>
      <c r="K130" s="11">
        <f t="shared" si="21"/>
        <v>440.03</v>
      </c>
      <c r="L130" s="23">
        <f t="shared" si="22"/>
        <v>7507.0599999999995</v>
      </c>
      <c r="M130" s="38">
        <v>8.638534953749998</v>
      </c>
    </row>
    <row r="131" spans="1:13" ht="17.25" customHeight="1">
      <c r="A131" s="439"/>
      <c r="B131" s="439"/>
      <c r="C131" s="439"/>
      <c r="D131" s="32" t="s">
        <v>63</v>
      </c>
      <c r="E131" s="13">
        <v>406.18</v>
      </c>
      <c r="F131" s="13" t="s">
        <v>15</v>
      </c>
      <c r="G131" s="13">
        <v>100.85</v>
      </c>
      <c r="H131" s="13">
        <v>2.74</v>
      </c>
      <c r="I131" s="26" t="s">
        <v>15</v>
      </c>
      <c r="J131" s="11">
        <f t="shared" si="20"/>
        <v>509.77</v>
      </c>
      <c r="K131" s="11">
        <f t="shared" si="21"/>
        <v>406.18</v>
      </c>
      <c r="L131" s="23">
        <f t="shared" si="22"/>
        <v>6929.5999999999995</v>
      </c>
      <c r="M131" s="37">
        <v>7.98</v>
      </c>
    </row>
    <row r="132" spans="1:13" ht="17.25" customHeight="1">
      <c r="A132" s="439"/>
      <c r="B132" s="439"/>
      <c r="C132" s="439"/>
      <c r="D132" s="31" t="s">
        <v>64</v>
      </c>
      <c r="E132" s="12">
        <v>338.48</v>
      </c>
      <c r="F132" s="12" t="s">
        <v>15</v>
      </c>
      <c r="G132" s="12">
        <v>84.04</v>
      </c>
      <c r="H132" s="12">
        <v>2.29</v>
      </c>
      <c r="I132" s="27" t="s">
        <v>15</v>
      </c>
      <c r="J132" s="11">
        <f t="shared" si="20"/>
        <v>424.81000000000006</v>
      </c>
      <c r="K132" s="11">
        <f t="shared" si="21"/>
        <v>338.48</v>
      </c>
      <c r="L132" s="23">
        <f t="shared" si="22"/>
        <v>5774.6800000000012</v>
      </c>
      <c r="M132" s="38">
        <v>6.6450268874999994</v>
      </c>
    </row>
    <row r="133" spans="1:13" ht="17.25" customHeight="1">
      <c r="A133" s="439"/>
      <c r="B133" s="439"/>
      <c r="C133" s="439"/>
      <c r="D133" s="32" t="s">
        <v>65</v>
      </c>
      <c r="E133" s="13">
        <v>304.63</v>
      </c>
      <c r="F133" s="13" t="s">
        <v>15</v>
      </c>
      <c r="G133" s="13">
        <v>75.63</v>
      </c>
      <c r="H133" s="13">
        <v>2.06</v>
      </c>
      <c r="I133" s="26" t="s">
        <v>15</v>
      </c>
      <c r="J133" s="11">
        <f t="shared" si="20"/>
        <v>382.32</v>
      </c>
      <c r="K133" s="11">
        <f t="shared" si="21"/>
        <v>304.63</v>
      </c>
      <c r="L133" s="23">
        <f t="shared" si="22"/>
        <v>5197.1000000000004</v>
      </c>
      <c r="M133" s="37">
        <v>5.9805241987499995</v>
      </c>
    </row>
    <row r="134" spans="1:13" ht="17.25" customHeight="1">
      <c r="A134" s="439"/>
      <c r="B134" s="439"/>
      <c r="C134" s="439"/>
      <c r="D134" s="31" t="s">
        <v>66</v>
      </c>
      <c r="E134" s="12">
        <v>270.79000000000002</v>
      </c>
      <c r="F134" s="12" t="s">
        <v>15</v>
      </c>
      <c r="G134" s="12">
        <v>67.23</v>
      </c>
      <c r="H134" s="12">
        <v>1.83</v>
      </c>
      <c r="I134" s="27" t="s">
        <v>15</v>
      </c>
      <c r="J134" s="11">
        <f t="shared" si="20"/>
        <v>339.85</v>
      </c>
      <c r="K134" s="11">
        <f t="shared" si="21"/>
        <v>270.79000000000002</v>
      </c>
      <c r="L134" s="23">
        <f t="shared" si="22"/>
        <v>4619.7800000000007</v>
      </c>
      <c r="M134" s="38">
        <v>5.3160215099999997</v>
      </c>
    </row>
    <row r="135" spans="1:13" ht="17.25" customHeight="1">
      <c r="A135" s="439"/>
      <c r="B135" s="439"/>
      <c r="C135" s="439"/>
      <c r="D135" s="32" t="s">
        <v>67</v>
      </c>
      <c r="E135" s="13">
        <v>203.09</v>
      </c>
      <c r="F135" s="13" t="s">
        <v>15</v>
      </c>
      <c r="G135" s="13">
        <v>50.42</v>
      </c>
      <c r="H135" s="13">
        <v>1.38</v>
      </c>
      <c r="I135" s="26" t="s">
        <v>15</v>
      </c>
      <c r="J135" s="11">
        <f t="shared" si="20"/>
        <v>254.89</v>
      </c>
      <c r="K135" s="11">
        <f t="shared" si="21"/>
        <v>203.09</v>
      </c>
      <c r="L135" s="23">
        <f t="shared" si="22"/>
        <v>3464.8599999999997</v>
      </c>
      <c r="M135" s="37">
        <v>3.9870161325</v>
      </c>
    </row>
    <row r="136" spans="1:13" ht="17.25" customHeight="1">
      <c r="A136" s="439"/>
      <c r="B136" s="439"/>
      <c r="C136" s="439"/>
      <c r="D136" s="31" t="s">
        <v>68</v>
      </c>
      <c r="E136" s="12">
        <v>169.24</v>
      </c>
      <c r="F136" s="12" t="s">
        <v>15</v>
      </c>
      <c r="G136" s="12">
        <v>42.02</v>
      </c>
      <c r="H136" s="12">
        <v>1.1499999999999999</v>
      </c>
      <c r="I136" s="27" t="s">
        <v>15</v>
      </c>
      <c r="J136" s="11">
        <f t="shared" si="20"/>
        <v>212.41000000000003</v>
      </c>
      <c r="K136" s="11">
        <f t="shared" si="21"/>
        <v>169.24</v>
      </c>
      <c r="L136" s="23">
        <f t="shared" si="22"/>
        <v>2887.4</v>
      </c>
      <c r="M136" s="38">
        <v>3.3225134437499997</v>
      </c>
    </row>
    <row r="137" spans="1:13" ht="17.25" customHeight="1">
      <c r="A137" s="439"/>
      <c r="B137" s="439"/>
      <c r="C137" s="439"/>
      <c r="D137" s="32" t="s">
        <v>69</v>
      </c>
      <c r="E137" s="13">
        <v>135.38999999999999</v>
      </c>
      <c r="F137" s="13" t="s">
        <v>15</v>
      </c>
      <c r="G137" s="13">
        <v>33.619999999999997</v>
      </c>
      <c r="H137" s="13">
        <v>0.91</v>
      </c>
      <c r="I137" s="26" t="s">
        <v>15</v>
      </c>
      <c r="J137" s="11">
        <f t="shared" si="20"/>
        <v>169.92</v>
      </c>
      <c r="K137" s="11">
        <f t="shared" si="21"/>
        <v>135.38999999999999</v>
      </c>
      <c r="L137" s="23">
        <f t="shared" si="22"/>
        <v>2309.8199999999997</v>
      </c>
      <c r="M137" s="37">
        <v>2.6580107549999998</v>
      </c>
    </row>
    <row r="138" spans="1:13" ht="17.25" customHeight="1">
      <c r="A138" s="439"/>
      <c r="B138" s="439"/>
      <c r="C138" s="439"/>
      <c r="D138" s="31" t="s">
        <v>70</v>
      </c>
      <c r="E138" s="12">
        <v>101.54</v>
      </c>
      <c r="F138" s="12" t="s">
        <v>15</v>
      </c>
      <c r="G138" s="12">
        <v>25.21</v>
      </c>
      <c r="H138" s="12">
        <v>0.68</v>
      </c>
      <c r="I138" s="27" t="s">
        <v>15</v>
      </c>
      <c r="J138" s="11">
        <f t="shared" si="20"/>
        <v>127.43</v>
      </c>
      <c r="K138" s="11">
        <f t="shared" si="21"/>
        <v>101.54</v>
      </c>
      <c r="L138" s="23">
        <f t="shared" si="22"/>
        <v>1732.24</v>
      </c>
      <c r="M138" s="38">
        <v>1.99350806625</v>
      </c>
    </row>
    <row r="139" spans="1:13" ht="17.25" customHeight="1" thickBot="1">
      <c r="A139" s="440"/>
      <c r="B139" s="440"/>
      <c r="C139" s="440"/>
      <c r="D139" s="29" t="s">
        <v>71</v>
      </c>
      <c r="E139" s="325">
        <v>67.7</v>
      </c>
      <c r="F139" s="325" t="s">
        <v>15</v>
      </c>
      <c r="G139" s="325">
        <v>16.809999999999999</v>
      </c>
      <c r="H139" s="325">
        <v>0.46</v>
      </c>
      <c r="I139" s="30" t="s">
        <v>15</v>
      </c>
      <c r="J139" s="24">
        <f t="shared" si="20"/>
        <v>84.97</v>
      </c>
      <c r="K139" s="24">
        <f t="shared" si="21"/>
        <v>67.7</v>
      </c>
      <c r="L139" s="25">
        <f t="shared" si="22"/>
        <v>1155.04</v>
      </c>
      <c r="M139" s="39">
        <v>1.3290053774999999</v>
      </c>
    </row>
    <row r="140" spans="1:13" ht="15" customHeight="1">
      <c r="A140" s="411" t="s">
        <v>1</v>
      </c>
      <c r="B140" s="411"/>
      <c r="C140" s="411"/>
      <c r="D140" s="411" t="s">
        <v>2</v>
      </c>
      <c r="E140" s="413" t="s">
        <v>3</v>
      </c>
      <c r="F140" s="400" t="s">
        <v>30</v>
      </c>
      <c r="G140" s="400" t="s">
        <v>31</v>
      </c>
      <c r="H140" s="413" t="s">
        <v>32</v>
      </c>
      <c r="I140" s="413" t="s">
        <v>33</v>
      </c>
      <c r="J140" s="402" t="s">
        <v>8</v>
      </c>
      <c r="K140" s="402" t="s">
        <v>34</v>
      </c>
      <c r="L140" s="411" t="s">
        <v>35</v>
      </c>
      <c r="M140" s="415" t="s">
        <v>36</v>
      </c>
    </row>
    <row r="141" spans="1:13">
      <c r="A141" s="411"/>
      <c r="B141" s="411"/>
      <c r="C141" s="411"/>
      <c r="D141" s="411"/>
      <c r="E141" s="413"/>
      <c r="F141" s="400"/>
      <c r="G141" s="400"/>
      <c r="H141" s="413"/>
      <c r="I141" s="413"/>
      <c r="J141" s="402"/>
      <c r="K141" s="402"/>
      <c r="L141" s="411"/>
      <c r="M141" s="415"/>
    </row>
    <row r="142" spans="1:13" ht="15.75" thickBot="1">
      <c r="A142" s="411"/>
      <c r="B142" s="411"/>
      <c r="C142" s="411"/>
      <c r="D142" s="412"/>
      <c r="E142" s="414"/>
      <c r="F142" s="401"/>
      <c r="G142" s="401"/>
      <c r="H142" s="414"/>
      <c r="I142" s="414"/>
      <c r="J142" s="403"/>
      <c r="K142" s="403"/>
      <c r="L142" s="412"/>
      <c r="M142" s="416"/>
    </row>
    <row r="143" spans="1:13" ht="17.25" customHeight="1">
      <c r="A143" s="418" t="s">
        <v>86</v>
      </c>
      <c r="B143" s="418"/>
      <c r="C143" s="418"/>
      <c r="D143" s="125" t="s">
        <v>87</v>
      </c>
      <c r="E143" s="51">
        <v>1368.29</v>
      </c>
      <c r="F143" s="51" t="s">
        <v>15</v>
      </c>
      <c r="G143" s="51">
        <v>4902.76</v>
      </c>
      <c r="H143" s="51">
        <v>7.31</v>
      </c>
      <c r="I143" s="51" t="s">
        <v>15</v>
      </c>
      <c r="J143" s="68">
        <f t="shared" ref="J143:J144" si="23">SUM(E143:H143)</f>
        <v>6278.3600000000006</v>
      </c>
      <c r="K143" s="68">
        <f t="shared" ref="K143:K144" si="24">E143</f>
        <v>1368.29</v>
      </c>
      <c r="L143" s="52">
        <f t="shared" ref="L143:L144" si="25">J143*12+K143*2</f>
        <v>78076.900000000009</v>
      </c>
      <c r="M143" s="51" t="s">
        <v>15</v>
      </c>
    </row>
    <row r="144" spans="1:13" ht="17.25" customHeight="1">
      <c r="A144" s="378"/>
      <c r="B144" s="378"/>
      <c r="C144" s="378"/>
      <c r="D144" s="32" t="s">
        <v>88</v>
      </c>
      <c r="E144" s="26">
        <v>278.56</v>
      </c>
      <c r="F144" s="26" t="s">
        <v>15</v>
      </c>
      <c r="G144" s="26">
        <v>49.43</v>
      </c>
      <c r="H144" s="26">
        <v>2.76</v>
      </c>
      <c r="I144" s="26" t="s">
        <v>15</v>
      </c>
      <c r="J144" s="11">
        <f t="shared" si="23"/>
        <v>330.75</v>
      </c>
      <c r="K144" s="11">
        <f t="shared" si="24"/>
        <v>278.56</v>
      </c>
      <c r="L144" s="53">
        <f t="shared" si="25"/>
        <v>4526.12</v>
      </c>
      <c r="M144" s="26" t="s">
        <v>15</v>
      </c>
    </row>
    <row r="145" spans="1:13" ht="17.25" customHeight="1">
      <c r="A145" s="378"/>
      <c r="B145" s="378"/>
      <c r="C145" s="378"/>
      <c r="D145" s="31" t="s">
        <v>89</v>
      </c>
      <c r="E145" s="27">
        <v>185.7</v>
      </c>
      <c r="F145" s="27" t="s">
        <v>15</v>
      </c>
      <c r="G145" s="27">
        <v>32.94</v>
      </c>
      <c r="H145" s="27">
        <v>1.85</v>
      </c>
      <c r="I145" s="27" t="s">
        <v>15</v>
      </c>
      <c r="J145" s="11">
        <f t="shared" ref="J145" si="26">SUM(E145:H145)</f>
        <v>220.48999999999998</v>
      </c>
      <c r="K145" s="11">
        <f t="shared" ref="K145" si="27">E145</f>
        <v>185.7</v>
      </c>
      <c r="L145" s="53">
        <f t="shared" ref="L145" si="28">J145*12+K145*2</f>
        <v>3017.2799999999997</v>
      </c>
      <c r="M145" s="27" t="s">
        <v>15</v>
      </c>
    </row>
    <row r="146" spans="1:13" ht="17.25" customHeight="1">
      <c r="A146" s="419"/>
      <c r="B146" s="419"/>
      <c r="C146" s="419"/>
      <c r="D146" s="129" t="s">
        <v>90</v>
      </c>
      <c r="E146" s="106">
        <v>92.84</v>
      </c>
      <c r="F146" s="106" t="s">
        <v>15</v>
      </c>
      <c r="G146" s="106">
        <v>16.47</v>
      </c>
      <c r="H146" s="106">
        <v>0.94</v>
      </c>
      <c r="I146" s="106" t="s">
        <v>15</v>
      </c>
      <c r="J146" s="78">
        <f t="shared" ref="J146" si="29">SUM(E146:H146)</f>
        <v>110.25</v>
      </c>
      <c r="K146" s="78">
        <f t="shared" ref="K146" si="30">E146</f>
        <v>92.84</v>
      </c>
      <c r="L146" s="79">
        <f t="shared" ref="L146" si="31">J146*12+K146*2</f>
        <v>1508.68</v>
      </c>
      <c r="M146" s="106" t="s">
        <v>15</v>
      </c>
    </row>
    <row r="147" spans="1:13" ht="17.25" customHeight="1">
      <c r="A147" s="377" t="s">
        <v>91</v>
      </c>
      <c r="B147" s="377"/>
      <c r="C147" s="377"/>
      <c r="D147" s="128" t="s">
        <v>87</v>
      </c>
      <c r="E147" s="95">
        <v>1368.29</v>
      </c>
      <c r="F147" s="95" t="s">
        <v>15</v>
      </c>
      <c r="G147" s="95">
        <v>2736.39</v>
      </c>
      <c r="H147" s="95">
        <v>7.31</v>
      </c>
      <c r="I147" s="95" t="s">
        <v>15</v>
      </c>
      <c r="J147" s="86">
        <f t="shared" ref="J147:J148" si="32">SUM(E147:H147)</f>
        <v>4111.9900000000007</v>
      </c>
      <c r="K147" s="86">
        <f t="shared" ref="K147:K148" si="33">E147</f>
        <v>1368.29</v>
      </c>
      <c r="L147" s="87">
        <f t="shared" ref="L147:L148" si="34">J147*12+K147*2</f>
        <v>52080.460000000006</v>
      </c>
      <c r="M147" s="95" t="s">
        <v>15</v>
      </c>
    </row>
    <row r="148" spans="1:13" ht="17.25" customHeight="1">
      <c r="A148" s="363"/>
      <c r="B148" s="363"/>
      <c r="C148" s="363"/>
      <c r="D148" s="32" t="s">
        <v>92</v>
      </c>
      <c r="E148" s="26">
        <v>1220.97</v>
      </c>
      <c r="F148" s="26" t="s">
        <v>15</v>
      </c>
      <c r="G148" s="26">
        <v>390.7</v>
      </c>
      <c r="H148" s="26">
        <v>5.5</v>
      </c>
      <c r="I148" s="26" t="s">
        <v>15</v>
      </c>
      <c r="J148" s="11">
        <f t="shared" si="32"/>
        <v>1617.17</v>
      </c>
      <c r="K148" s="11">
        <f t="shared" si="33"/>
        <v>1220.97</v>
      </c>
      <c r="L148" s="53">
        <f t="shared" si="34"/>
        <v>21847.98</v>
      </c>
      <c r="M148" s="26" t="s">
        <v>15</v>
      </c>
    </row>
    <row r="149" spans="1:13" ht="17.25" customHeight="1">
      <c r="A149" s="363"/>
      <c r="B149" s="363"/>
      <c r="C149" s="363"/>
      <c r="D149" s="31" t="s">
        <v>93</v>
      </c>
      <c r="E149" s="27">
        <v>1017.47</v>
      </c>
      <c r="F149" s="27" t="s">
        <v>15</v>
      </c>
      <c r="G149" s="27">
        <v>325.56</v>
      </c>
      <c r="H149" s="27">
        <v>4.59</v>
      </c>
      <c r="I149" s="27" t="s">
        <v>15</v>
      </c>
      <c r="J149" s="11">
        <f t="shared" ref="J149:J160" si="35">SUM(E149:H149)</f>
        <v>1347.62</v>
      </c>
      <c r="K149" s="11">
        <f t="shared" ref="K149:K163" si="36">E149</f>
        <v>1017.47</v>
      </c>
      <c r="L149" s="53">
        <f t="shared" ref="L149:L161" si="37">J149*12+K149*2</f>
        <v>18206.379999999997</v>
      </c>
      <c r="M149" s="27" t="s">
        <v>15</v>
      </c>
    </row>
    <row r="150" spans="1:13" ht="17.25" customHeight="1">
      <c r="A150" s="363"/>
      <c r="B150" s="363"/>
      <c r="C150" s="363"/>
      <c r="D150" s="32" t="s">
        <v>94</v>
      </c>
      <c r="E150" s="26">
        <v>813.95</v>
      </c>
      <c r="F150" s="26" t="s">
        <v>15</v>
      </c>
      <c r="G150" s="26">
        <v>260.44</v>
      </c>
      <c r="H150" s="26">
        <v>3.67</v>
      </c>
      <c r="I150" s="26" t="s">
        <v>15</v>
      </c>
      <c r="J150" s="11">
        <f t="shared" si="35"/>
        <v>1078.0600000000002</v>
      </c>
      <c r="K150" s="11">
        <f t="shared" si="36"/>
        <v>813.95</v>
      </c>
      <c r="L150" s="53">
        <f t="shared" si="37"/>
        <v>14564.62</v>
      </c>
      <c r="M150" s="26" t="s">
        <v>15</v>
      </c>
    </row>
    <row r="151" spans="1:13" ht="17.25" customHeight="1">
      <c r="A151" s="116"/>
      <c r="B151" s="116"/>
      <c r="C151" s="116"/>
      <c r="D151" s="130" t="s">
        <v>88</v>
      </c>
      <c r="E151" s="99">
        <v>610.46</v>
      </c>
      <c r="F151" s="99" t="s">
        <v>15</v>
      </c>
      <c r="G151" s="99">
        <v>195.33</v>
      </c>
      <c r="H151" s="99">
        <v>2.76</v>
      </c>
      <c r="I151" s="99" t="s">
        <v>15</v>
      </c>
      <c r="J151" s="78">
        <f t="shared" si="35"/>
        <v>808.55000000000007</v>
      </c>
      <c r="K151" s="78">
        <f t="shared" si="36"/>
        <v>610.46</v>
      </c>
      <c r="L151" s="79">
        <f t="shared" si="37"/>
        <v>10923.52</v>
      </c>
      <c r="M151" s="99" t="s">
        <v>15</v>
      </c>
    </row>
    <row r="152" spans="1:13" ht="17.25" customHeight="1">
      <c r="A152" s="420" t="s">
        <v>95</v>
      </c>
      <c r="B152" s="420"/>
      <c r="C152" s="420"/>
      <c r="D152" s="131" t="s">
        <v>87</v>
      </c>
      <c r="E152" s="85">
        <v>1368.28</v>
      </c>
      <c r="F152" s="85" t="s">
        <v>15</v>
      </c>
      <c r="G152" s="85">
        <v>1914.75</v>
      </c>
      <c r="H152" s="103">
        <v>7.31</v>
      </c>
      <c r="I152" s="103" t="s">
        <v>15</v>
      </c>
      <c r="J152" s="86">
        <f t="shared" si="35"/>
        <v>3290.3399999999997</v>
      </c>
      <c r="K152" s="86">
        <f t="shared" si="36"/>
        <v>1368.28</v>
      </c>
      <c r="L152" s="87">
        <f t="shared" si="37"/>
        <v>42220.639999999992</v>
      </c>
      <c r="M152" s="103" t="s">
        <v>15</v>
      </c>
    </row>
    <row r="153" spans="1:13" ht="17.25" customHeight="1">
      <c r="A153" s="378"/>
      <c r="B153" s="378"/>
      <c r="C153" s="378"/>
      <c r="D153" s="31" t="s">
        <v>92</v>
      </c>
      <c r="E153" s="12">
        <v>812.31</v>
      </c>
      <c r="F153" s="12" t="s">
        <v>15</v>
      </c>
      <c r="G153" s="12">
        <v>201.69</v>
      </c>
      <c r="H153" s="12">
        <v>5.5</v>
      </c>
      <c r="I153" s="27" t="s">
        <v>15</v>
      </c>
      <c r="J153" s="11">
        <f t="shared" si="35"/>
        <v>1019.5</v>
      </c>
      <c r="K153" s="11">
        <f t="shared" si="36"/>
        <v>812.31</v>
      </c>
      <c r="L153" s="53">
        <f t="shared" si="37"/>
        <v>13858.619999999999</v>
      </c>
      <c r="M153" s="27" t="s">
        <v>15</v>
      </c>
    </row>
    <row r="154" spans="1:13" ht="17.25" customHeight="1">
      <c r="A154" s="378"/>
      <c r="B154" s="378"/>
      <c r="C154" s="378"/>
      <c r="D154" s="32" t="s">
        <v>93</v>
      </c>
      <c r="E154" s="13">
        <v>676.9</v>
      </c>
      <c r="F154" s="13" t="s">
        <v>15</v>
      </c>
      <c r="G154" s="13">
        <v>168.07</v>
      </c>
      <c r="H154" s="26">
        <v>4.59</v>
      </c>
      <c r="I154" s="26" t="s">
        <v>15</v>
      </c>
      <c r="J154" s="11">
        <f t="shared" si="35"/>
        <v>849.56000000000006</v>
      </c>
      <c r="K154" s="11">
        <f t="shared" si="36"/>
        <v>676.9</v>
      </c>
      <c r="L154" s="53">
        <f t="shared" si="37"/>
        <v>11548.52</v>
      </c>
      <c r="M154" s="26" t="s">
        <v>15</v>
      </c>
    </row>
    <row r="155" spans="1:13" ht="17.25" customHeight="1">
      <c r="A155" s="378"/>
      <c r="B155" s="378"/>
      <c r="C155" s="378"/>
      <c r="D155" s="31" t="s">
        <v>94</v>
      </c>
      <c r="E155" s="12">
        <v>541.54999999999995</v>
      </c>
      <c r="F155" s="12" t="s">
        <v>15</v>
      </c>
      <c r="G155" s="12">
        <v>134.47</v>
      </c>
      <c r="H155" s="27">
        <v>3.67</v>
      </c>
      <c r="I155" s="27" t="s">
        <v>15</v>
      </c>
      <c r="J155" s="11">
        <f t="shared" si="35"/>
        <v>679.68999999999994</v>
      </c>
      <c r="K155" s="11">
        <f t="shared" si="36"/>
        <v>541.54999999999995</v>
      </c>
      <c r="L155" s="53">
        <f t="shared" si="37"/>
        <v>9239.3799999999992</v>
      </c>
      <c r="M155" s="27" t="s">
        <v>15</v>
      </c>
    </row>
    <row r="156" spans="1:13" ht="17.25" customHeight="1">
      <c r="A156" s="378"/>
      <c r="B156" s="378"/>
      <c r="C156" s="378"/>
      <c r="D156" s="32" t="s">
        <v>88</v>
      </c>
      <c r="E156" s="13">
        <v>406.17</v>
      </c>
      <c r="F156" s="13" t="s">
        <v>15</v>
      </c>
      <c r="G156" s="13">
        <v>100.85</v>
      </c>
      <c r="H156" s="26">
        <v>2.76</v>
      </c>
      <c r="I156" s="26" t="s">
        <v>15</v>
      </c>
      <c r="J156" s="11">
        <f t="shared" si="35"/>
        <v>509.78</v>
      </c>
      <c r="K156" s="11">
        <f t="shared" si="36"/>
        <v>406.17</v>
      </c>
      <c r="L156" s="53">
        <f t="shared" si="37"/>
        <v>6929.7</v>
      </c>
      <c r="M156" s="26" t="s">
        <v>15</v>
      </c>
    </row>
    <row r="157" spans="1:13" ht="17.25" customHeight="1">
      <c r="A157" s="378"/>
      <c r="B157" s="378"/>
      <c r="C157" s="378"/>
      <c r="D157" s="31" t="s">
        <v>89</v>
      </c>
      <c r="E157" s="12">
        <v>270.81</v>
      </c>
      <c r="F157" s="12" t="s">
        <v>15</v>
      </c>
      <c r="G157" s="12">
        <v>67.260000000000005</v>
      </c>
      <c r="H157" s="27">
        <v>1.85</v>
      </c>
      <c r="I157" s="27" t="s">
        <v>15</v>
      </c>
      <c r="J157" s="11">
        <f t="shared" si="35"/>
        <v>339.92</v>
      </c>
      <c r="K157" s="11">
        <f t="shared" si="36"/>
        <v>270.81</v>
      </c>
      <c r="L157" s="53">
        <f t="shared" si="37"/>
        <v>4620.66</v>
      </c>
      <c r="M157" s="27" t="s">
        <v>15</v>
      </c>
    </row>
    <row r="158" spans="1:13" ht="17.25" customHeight="1">
      <c r="A158" s="419"/>
      <c r="B158" s="419"/>
      <c r="C158" s="419"/>
      <c r="D158" s="129" t="s">
        <v>90</v>
      </c>
      <c r="E158" s="77">
        <v>135.4</v>
      </c>
      <c r="F158" s="77" t="s">
        <v>15</v>
      </c>
      <c r="G158" s="77">
        <v>33.619999999999997</v>
      </c>
      <c r="H158" s="106">
        <v>0.94</v>
      </c>
      <c r="I158" s="106" t="s">
        <v>15</v>
      </c>
      <c r="J158" s="78">
        <f t="shared" si="35"/>
        <v>169.96</v>
      </c>
      <c r="K158" s="78">
        <f t="shared" si="36"/>
        <v>135.4</v>
      </c>
      <c r="L158" s="79">
        <f t="shared" si="37"/>
        <v>2310.3200000000002</v>
      </c>
      <c r="M158" s="106" t="s">
        <v>15</v>
      </c>
    </row>
    <row r="159" spans="1:13" ht="17.25" customHeight="1">
      <c r="A159" s="377" t="s">
        <v>96</v>
      </c>
      <c r="B159" s="377"/>
      <c r="C159" s="377"/>
      <c r="D159" s="128" t="s">
        <v>87</v>
      </c>
      <c r="E159" s="324">
        <v>1368.27</v>
      </c>
      <c r="F159" s="324" t="s">
        <v>15</v>
      </c>
      <c r="G159" s="324">
        <v>1529.12</v>
      </c>
      <c r="H159" s="324">
        <v>7.31</v>
      </c>
      <c r="I159" s="95" t="s">
        <v>15</v>
      </c>
      <c r="J159" s="86">
        <f t="shared" si="35"/>
        <v>2904.7</v>
      </c>
      <c r="K159" s="86">
        <f t="shared" si="36"/>
        <v>1368.27</v>
      </c>
      <c r="L159" s="87">
        <f t="shared" si="37"/>
        <v>37592.939999999995</v>
      </c>
      <c r="M159" s="95" t="s">
        <v>15</v>
      </c>
    </row>
    <row r="160" spans="1:13" ht="17.25" customHeight="1">
      <c r="A160" s="363"/>
      <c r="B160" s="363"/>
      <c r="C160" s="363"/>
      <c r="D160" s="32" t="s">
        <v>92</v>
      </c>
      <c r="E160" s="13">
        <v>696.15</v>
      </c>
      <c r="F160" s="13" t="s">
        <v>15</v>
      </c>
      <c r="G160" s="13">
        <v>123.46</v>
      </c>
      <c r="H160" s="26">
        <v>5.5</v>
      </c>
      <c r="I160" s="26" t="s">
        <v>15</v>
      </c>
      <c r="J160" s="11">
        <f t="shared" si="35"/>
        <v>825.11</v>
      </c>
      <c r="K160" s="11">
        <f t="shared" si="36"/>
        <v>696.15</v>
      </c>
      <c r="L160" s="53">
        <f t="shared" si="37"/>
        <v>11293.619999999999</v>
      </c>
      <c r="M160" s="26" t="s">
        <v>15</v>
      </c>
    </row>
    <row r="161" spans="1:13" ht="17.25" customHeight="1">
      <c r="A161" s="363"/>
      <c r="B161" s="363"/>
      <c r="C161" s="363"/>
      <c r="D161" s="31" t="s">
        <v>94</v>
      </c>
      <c r="E161" s="12">
        <v>461.94</v>
      </c>
      <c r="F161" s="12" t="s">
        <v>15</v>
      </c>
      <c r="G161" s="12">
        <v>82.31</v>
      </c>
      <c r="H161" s="27">
        <v>3.67</v>
      </c>
      <c r="I161" s="27" t="s">
        <v>15</v>
      </c>
      <c r="J161" s="11">
        <f t="shared" ref="J161" si="38">SUM(E161:H161)</f>
        <v>547.91999999999996</v>
      </c>
      <c r="K161" s="11">
        <f t="shared" ref="K161" si="39">E161</f>
        <v>461.94</v>
      </c>
      <c r="L161" s="53">
        <f t="shared" si="37"/>
        <v>7498.9199999999992</v>
      </c>
      <c r="M161" s="27" t="s">
        <v>15</v>
      </c>
    </row>
    <row r="162" spans="1:13" ht="17.25" customHeight="1">
      <c r="A162" s="364"/>
      <c r="B162" s="364"/>
      <c r="C162" s="364"/>
      <c r="D162" s="129" t="s">
        <v>88</v>
      </c>
      <c r="E162" s="77">
        <v>348.14</v>
      </c>
      <c r="F162" s="77" t="s">
        <v>15</v>
      </c>
      <c r="G162" s="77">
        <v>61.77</v>
      </c>
      <c r="H162" s="106">
        <v>2.76</v>
      </c>
      <c r="I162" s="106" t="s">
        <v>15</v>
      </c>
      <c r="J162" s="78">
        <f t="shared" ref="J162:J163" si="40">SUM(E162:H162)</f>
        <v>412.66999999999996</v>
      </c>
      <c r="K162" s="78">
        <f t="shared" ref="K162" si="41">E162</f>
        <v>348.14</v>
      </c>
      <c r="L162" s="79">
        <f t="shared" ref="L162" si="42">J162*12+K162*2</f>
        <v>5648.3199999999988</v>
      </c>
      <c r="M162" s="106" t="s">
        <v>15</v>
      </c>
    </row>
    <row r="163" spans="1:13" ht="18" customHeight="1" thickBot="1">
      <c r="A163" s="46" t="s">
        <v>97</v>
      </c>
      <c r="B163" s="46"/>
      <c r="C163" s="46"/>
      <c r="D163" s="18"/>
      <c r="E163" s="325">
        <v>92.87</v>
      </c>
      <c r="F163" s="325" t="s">
        <v>15</v>
      </c>
      <c r="G163" s="333">
        <v>16.510000000000002</v>
      </c>
      <c r="H163" s="333">
        <v>0.95</v>
      </c>
      <c r="I163" s="30" t="s">
        <v>15</v>
      </c>
      <c r="J163" s="24">
        <f t="shared" si="40"/>
        <v>110.33000000000001</v>
      </c>
      <c r="K163" s="24">
        <f t="shared" si="36"/>
        <v>92.87</v>
      </c>
      <c r="L163" s="25">
        <f>J163*12</f>
        <v>1323.96</v>
      </c>
      <c r="M163" s="39" t="s">
        <v>15</v>
      </c>
    </row>
    <row r="164" spans="1:13">
      <c r="A164" s="427"/>
      <c r="B164" s="427"/>
      <c r="C164" s="7"/>
      <c r="D164" s="34"/>
      <c r="E164" s="34"/>
      <c r="F164" s="34"/>
      <c r="G164" s="35"/>
      <c r="H164" s="36"/>
      <c r="I164" s="35"/>
      <c r="J164" s="8"/>
      <c r="K164" s="427"/>
      <c r="L164" s="427"/>
      <c r="M164" s="7"/>
    </row>
    <row r="165" spans="1:13">
      <c r="A165" s="427"/>
      <c r="B165" s="427"/>
      <c r="C165" s="7"/>
      <c r="D165" s="34"/>
      <c r="E165" s="34"/>
      <c r="F165" s="34"/>
      <c r="G165" s="35"/>
      <c r="H165" s="36"/>
      <c r="I165" s="35"/>
      <c r="J165" s="8"/>
      <c r="K165" s="427"/>
      <c r="L165" s="427"/>
      <c r="M165" s="7"/>
    </row>
    <row r="166" spans="1:13">
      <c r="C166" s="1"/>
      <c r="D166" s="1"/>
      <c r="E166" s="1"/>
      <c r="K166" s="9"/>
      <c r="L166" s="9"/>
      <c r="M166" s="9"/>
    </row>
    <row r="167" spans="1:13" ht="15" customHeight="1">
      <c r="A167" s="359" t="s">
        <v>98</v>
      </c>
      <c r="B167" s="359"/>
      <c r="C167" s="359"/>
      <c r="D167" s="359"/>
      <c r="E167" s="359"/>
      <c r="F167" s="359"/>
      <c r="G167" s="359"/>
      <c r="H167" s="359"/>
      <c r="I167" s="359"/>
      <c r="J167" s="359"/>
      <c r="K167" s="359"/>
      <c r="L167" s="359"/>
      <c r="M167" s="359"/>
    </row>
    <row r="168" spans="1:13" ht="15" customHeight="1">
      <c r="A168" s="359"/>
      <c r="B168" s="359"/>
      <c r="C168" s="359"/>
      <c r="D168" s="359"/>
      <c r="E168" s="359"/>
      <c r="F168" s="359"/>
      <c r="G168" s="359"/>
      <c r="H168" s="359"/>
      <c r="I168" s="359"/>
      <c r="J168" s="359"/>
      <c r="K168" s="359"/>
      <c r="L168" s="359"/>
      <c r="M168" s="359"/>
    </row>
    <row r="169" spans="1:13" ht="15.75" customHeight="1">
      <c r="A169" s="373"/>
      <c r="B169" s="373"/>
      <c r="C169" s="373"/>
      <c r="D169" s="373"/>
      <c r="E169" s="373"/>
      <c r="F169" s="373"/>
      <c r="G169" s="373"/>
      <c r="H169" s="373"/>
      <c r="K169" s="9"/>
      <c r="L169" s="9"/>
      <c r="M169" s="9"/>
    </row>
    <row r="170" spans="1:13" ht="36" customHeight="1">
      <c r="A170" s="55" t="s">
        <v>99</v>
      </c>
      <c r="B170" s="56" t="s">
        <v>100</v>
      </c>
      <c r="C170" s="58"/>
      <c r="D170" s="374"/>
      <c r="E170" s="374"/>
      <c r="J170" s="1"/>
      <c r="K170" s="9"/>
      <c r="L170" s="9"/>
      <c r="M170" s="9"/>
    </row>
    <row r="171" spans="1:13" ht="18" customHeight="1">
      <c r="A171" s="44" t="s">
        <v>101</v>
      </c>
      <c r="B171" s="11">
        <v>123.87</v>
      </c>
      <c r="C171" s="59"/>
      <c r="D171" s="7"/>
      <c r="E171" s="7"/>
      <c r="H171" s="1"/>
      <c r="J171" s="1"/>
      <c r="K171" s="9"/>
      <c r="L171" s="9"/>
      <c r="M171" s="9"/>
    </row>
    <row r="172" spans="1:13" ht="18" customHeight="1">
      <c r="A172" s="45" t="s">
        <v>102</v>
      </c>
      <c r="B172" s="11">
        <v>130.27000000000001</v>
      </c>
      <c r="C172" s="59"/>
      <c r="D172" s="7"/>
      <c r="E172" s="7"/>
      <c r="H172" s="1"/>
      <c r="J172" s="1"/>
      <c r="K172" s="9"/>
      <c r="L172" s="9"/>
      <c r="M172" s="9"/>
    </row>
    <row r="173" spans="1:13" ht="18" customHeight="1">
      <c r="A173" s="44" t="s">
        <v>103</v>
      </c>
      <c r="B173" s="11">
        <v>147.66999999999999</v>
      </c>
      <c r="C173" s="59"/>
      <c r="D173" s="7"/>
      <c r="E173" s="7"/>
      <c r="H173" s="1"/>
      <c r="J173" s="1"/>
      <c r="K173" s="9"/>
      <c r="L173" s="9"/>
      <c r="M173" s="9"/>
    </row>
    <row r="174" spans="1:13" ht="18" customHeight="1">
      <c r="A174" s="45" t="s">
        <v>104</v>
      </c>
      <c r="B174" s="11">
        <v>159.91999999999999</v>
      </c>
      <c r="C174" s="59"/>
      <c r="D174" s="7"/>
      <c r="E174" s="7"/>
      <c r="H174" s="1"/>
      <c r="J174" s="1"/>
      <c r="K174" s="9"/>
      <c r="L174" s="9"/>
      <c r="M174" s="9"/>
    </row>
    <row r="175" spans="1:13" ht="18" customHeight="1" thickBot="1">
      <c r="A175" s="46" t="s">
        <v>105</v>
      </c>
      <c r="B175" s="24">
        <v>139.99</v>
      </c>
      <c r="C175" s="59"/>
      <c r="D175" s="7"/>
      <c r="E175" s="7"/>
      <c r="H175" s="1"/>
      <c r="I175" s="7"/>
      <c r="K175" s="9"/>
      <c r="L175" s="9"/>
      <c r="M175" s="9"/>
    </row>
    <row r="176" spans="1:13">
      <c r="F176" s="1"/>
      <c r="H176" s="8"/>
      <c r="I176" s="8"/>
      <c r="K176" s="9"/>
      <c r="L176" s="9"/>
      <c r="M176" s="9"/>
    </row>
    <row r="177" spans="1:13">
      <c r="F177" s="1"/>
      <c r="H177" s="8"/>
      <c r="I177" s="8"/>
      <c r="K177" s="9"/>
      <c r="L177" s="9"/>
      <c r="M177" s="9"/>
    </row>
    <row r="178" spans="1:13">
      <c r="F178" s="1"/>
      <c r="H178" s="8"/>
      <c r="I178" s="8"/>
      <c r="K178" s="9"/>
      <c r="L178" s="9"/>
      <c r="M178" s="9"/>
    </row>
    <row r="179" spans="1:13">
      <c r="A179" s="359" t="s">
        <v>106</v>
      </c>
      <c r="B179" s="359"/>
      <c r="C179" s="359"/>
      <c r="D179" s="359"/>
      <c r="E179" s="359"/>
      <c r="F179" s="359"/>
      <c r="G179" s="359"/>
      <c r="H179" s="359"/>
      <c r="I179" s="359"/>
      <c r="J179" s="359"/>
      <c r="K179" s="359"/>
      <c r="L179" s="359"/>
      <c r="M179" s="359"/>
    </row>
    <row r="180" spans="1:13">
      <c r="A180" s="359"/>
      <c r="B180" s="359"/>
      <c r="C180" s="359"/>
      <c r="D180" s="359"/>
      <c r="E180" s="359"/>
      <c r="F180" s="359"/>
      <c r="G180" s="359"/>
      <c r="H180" s="359"/>
      <c r="I180" s="359"/>
      <c r="J180" s="359"/>
      <c r="K180" s="359"/>
      <c r="L180" s="359"/>
      <c r="M180" s="359"/>
    </row>
    <row r="181" spans="1:13" ht="15" customHeight="1"/>
    <row r="182" spans="1:13">
      <c r="F182" s="1"/>
      <c r="H182" s="8"/>
      <c r="I182" s="8"/>
      <c r="K182" s="9"/>
      <c r="L182" s="9"/>
      <c r="M182" s="9"/>
    </row>
    <row r="183" spans="1:13" ht="30.75" thickBot="1">
      <c r="A183" s="60" t="s">
        <v>99</v>
      </c>
      <c r="B183" s="362" t="s">
        <v>107</v>
      </c>
      <c r="C183" s="362"/>
      <c r="D183" s="362"/>
      <c r="E183" s="362"/>
      <c r="F183" s="57" t="s">
        <v>100</v>
      </c>
      <c r="H183" s="8"/>
      <c r="I183" s="8"/>
      <c r="K183" s="9"/>
      <c r="L183" s="9"/>
      <c r="M183" s="9"/>
    </row>
    <row r="184" spans="1:13" ht="18" customHeight="1">
      <c r="A184" s="375" t="s">
        <v>108</v>
      </c>
      <c r="B184" s="376" t="s">
        <v>109</v>
      </c>
      <c r="C184" s="376"/>
      <c r="D184" s="376"/>
      <c r="E184" s="376"/>
      <c r="F184" s="68">
        <v>1713.02</v>
      </c>
      <c r="H184" s="8"/>
      <c r="I184" s="8"/>
      <c r="K184" s="9"/>
      <c r="L184" s="9"/>
      <c r="M184" s="9"/>
    </row>
    <row r="185" spans="1:13" ht="18" customHeight="1">
      <c r="A185" s="363"/>
      <c r="B185" s="437" t="s">
        <v>110</v>
      </c>
      <c r="C185" s="437"/>
      <c r="D185" s="437"/>
      <c r="E185" s="437"/>
      <c r="F185" s="11">
        <v>774.44</v>
      </c>
      <c r="H185" s="8"/>
      <c r="I185" s="8"/>
      <c r="K185" s="9"/>
      <c r="L185" s="9"/>
      <c r="M185" s="9"/>
    </row>
    <row r="186" spans="1:13" ht="18" customHeight="1">
      <c r="A186" s="363"/>
      <c r="B186" s="436" t="s">
        <v>111</v>
      </c>
      <c r="C186" s="436"/>
      <c r="D186" s="436"/>
      <c r="E186" s="436"/>
      <c r="F186" s="11">
        <v>774.44</v>
      </c>
      <c r="H186" s="8"/>
      <c r="I186" s="8"/>
      <c r="K186" s="9"/>
      <c r="L186" s="9"/>
      <c r="M186" s="9"/>
    </row>
    <row r="187" spans="1:13" ht="18" customHeight="1">
      <c r="A187" s="363"/>
      <c r="B187" s="437" t="s">
        <v>112</v>
      </c>
      <c r="C187" s="437"/>
      <c r="D187" s="437"/>
      <c r="E187" s="437"/>
      <c r="F187" s="11">
        <v>603.85</v>
      </c>
      <c r="H187" s="8"/>
      <c r="I187" s="8"/>
      <c r="K187" s="9"/>
      <c r="L187" s="9"/>
      <c r="M187" s="9"/>
    </row>
    <row r="188" spans="1:13" ht="18" customHeight="1">
      <c r="A188" s="364"/>
      <c r="B188" s="434" t="s">
        <v>113</v>
      </c>
      <c r="C188" s="434"/>
      <c r="D188" s="434"/>
      <c r="E188" s="434"/>
      <c r="F188" s="78">
        <v>436.96</v>
      </c>
      <c r="H188" s="8"/>
      <c r="I188" s="8"/>
      <c r="K188" s="9"/>
      <c r="L188" s="9"/>
      <c r="M188" s="9"/>
    </row>
    <row r="189" spans="1:13" ht="18" customHeight="1">
      <c r="A189" s="420" t="s">
        <v>114</v>
      </c>
      <c r="B189" s="435" t="s">
        <v>115</v>
      </c>
      <c r="C189" s="435"/>
      <c r="D189" s="435"/>
      <c r="E189" s="435"/>
      <c r="F189" s="86">
        <v>1713.02</v>
      </c>
      <c r="H189" s="8"/>
      <c r="I189" s="8"/>
      <c r="K189" s="9"/>
      <c r="L189" s="9"/>
      <c r="M189" s="9"/>
    </row>
    <row r="190" spans="1:13" ht="18" customHeight="1">
      <c r="A190" s="378"/>
      <c r="B190" s="436" t="s">
        <v>116</v>
      </c>
      <c r="C190" s="436"/>
      <c r="D190" s="436"/>
      <c r="E190" s="436"/>
      <c r="F190" s="11">
        <v>325.87</v>
      </c>
      <c r="H190" s="8"/>
      <c r="I190" s="8"/>
      <c r="K190" s="9"/>
      <c r="L190" s="9"/>
      <c r="M190" s="9"/>
    </row>
    <row r="191" spans="1:13" ht="18" customHeight="1">
      <c r="A191" s="378"/>
      <c r="B191" s="437" t="s">
        <v>117</v>
      </c>
      <c r="C191" s="437"/>
      <c r="D191" s="437"/>
      <c r="E191" s="437"/>
      <c r="F191" s="11">
        <v>436.96</v>
      </c>
      <c r="H191" s="8"/>
      <c r="I191" s="8"/>
      <c r="K191" s="9"/>
      <c r="L191" s="9"/>
      <c r="M191" s="9"/>
    </row>
    <row r="192" spans="1:13" ht="18" customHeight="1">
      <c r="A192" s="378"/>
      <c r="B192" s="436" t="s">
        <v>118</v>
      </c>
      <c r="C192" s="436"/>
      <c r="D192" s="436"/>
      <c r="E192" s="436"/>
      <c r="F192" s="11">
        <v>325.87</v>
      </c>
      <c r="H192" s="8"/>
      <c r="I192" s="8"/>
      <c r="K192" s="9"/>
      <c r="L192" s="9"/>
      <c r="M192" s="9"/>
    </row>
    <row r="193" spans="1:13" ht="18" customHeight="1">
      <c r="A193" s="419"/>
      <c r="B193" s="438" t="s">
        <v>119</v>
      </c>
      <c r="C193" s="438"/>
      <c r="D193" s="438"/>
      <c r="E193" s="438"/>
      <c r="F193" s="78">
        <v>325.87</v>
      </c>
      <c r="H193" s="8"/>
      <c r="I193" s="8"/>
      <c r="K193" s="9"/>
      <c r="L193" s="9"/>
      <c r="M193" s="9"/>
    </row>
    <row r="194" spans="1:13" ht="18" customHeight="1">
      <c r="A194" s="377" t="s">
        <v>120</v>
      </c>
      <c r="B194" s="450" t="s">
        <v>121</v>
      </c>
      <c r="C194" s="450"/>
      <c r="D194" s="450"/>
      <c r="E194" s="450"/>
      <c r="F194" s="86">
        <v>436.96</v>
      </c>
      <c r="H194" s="8"/>
      <c r="I194" s="8"/>
      <c r="K194" s="9"/>
      <c r="L194" s="9"/>
      <c r="M194" s="9"/>
    </row>
    <row r="195" spans="1:13" ht="18" customHeight="1">
      <c r="A195" s="364"/>
      <c r="B195" s="438" t="s">
        <v>122</v>
      </c>
      <c r="C195" s="438"/>
      <c r="D195" s="438"/>
      <c r="E195" s="438"/>
      <c r="F195" s="78">
        <v>234.9</v>
      </c>
      <c r="H195" s="8"/>
      <c r="I195" s="8"/>
      <c r="K195" s="9"/>
      <c r="L195" s="9"/>
      <c r="M195" s="9"/>
    </row>
    <row r="196" spans="1:13" ht="18" customHeight="1">
      <c r="A196" s="378" t="s">
        <v>123</v>
      </c>
      <c r="B196" s="20" t="s">
        <v>124</v>
      </c>
      <c r="C196" s="20"/>
      <c r="D196" s="20"/>
      <c r="E196" s="20"/>
      <c r="F196" s="11">
        <v>260.58</v>
      </c>
      <c r="H196" s="8"/>
      <c r="I196" s="8"/>
      <c r="K196" s="9"/>
      <c r="L196" s="9"/>
      <c r="M196" s="9"/>
    </row>
    <row r="197" spans="1:13" ht="18" customHeight="1">
      <c r="A197" s="378"/>
      <c r="B197" s="437" t="s">
        <v>125</v>
      </c>
      <c r="C197" s="437"/>
      <c r="D197" s="437"/>
      <c r="E197" s="437"/>
      <c r="F197" s="11">
        <v>234.9</v>
      </c>
      <c r="H197" s="8"/>
      <c r="I197" s="8"/>
      <c r="K197" s="9"/>
      <c r="L197" s="9"/>
      <c r="M197" s="9"/>
    </row>
    <row r="198" spans="1:13" ht="18" customHeight="1" thickBot="1">
      <c r="A198" s="379"/>
      <c r="B198" s="444" t="s">
        <v>126</v>
      </c>
      <c r="C198" s="444"/>
      <c r="D198" s="444"/>
      <c r="E198" s="444"/>
      <c r="F198" s="24">
        <v>169.94</v>
      </c>
      <c r="H198" s="8"/>
      <c r="I198" s="8"/>
      <c r="K198" s="9"/>
      <c r="L198" s="9"/>
      <c r="M198" s="9"/>
    </row>
    <row r="199" spans="1:13" ht="18" customHeight="1">
      <c r="A199" s="61"/>
      <c r="B199" s="151"/>
      <c r="C199" s="151"/>
      <c r="D199" s="151"/>
      <c r="E199" s="151"/>
      <c r="F199" s="73"/>
      <c r="H199" s="8"/>
      <c r="I199" s="8"/>
      <c r="K199" s="9"/>
      <c r="L199" s="9"/>
      <c r="M199" s="9"/>
    </row>
    <row r="200" spans="1:13" ht="18" customHeight="1">
      <c r="A200" s="61"/>
      <c r="B200" s="151"/>
      <c r="C200" s="151"/>
      <c r="D200" s="151"/>
      <c r="E200" s="151"/>
      <c r="F200" s="73"/>
      <c r="H200" s="8"/>
      <c r="I200" s="8"/>
      <c r="K200" s="9"/>
      <c r="L200" s="9"/>
      <c r="M200" s="9"/>
    </row>
    <row r="201" spans="1:13">
      <c r="A201" s="62"/>
      <c r="F201" s="1"/>
      <c r="H201" s="8"/>
      <c r="I201" s="8"/>
      <c r="K201" s="9"/>
      <c r="L201" s="9"/>
      <c r="M201" s="9"/>
    </row>
    <row r="202" spans="1:13">
      <c r="A202" s="360" t="s">
        <v>127</v>
      </c>
      <c r="B202" s="360"/>
      <c r="C202" s="360"/>
      <c r="D202" s="360"/>
      <c r="E202" s="360"/>
      <c r="F202" s="360"/>
      <c r="G202" s="360"/>
      <c r="H202" s="360"/>
      <c r="I202" s="360"/>
      <c r="J202" s="360"/>
      <c r="K202" s="360"/>
      <c r="L202" s="360"/>
      <c r="M202" s="360"/>
    </row>
    <row r="203" spans="1:13">
      <c r="A203" s="360"/>
      <c r="B203" s="360"/>
      <c r="C203" s="360"/>
      <c r="D203" s="360"/>
      <c r="E203" s="360"/>
      <c r="F203" s="360"/>
      <c r="G203" s="360"/>
      <c r="H203" s="360"/>
      <c r="I203" s="360"/>
      <c r="J203" s="360"/>
      <c r="K203" s="360"/>
      <c r="L203" s="360"/>
      <c r="M203" s="360"/>
    </row>
    <row r="204" spans="1:13" ht="15.75">
      <c r="A204" s="173"/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</row>
    <row r="205" spans="1:13">
      <c r="A205" s="62"/>
      <c r="F205" s="1"/>
      <c r="H205" s="8"/>
      <c r="I205" s="8"/>
      <c r="K205" s="9"/>
      <c r="L205" s="9"/>
      <c r="M205" s="9"/>
    </row>
    <row r="206" spans="1:13" ht="23.25" customHeight="1">
      <c r="A206" s="361" t="s">
        <v>1</v>
      </c>
      <c r="B206" s="361"/>
      <c r="C206" s="386" t="s">
        <v>128</v>
      </c>
      <c r="D206" s="387"/>
      <c r="E206" s="394" t="s">
        <v>129</v>
      </c>
      <c r="F206" s="386"/>
      <c r="G206" s="386"/>
      <c r="H206" s="386"/>
      <c r="I206" s="386"/>
      <c r="J206" s="386"/>
      <c r="K206" s="9"/>
      <c r="L206" s="9"/>
      <c r="M206" s="9"/>
    </row>
    <row r="207" spans="1:13" ht="15" customHeight="1">
      <c r="A207" s="361"/>
      <c r="B207" s="361"/>
      <c r="C207" s="388" t="s">
        <v>130</v>
      </c>
      <c r="D207" s="389"/>
      <c r="E207" s="69" t="s">
        <v>131</v>
      </c>
      <c r="F207" s="388" t="s">
        <v>132</v>
      </c>
      <c r="G207" s="388"/>
      <c r="H207" s="388"/>
      <c r="I207" s="388" t="s">
        <v>133</v>
      </c>
      <c r="J207" s="388"/>
      <c r="K207" s="9"/>
      <c r="L207" s="9"/>
      <c r="M207" s="9"/>
    </row>
    <row r="208" spans="1:13" ht="15" customHeight="1">
      <c r="A208" s="361"/>
      <c r="B208" s="361"/>
      <c r="C208" s="390"/>
      <c r="D208" s="391"/>
      <c r="E208" s="395" t="s">
        <v>134</v>
      </c>
      <c r="F208" s="396"/>
      <c r="G208" s="396"/>
      <c r="H208" s="396"/>
      <c r="I208" s="66"/>
      <c r="J208" s="66"/>
      <c r="K208" s="9"/>
      <c r="L208" s="9"/>
      <c r="M208" s="9"/>
    </row>
    <row r="209" spans="1:14" ht="43.5" thickBot="1">
      <c r="A209" s="362"/>
      <c r="B209" s="362"/>
      <c r="C209" s="65" t="s">
        <v>135</v>
      </c>
      <c r="D209" s="136" t="s">
        <v>136</v>
      </c>
      <c r="E209" s="67" t="s">
        <v>137</v>
      </c>
      <c r="F209" s="72" t="s">
        <v>138</v>
      </c>
      <c r="G209" s="70" t="s">
        <v>139</v>
      </c>
      <c r="H209" s="71" t="s">
        <v>140</v>
      </c>
      <c r="I209" s="70" t="s">
        <v>141</v>
      </c>
      <c r="J209" s="70" t="s">
        <v>135</v>
      </c>
      <c r="K209" s="142"/>
      <c r="L209" s="142"/>
      <c r="M209" s="142"/>
    </row>
    <row r="210" spans="1:14" ht="18" customHeight="1">
      <c r="A210" s="368" t="s">
        <v>12</v>
      </c>
      <c r="B210" s="368"/>
      <c r="C210" s="144">
        <v>180.44</v>
      </c>
      <c r="D210" s="153">
        <v>11.27</v>
      </c>
      <c r="E210" s="143">
        <v>35.72</v>
      </c>
      <c r="F210" s="144">
        <v>89.31</v>
      </c>
      <c r="G210" s="152">
        <v>134.88</v>
      </c>
      <c r="H210" s="145">
        <v>179.75</v>
      </c>
      <c r="I210" s="397" t="s">
        <v>142</v>
      </c>
      <c r="J210" s="399">
        <v>101.82</v>
      </c>
    </row>
    <row r="211" spans="1:14" ht="18" customHeight="1">
      <c r="A211" s="363" t="s">
        <v>18</v>
      </c>
      <c r="B211" s="363"/>
      <c r="C211" s="366">
        <v>144.72999999999999</v>
      </c>
      <c r="D211" s="405">
        <v>9.17</v>
      </c>
      <c r="E211" s="407">
        <v>28.93</v>
      </c>
      <c r="F211" s="366">
        <v>72.33</v>
      </c>
      <c r="G211" s="409">
        <v>109.27</v>
      </c>
      <c r="H211" s="392">
        <v>145.63</v>
      </c>
      <c r="I211" s="398"/>
      <c r="J211" s="357">
        <v>0</v>
      </c>
      <c r="K211" s="1"/>
    </row>
    <row r="212" spans="1:14" ht="18" customHeight="1">
      <c r="A212" s="364" t="s">
        <v>19</v>
      </c>
      <c r="B212" s="364"/>
      <c r="C212" s="367"/>
      <c r="D212" s="406"/>
      <c r="E212" s="408"/>
      <c r="F212" s="367"/>
      <c r="G212" s="410"/>
      <c r="H212" s="393"/>
      <c r="I212" s="398"/>
      <c r="J212" s="357">
        <v>0</v>
      </c>
    </row>
    <row r="213" spans="1:14" ht="18" customHeight="1">
      <c r="A213" s="365" t="s">
        <v>20</v>
      </c>
      <c r="B213" s="365"/>
      <c r="C213" s="133">
        <v>122.48</v>
      </c>
      <c r="D213" s="137">
        <v>7.71</v>
      </c>
      <c r="E213" s="146">
        <v>24.49</v>
      </c>
      <c r="F213" s="133">
        <v>61.21</v>
      </c>
      <c r="G213" s="77">
        <v>97.59</v>
      </c>
      <c r="H213" s="147">
        <v>130.1</v>
      </c>
      <c r="I213" s="371" t="s">
        <v>143</v>
      </c>
      <c r="J213" s="357">
        <v>152.74</v>
      </c>
    </row>
    <row r="214" spans="1:14" ht="18" customHeight="1">
      <c r="A214" s="369" t="s">
        <v>37</v>
      </c>
      <c r="B214" s="369"/>
      <c r="C214" s="75">
        <v>143.57</v>
      </c>
      <c r="D214" s="138" t="s">
        <v>15</v>
      </c>
      <c r="E214" s="162">
        <v>28.74</v>
      </c>
      <c r="F214" s="74">
        <v>73.45</v>
      </c>
      <c r="G214" s="74">
        <v>110.14</v>
      </c>
      <c r="H214" s="135">
        <v>143.54</v>
      </c>
      <c r="I214" s="371"/>
      <c r="J214" s="357">
        <v>0</v>
      </c>
    </row>
    <row r="215" spans="1:14" ht="18" customHeight="1">
      <c r="A215" s="150" t="s">
        <v>38</v>
      </c>
      <c r="B215" s="150"/>
      <c r="C215" s="380">
        <v>154.56</v>
      </c>
      <c r="D215" s="383" t="s">
        <v>15</v>
      </c>
      <c r="E215" s="163">
        <v>30.57</v>
      </c>
      <c r="F215" s="85">
        <v>76.27</v>
      </c>
      <c r="G215" s="85">
        <v>114.38</v>
      </c>
      <c r="H215" s="148">
        <v>154.56</v>
      </c>
      <c r="I215" s="371"/>
      <c r="J215" s="357">
        <v>0</v>
      </c>
      <c r="N215" s="171"/>
    </row>
    <row r="216" spans="1:14" ht="18" customHeight="1">
      <c r="A216" s="62" t="s">
        <v>144</v>
      </c>
      <c r="B216" s="62"/>
      <c r="C216" s="381"/>
      <c r="D216" s="384"/>
      <c r="E216" s="168" t="s">
        <v>15</v>
      </c>
      <c r="F216" s="73" t="s">
        <v>15</v>
      </c>
      <c r="G216" s="73" t="s">
        <v>15</v>
      </c>
      <c r="H216" s="169" t="s">
        <v>15</v>
      </c>
      <c r="I216" s="371" t="s">
        <v>145</v>
      </c>
      <c r="J216" s="357">
        <v>203.65</v>
      </c>
    </row>
    <row r="217" spans="1:14" ht="18" customHeight="1">
      <c r="A217" s="149" t="s">
        <v>146</v>
      </c>
      <c r="B217" s="149"/>
      <c r="C217" s="382"/>
      <c r="D217" s="385"/>
      <c r="E217" s="164" t="s">
        <v>15</v>
      </c>
      <c r="F217" s="77" t="s">
        <v>15</v>
      </c>
      <c r="G217" s="77" t="s">
        <v>15</v>
      </c>
      <c r="H217" s="147" t="s">
        <v>15</v>
      </c>
      <c r="I217" s="371"/>
      <c r="J217" s="357">
        <v>0</v>
      </c>
    </row>
    <row r="218" spans="1:14" ht="18" customHeight="1">
      <c r="A218" s="122" t="s">
        <v>40</v>
      </c>
      <c r="B218" s="122"/>
      <c r="C218" s="75">
        <v>190.84</v>
      </c>
      <c r="D218" s="138" t="s">
        <v>15</v>
      </c>
      <c r="E218" s="165">
        <v>37.78</v>
      </c>
      <c r="F218" s="156">
        <v>94.13</v>
      </c>
      <c r="G218" s="156">
        <v>141.22999999999999</v>
      </c>
      <c r="H218" s="157">
        <v>190.84</v>
      </c>
      <c r="I218" s="371"/>
      <c r="J218" s="357">
        <v>0</v>
      </c>
    </row>
    <row r="219" spans="1:14" ht="18" customHeight="1">
      <c r="A219" s="365" t="s">
        <v>42</v>
      </c>
      <c r="B219" s="365"/>
      <c r="C219" s="133">
        <v>121.49</v>
      </c>
      <c r="D219" s="154" t="s">
        <v>15</v>
      </c>
      <c r="E219" s="166">
        <v>24.34</v>
      </c>
      <c r="F219" s="158">
        <v>62.22</v>
      </c>
      <c r="G219" s="158">
        <v>93.31</v>
      </c>
      <c r="H219" s="159">
        <v>121.47</v>
      </c>
      <c r="I219" s="371" t="s">
        <v>147</v>
      </c>
      <c r="J219" s="357">
        <v>254.56</v>
      </c>
    </row>
    <row r="220" spans="1:14" ht="18" customHeight="1" thickBot="1">
      <c r="A220" s="370" t="s">
        <v>43</v>
      </c>
      <c r="B220" s="370"/>
      <c r="C220" s="170">
        <v>132.52000000000001</v>
      </c>
      <c r="D220" s="155" t="s">
        <v>15</v>
      </c>
      <c r="E220" s="167">
        <v>26.36</v>
      </c>
      <c r="F220" s="160">
        <v>67.33</v>
      </c>
      <c r="G220" s="160">
        <v>100.95</v>
      </c>
      <c r="H220" s="161">
        <v>132.5</v>
      </c>
      <c r="I220" s="372"/>
      <c r="J220" s="358">
        <v>0</v>
      </c>
    </row>
    <row r="221" spans="1:14" ht="18" customHeight="1">
      <c r="B221" s="62"/>
      <c r="C221" s="62"/>
    </row>
    <row r="222" spans="1:14">
      <c r="B222" s="62"/>
      <c r="C222" s="62"/>
    </row>
    <row r="223" spans="1:14">
      <c r="C223" s="172"/>
    </row>
    <row r="224" spans="1:14">
      <c r="C224" s="172"/>
    </row>
    <row r="225" spans="3:3">
      <c r="C225" s="172"/>
    </row>
    <row r="226" spans="3:3">
      <c r="C226" s="172"/>
    </row>
    <row r="227" spans="3:3">
      <c r="C227" s="172"/>
    </row>
    <row r="228" spans="3:3">
      <c r="C228" s="172"/>
    </row>
    <row r="229" spans="3:3">
      <c r="C229" s="172"/>
    </row>
    <row r="230" spans="3:3">
      <c r="C230" s="172"/>
    </row>
    <row r="231" spans="3:3">
      <c r="C231" s="172"/>
    </row>
    <row r="232" spans="3:3">
      <c r="C232" s="172"/>
    </row>
  </sheetData>
  <mergeCells count="138">
    <mergeCell ref="A45:C47"/>
    <mergeCell ref="A48:C50"/>
    <mergeCell ref="A51:C53"/>
    <mergeCell ref="A140:C142"/>
    <mergeCell ref="A30:C30"/>
    <mergeCell ref="A28:C29"/>
    <mergeCell ref="A143:C146"/>
    <mergeCell ref="B197:E197"/>
    <mergeCell ref="B198:E198"/>
    <mergeCell ref="A60:C65"/>
    <mergeCell ref="A66:C71"/>
    <mergeCell ref="A72:C77"/>
    <mergeCell ref="A78:C83"/>
    <mergeCell ref="A92:C103"/>
    <mergeCell ref="A104:C115"/>
    <mergeCell ref="A147:C150"/>
    <mergeCell ref="A152:C158"/>
    <mergeCell ref="A159:C162"/>
    <mergeCell ref="B194:E194"/>
    <mergeCell ref="B195:E195"/>
    <mergeCell ref="A189:A193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B193:E193"/>
    <mergeCell ref="A116:C139"/>
    <mergeCell ref="D140:D142"/>
    <mergeCell ref="E140:E142"/>
    <mergeCell ref="M140:M142"/>
    <mergeCell ref="L89:L91"/>
    <mergeCell ref="M89:M91"/>
    <mergeCell ref="F140:F142"/>
    <mergeCell ref="G140:G142"/>
    <mergeCell ref="H140:H142"/>
    <mergeCell ref="A164:B164"/>
    <mergeCell ref="K164:L164"/>
    <mergeCell ref="A165:B165"/>
    <mergeCell ref="K165:L165"/>
    <mergeCell ref="A89:C91"/>
    <mergeCell ref="D89:D91"/>
    <mergeCell ref="E89:E91"/>
    <mergeCell ref="F89:F91"/>
    <mergeCell ref="G89:G91"/>
    <mergeCell ref="H89:H91"/>
    <mergeCell ref="I89:I91"/>
    <mergeCell ref="J89:J91"/>
    <mergeCell ref="K89:K91"/>
    <mergeCell ref="A10:M10"/>
    <mergeCell ref="K41:K43"/>
    <mergeCell ref="L41:L43"/>
    <mergeCell ref="A40:I40"/>
    <mergeCell ref="A41:C43"/>
    <mergeCell ref="D41:D43"/>
    <mergeCell ref="E41:E43"/>
    <mergeCell ref="F41:F43"/>
    <mergeCell ref="G41:G43"/>
    <mergeCell ref="H41:H43"/>
    <mergeCell ref="I41:I43"/>
    <mergeCell ref="J41:J43"/>
    <mergeCell ref="M41:M43"/>
    <mergeCell ref="A17:C20"/>
    <mergeCell ref="A22:C24"/>
    <mergeCell ref="A21:C21"/>
    <mergeCell ref="K13:K16"/>
    <mergeCell ref="L13:L16"/>
    <mergeCell ref="M13:M16"/>
    <mergeCell ref="A12:I12"/>
    <mergeCell ref="A13:C16"/>
    <mergeCell ref="D13:D16"/>
    <mergeCell ref="E13:E16"/>
    <mergeCell ref="F13:F16"/>
    <mergeCell ref="G13:G16"/>
    <mergeCell ref="H13:H16"/>
    <mergeCell ref="I13:I16"/>
    <mergeCell ref="J13:J16"/>
    <mergeCell ref="A38:M38"/>
    <mergeCell ref="D211:D212"/>
    <mergeCell ref="E211:E212"/>
    <mergeCell ref="F211:F212"/>
    <mergeCell ref="G211:G212"/>
    <mergeCell ref="A57:C59"/>
    <mergeCell ref="D57:D59"/>
    <mergeCell ref="E57:E59"/>
    <mergeCell ref="F57:F59"/>
    <mergeCell ref="G57:G59"/>
    <mergeCell ref="H57:H59"/>
    <mergeCell ref="I57:I59"/>
    <mergeCell ref="J57:J59"/>
    <mergeCell ref="K57:K59"/>
    <mergeCell ref="L57:L59"/>
    <mergeCell ref="M57:M59"/>
    <mergeCell ref="I140:I142"/>
    <mergeCell ref="J140:J142"/>
    <mergeCell ref="K140:K142"/>
    <mergeCell ref="L140:L142"/>
    <mergeCell ref="D215:D217"/>
    <mergeCell ref="C206:D206"/>
    <mergeCell ref="C207:D208"/>
    <mergeCell ref="H211:H212"/>
    <mergeCell ref="E206:J206"/>
    <mergeCell ref="F207:H207"/>
    <mergeCell ref="I207:J207"/>
    <mergeCell ref="E208:H208"/>
    <mergeCell ref="I210:I212"/>
    <mergeCell ref="I213:I215"/>
    <mergeCell ref="I216:I218"/>
    <mergeCell ref="J210:J212"/>
    <mergeCell ref="J213:J215"/>
    <mergeCell ref="J216:J218"/>
    <mergeCell ref="J219:J220"/>
    <mergeCell ref="A167:M168"/>
    <mergeCell ref="A179:M180"/>
    <mergeCell ref="A202:M203"/>
    <mergeCell ref="A206:B209"/>
    <mergeCell ref="A211:B211"/>
    <mergeCell ref="A212:B212"/>
    <mergeCell ref="A213:B213"/>
    <mergeCell ref="C211:C212"/>
    <mergeCell ref="A210:B210"/>
    <mergeCell ref="A214:B214"/>
    <mergeCell ref="A220:B220"/>
    <mergeCell ref="A219:B219"/>
    <mergeCell ref="I219:I220"/>
    <mergeCell ref="A169:C169"/>
    <mergeCell ref="D169:F169"/>
    <mergeCell ref="G169:H169"/>
    <mergeCell ref="D170:E170"/>
    <mergeCell ref="A184:A188"/>
    <mergeCell ref="B183:E183"/>
    <mergeCell ref="B184:E184"/>
    <mergeCell ref="A194:A195"/>
    <mergeCell ref="A196:A198"/>
    <mergeCell ref="C215:C217"/>
  </mergeCells>
  <phoneticPr fontId="18" type="noConversion"/>
  <pageMargins left="0.25" right="0.25" top="0.75" bottom="0.75" header="0.3" footer="0.3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BFEE-6A05-4FA7-8916-B38E46D00748}">
  <sheetPr>
    <tabColor theme="0"/>
  </sheetPr>
  <dimension ref="A10:Q240"/>
  <sheetViews>
    <sheetView zoomScale="85" zoomScaleNormal="85" workbookViewId="0">
      <selection activeCell="H1" sqref="H1"/>
    </sheetView>
  </sheetViews>
  <sheetFormatPr defaultColWidth="9.140625" defaultRowHeight="15"/>
  <cols>
    <col min="1" max="1" width="22.5703125" style="7" customWidth="1"/>
    <col min="2" max="2" width="13.85546875" style="7" customWidth="1"/>
    <col min="3" max="3" width="14" style="7" customWidth="1"/>
    <col min="4" max="4" width="9.140625" style="7"/>
    <col min="5" max="5" width="11.140625" style="7" customWidth="1"/>
    <col min="6" max="6" width="13.85546875" style="7" customWidth="1"/>
    <col min="7" max="7" width="15.7109375" style="7" customWidth="1"/>
    <col min="8" max="9" width="14.85546875" style="7" customWidth="1"/>
    <col min="10" max="10" width="15.5703125" style="7" customWidth="1"/>
    <col min="11" max="11" width="19.42578125" style="7" customWidth="1"/>
    <col min="12" max="12" width="20.5703125" style="7" customWidth="1"/>
    <col min="13" max="13" width="17" style="7" customWidth="1"/>
    <col min="14" max="16" width="9.140625" style="7"/>
    <col min="17" max="17" width="9.7109375" style="7" bestFit="1" customWidth="1"/>
    <col min="18" max="16384" width="9.140625" style="7"/>
  </cols>
  <sheetData>
    <row r="10" spans="1:13" ht="38.25" customHeight="1">
      <c r="A10" s="404" t="s">
        <v>148</v>
      </c>
      <c r="B10" s="404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</row>
    <row r="13" spans="1:13" ht="18" customHeight="1">
      <c r="A13" s="411" t="s">
        <v>149</v>
      </c>
      <c r="B13" s="411"/>
      <c r="C13" s="411"/>
      <c r="D13" s="361" t="s">
        <v>150</v>
      </c>
      <c r="E13" s="361" t="s">
        <v>151</v>
      </c>
      <c r="F13" s="411" t="s">
        <v>152</v>
      </c>
      <c r="G13" s="423" t="s">
        <v>3</v>
      </c>
      <c r="H13" s="400" t="s">
        <v>153</v>
      </c>
      <c r="I13" s="400" t="s">
        <v>154</v>
      </c>
      <c r="J13" s="402" t="s">
        <v>8</v>
      </c>
      <c r="K13" s="400" t="s">
        <v>9</v>
      </c>
      <c r="L13" s="402" t="s">
        <v>338</v>
      </c>
      <c r="M13" s="411" t="s">
        <v>11</v>
      </c>
    </row>
    <row r="14" spans="1:13" ht="18" customHeight="1">
      <c r="A14" s="411"/>
      <c r="B14" s="411"/>
      <c r="C14" s="411"/>
      <c r="D14" s="361"/>
      <c r="E14" s="361"/>
      <c r="F14" s="411"/>
      <c r="G14" s="423"/>
      <c r="H14" s="400"/>
      <c r="I14" s="400"/>
      <c r="J14" s="402"/>
      <c r="K14" s="400"/>
      <c r="L14" s="402"/>
      <c r="M14" s="411"/>
    </row>
    <row r="15" spans="1:13" ht="18" customHeight="1">
      <c r="A15" s="411"/>
      <c r="B15" s="411"/>
      <c r="C15" s="411"/>
      <c r="D15" s="361"/>
      <c r="E15" s="361"/>
      <c r="F15" s="411"/>
      <c r="G15" s="423"/>
      <c r="H15" s="400"/>
      <c r="I15" s="400"/>
      <c r="J15" s="402"/>
      <c r="K15" s="400"/>
      <c r="L15" s="402"/>
      <c r="M15" s="453"/>
    </row>
    <row r="16" spans="1:13" ht="18" customHeight="1">
      <c r="A16" s="454" t="s">
        <v>155</v>
      </c>
      <c r="B16" s="365"/>
      <c r="C16" s="365"/>
      <c r="D16" s="197" t="s">
        <v>156</v>
      </c>
      <c r="E16" s="197">
        <v>29</v>
      </c>
      <c r="F16" s="231">
        <v>3</v>
      </c>
      <c r="G16" s="313">
        <v>1333.4</v>
      </c>
      <c r="H16" s="289">
        <v>1044.71</v>
      </c>
      <c r="I16" s="315">
        <v>4456.3900000000003</v>
      </c>
      <c r="J16" s="283">
        <f>SUM(G16:I16)</f>
        <v>6834.5</v>
      </c>
      <c r="K16" s="289">
        <v>822.83</v>
      </c>
      <c r="L16" s="285">
        <f>K16+H16+I16</f>
        <v>6323.93</v>
      </c>
      <c r="M16" s="272">
        <f>(J16*12)+(L16*2)</f>
        <v>94661.86</v>
      </c>
    </row>
    <row r="17" spans="1:13" ht="18" customHeight="1">
      <c r="A17" s="456" t="s">
        <v>337</v>
      </c>
      <c r="B17" s="377"/>
      <c r="C17" s="377"/>
      <c r="D17" s="290" t="s">
        <v>156</v>
      </c>
      <c r="E17" s="276">
        <v>29</v>
      </c>
      <c r="F17" s="291" t="s">
        <v>158</v>
      </c>
      <c r="G17" s="316">
        <v>1333.4</v>
      </c>
      <c r="H17" s="317">
        <v>1044.71</v>
      </c>
      <c r="I17" s="317">
        <v>3608.98</v>
      </c>
      <c r="J17" s="283">
        <f t="shared" ref="J17:J20" si="0">SUM(G17:I17)</f>
        <v>5987.09</v>
      </c>
      <c r="K17" s="282">
        <v>822.83</v>
      </c>
      <c r="L17" s="287">
        <f t="shared" ref="L17:L20" si="1">K17+H17+I17</f>
        <v>5476.52</v>
      </c>
      <c r="M17" s="216">
        <f t="shared" ref="M17:M20" si="2">(J17*12)+(L17*2)</f>
        <v>82798.12</v>
      </c>
    </row>
    <row r="18" spans="1:13" ht="18" customHeight="1">
      <c r="A18" s="457"/>
      <c r="B18" s="363"/>
      <c r="C18" s="363"/>
      <c r="D18" s="44" t="s">
        <v>156</v>
      </c>
      <c r="E18" s="196">
        <v>29</v>
      </c>
      <c r="F18" s="292" t="s">
        <v>159</v>
      </c>
      <c r="G18" s="301">
        <v>1333.4</v>
      </c>
      <c r="H18" s="302">
        <v>1044.71</v>
      </c>
      <c r="I18" s="303">
        <v>3054.27</v>
      </c>
      <c r="J18" s="214">
        <f t="shared" si="0"/>
        <v>5432.38</v>
      </c>
      <c r="K18" s="210">
        <v>822.83</v>
      </c>
      <c r="L18" s="288">
        <f t="shared" si="1"/>
        <v>4921.8099999999995</v>
      </c>
      <c r="M18" s="216">
        <f t="shared" si="2"/>
        <v>75032.179999999993</v>
      </c>
    </row>
    <row r="19" spans="1:13" ht="18" customHeight="1">
      <c r="A19" s="457"/>
      <c r="B19" s="363"/>
      <c r="C19" s="363"/>
      <c r="D19" s="62" t="s">
        <v>156</v>
      </c>
      <c r="E19" s="61">
        <v>28</v>
      </c>
      <c r="F19" s="293" t="s">
        <v>158</v>
      </c>
      <c r="G19" s="298">
        <v>1333.4</v>
      </c>
      <c r="H19" s="299">
        <v>1000.81</v>
      </c>
      <c r="I19" s="300">
        <v>3095.47</v>
      </c>
      <c r="J19" s="214">
        <f t="shared" si="0"/>
        <v>5429.68</v>
      </c>
      <c r="K19" s="212">
        <v>822.83</v>
      </c>
      <c r="L19" s="288">
        <f t="shared" si="1"/>
        <v>4919.1099999999997</v>
      </c>
      <c r="M19" s="216">
        <f t="shared" si="2"/>
        <v>74994.38</v>
      </c>
    </row>
    <row r="20" spans="1:13" ht="18" customHeight="1">
      <c r="A20" s="457"/>
      <c r="B20" s="363"/>
      <c r="C20" s="363"/>
      <c r="D20" s="44" t="s">
        <v>156</v>
      </c>
      <c r="E20" s="196">
        <v>28</v>
      </c>
      <c r="F20" s="292" t="s">
        <v>159</v>
      </c>
      <c r="G20" s="301">
        <v>1333.4</v>
      </c>
      <c r="H20" s="302">
        <v>1000.81</v>
      </c>
      <c r="I20" s="303">
        <v>2938.95</v>
      </c>
      <c r="J20" s="214">
        <f t="shared" si="0"/>
        <v>5273.16</v>
      </c>
      <c r="K20" s="210">
        <v>822.83</v>
      </c>
      <c r="L20" s="288">
        <f t="shared" si="1"/>
        <v>4762.59</v>
      </c>
      <c r="M20" s="216">
        <f t="shared" si="2"/>
        <v>72803.100000000006</v>
      </c>
    </row>
    <row r="21" spans="1:13" ht="18" customHeight="1">
      <c r="A21" s="457"/>
      <c r="B21" s="363"/>
      <c r="C21" s="363"/>
      <c r="D21" s="62" t="s">
        <v>156</v>
      </c>
      <c r="E21" s="61">
        <v>26</v>
      </c>
      <c r="F21" s="293" t="s">
        <v>15</v>
      </c>
      <c r="G21" s="298">
        <v>1333.4</v>
      </c>
      <c r="H21" s="299">
        <v>839.48</v>
      </c>
      <c r="I21" s="300">
        <v>2317.87</v>
      </c>
      <c r="J21" s="214">
        <f t="shared" ref="J21:J29" si="3">SUM(G21:I21)</f>
        <v>4490.75</v>
      </c>
      <c r="K21" s="212">
        <v>822.83</v>
      </c>
      <c r="L21" s="288">
        <f t="shared" ref="L21:L29" si="4">K21+H21+I21</f>
        <v>3980.18</v>
      </c>
      <c r="M21" s="216">
        <f t="shared" ref="M21:M29" si="5">(J21*12)+(L21*2)</f>
        <v>61849.36</v>
      </c>
    </row>
    <row r="22" spans="1:13" ht="18" customHeight="1">
      <c r="A22" s="457"/>
      <c r="B22" s="363"/>
      <c r="C22" s="363"/>
      <c r="D22" s="149" t="s">
        <v>156</v>
      </c>
      <c r="E22" s="200">
        <v>25</v>
      </c>
      <c r="F22" s="343" t="s">
        <v>15</v>
      </c>
      <c r="G22" s="307">
        <v>1333.4</v>
      </c>
      <c r="H22" s="308">
        <v>744.79</v>
      </c>
      <c r="I22" s="309">
        <v>2236.4899999999998</v>
      </c>
      <c r="J22" s="236">
        <f t="shared" si="3"/>
        <v>4314.68</v>
      </c>
      <c r="K22" s="240">
        <v>822.83</v>
      </c>
      <c r="L22" s="286">
        <f t="shared" si="4"/>
        <v>3804.1099999999997</v>
      </c>
      <c r="M22" s="238">
        <f t="shared" si="5"/>
        <v>59384.380000000005</v>
      </c>
    </row>
    <row r="23" spans="1:13" ht="18" customHeight="1">
      <c r="A23" s="420" t="s">
        <v>157</v>
      </c>
      <c r="B23" s="420"/>
      <c r="C23" s="420"/>
      <c r="D23" s="62" t="s">
        <v>156</v>
      </c>
      <c r="E23" s="61">
        <v>24</v>
      </c>
      <c r="F23" s="293">
        <v>3</v>
      </c>
      <c r="G23" s="298">
        <v>1333.4</v>
      </c>
      <c r="H23" s="299">
        <v>700.84</v>
      </c>
      <c r="I23" s="300">
        <v>1921.41</v>
      </c>
      <c r="J23" s="214">
        <f t="shared" si="3"/>
        <v>3955.6500000000005</v>
      </c>
      <c r="K23" s="212">
        <v>822.83</v>
      </c>
      <c r="L23" s="288">
        <f t="shared" si="4"/>
        <v>3445.08</v>
      </c>
      <c r="M23" s="216">
        <f t="shared" si="5"/>
        <v>54357.960000000006</v>
      </c>
    </row>
    <row r="24" spans="1:13" ht="18" customHeight="1">
      <c r="A24" s="378"/>
      <c r="B24" s="378"/>
      <c r="C24" s="378"/>
      <c r="D24" s="44" t="s">
        <v>156</v>
      </c>
      <c r="E24" s="196">
        <v>24</v>
      </c>
      <c r="F24" s="292">
        <v>2</v>
      </c>
      <c r="G24" s="301">
        <v>1333.4</v>
      </c>
      <c r="H24" s="302">
        <v>700.84</v>
      </c>
      <c r="I24" s="303">
        <v>1371.01</v>
      </c>
      <c r="J24" s="214">
        <f t="shared" si="3"/>
        <v>3405.25</v>
      </c>
      <c r="K24" s="210">
        <v>822.83</v>
      </c>
      <c r="L24" s="288">
        <f t="shared" si="4"/>
        <v>2894.6800000000003</v>
      </c>
      <c r="M24" s="216">
        <f t="shared" si="5"/>
        <v>46652.36</v>
      </c>
    </row>
    <row r="25" spans="1:13" ht="18" customHeight="1">
      <c r="A25" s="378"/>
      <c r="B25" s="378"/>
      <c r="C25" s="378"/>
      <c r="D25" s="232" t="s">
        <v>156</v>
      </c>
      <c r="E25" s="116">
        <v>24</v>
      </c>
      <c r="F25" s="294">
        <v>1</v>
      </c>
      <c r="G25" s="304">
        <v>1333.4</v>
      </c>
      <c r="H25" s="305">
        <v>700.84</v>
      </c>
      <c r="I25" s="306">
        <v>1261.53</v>
      </c>
      <c r="J25" s="236">
        <f t="shared" si="3"/>
        <v>3295.7700000000004</v>
      </c>
      <c r="K25" s="234">
        <v>822.83</v>
      </c>
      <c r="L25" s="286">
        <f t="shared" si="4"/>
        <v>2785.2</v>
      </c>
      <c r="M25" s="238">
        <f t="shared" si="5"/>
        <v>45119.640000000007</v>
      </c>
    </row>
    <row r="26" spans="1:13" ht="18" customHeight="1">
      <c r="A26" s="377" t="s">
        <v>178</v>
      </c>
      <c r="B26" s="377"/>
      <c r="C26" s="377"/>
      <c r="D26" s="44" t="s">
        <v>156</v>
      </c>
      <c r="E26" s="196">
        <v>24</v>
      </c>
      <c r="F26" s="208" t="s">
        <v>179</v>
      </c>
      <c r="G26" s="301">
        <v>1333.4</v>
      </c>
      <c r="H26" s="302">
        <v>700.84</v>
      </c>
      <c r="I26" s="303">
        <v>1592.05</v>
      </c>
      <c r="J26" s="214">
        <f t="shared" ref="J26" si="6">SUM(G26:I26)</f>
        <v>3626.29</v>
      </c>
      <c r="K26" s="210">
        <v>822.83</v>
      </c>
      <c r="L26" s="215">
        <f t="shared" ref="L26" si="7">K26+H26+I26</f>
        <v>3115.7200000000003</v>
      </c>
      <c r="M26" s="216">
        <f t="shared" ref="M26" si="8">(J26*12)+(L26*2)</f>
        <v>49746.92</v>
      </c>
    </row>
    <row r="27" spans="1:13" ht="18" customHeight="1">
      <c r="A27" s="363"/>
      <c r="B27" s="363"/>
      <c r="C27" s="363"/>
      <c r="D27" s="62" t="s">
        <v>156</v>
      </c>
      <c r="E27" s="61">
        <v>23</v>
      </c>
      <c r="F27" s="209" t="s">
        <v>15</v>
      </c>
      <c r="G27" s="298">
        <v>1333.4</v>
      </c>
      <c r="H27" s="299">
        <v>656.96</v>
      </c>
      <c r="I27" s="300">
        <v>1101.46</v>
      </c>
      <c r="J27" s="214">
        <f t="shared" si="3"/>
        <v>3091.82</v>
      </c>
      <c r="K27" s="212">
        <v>822.83</v>
      </c>
      <c r="L27" s="215">
        <f t="shared" si="4"/>
        <v>2581.25</v>
      </c>
      <c r="M27" s="216">
        <f t="shared" si="5"/>
        <v>42264.340000000004</v>
      </c>
    </row>
    <row r="28" spans="1:13" ht="18" customHeight="1">
      <c r="A28" s="363"/>
      <c r="B28" s="363"/>
      <c r="C28" s="363"/>
      <c r="D28" s="44" t="s">
        <v>156</v>
      </c>
      <c r="E28" s="196">
        <v>22</v>
      </c>
      <c r="F28" s="208">
        <v>2</v>
      </c>
      <c r="G28" s="301">
        <v>1333.4</v>
      </c>
      <c r="H28" s="302">
        <v>612.99</v>
      </c>
      <c r="I28" s="303">
        <v>885.25</v>
      </c>
      <c r="J28" s="214">
        <f t="shared" si="3"/>
        <v>2831.6400000000003</v>
      </c>
      <c r="K28" s="210">
        <v>822.83</v>
      </c>
      <c r="L28" s="215">
        <f t="shared" si="4"/>
        <v>2321.0700000000002</v>
      </c>
      <c r="M28" s="216">
        <f t="shared" si="5"/>
        <v>38621.820000000007</v>
      </c>
    </row>
    <row r="29" spans="1:13" ht="18" customHeight="1">
      <c r="A29" s="364"/>
      <c r="B29" s="364"/>
      <c r="C29" s="364"/>
      <c r="D29" s="232" t="s">
        <v>156</v>
      </c>
      <c r="E29" s="116">
        <v>22</v>
      </c>
      <c r="F29" s="233">
        <v>1</v>
      </c>
      <c r="G29" s="304">
        <v>1333.4</v>
      </c>
      <c r="H29" s="305">
        <v>612.99</v>
      </c>
      <c r="I29" s="306">
        <v>717.17</v>
      </c>
      <c r="J29" s="236">
        <f t="shared" si="3"/>
        <v>2663.56</v>
      </c>
      <c r="K29" s="234">
        <v>822.83</v>
      </c>
      <c r="L29" s="237">
        <f t="shared" si="4"/>
        <v>2152.9900000000002</v>
      </c>
      <c r="M29" s="238">
        <f t="shared" si="5"/>
        <v>36268.700000000004</v>
      </c>
    </row>
    <row r="30" spans="1:13" ht="18" customHeight="1">
      <c r="A30" s="420" t="s">
        <v>180</v>
      </c>
      <c r="B30" s="420"/>
      <c r="C30" s="420"/>
      <c r="D30" s="196" t="s">
        <v>181</v>
      </c>
      <c r="E30" s="196">
        <v>26</v>
      </c>
      <c r="F30" s="208">
        <v>3</v>
      </c>
      <c r="G30" s="301">
        <v>1152.97</v>
      </c>
      <c r="H30" s="302">
        <v>839.48</v>
      </c>
      <c r="I30" s="303">
        <v>2379.25</v>
      </c>
      <c r="J30" s="214">
        <f>SUM(G30:I30)</f>
        <v>4371.7</v>
      </c>
      <c r="K30" s="210">
        <v>840.88</v>
      </c>
      <c r="L30" s="215">
        <f>K30+H30+I30</f>
        <v>4059.61</v>
      </c>
      <c r="M30" s="216">
        <f>(J30*12)+(L30*2)</f>
        <v>60579.619999999995</v>
      </c>
    </row>
    <row r="31" spans="1:13" ht="18" customHeight="1">
      <c r="A31" s="378"/>
      <c r="B31" s="378"/>
      <c r="C31" s="378"/>
      <c r="D31" s="62" t="s">
        <v>181</v>
      </c>
      <c r="E31" s="61">
        <v>26</v>
      </c>
      <c r="F31" s="209">
        <v>2</v>
      </c>
      <c r="G31" s="298">
        <v>1152.97</v>
      </c>
      <c r="H31" s="299">
        <v>839.48</v>
      </c>
      <c r="I31" s="300">
        <v>2184.3200000000002</v>
      </c>
      <c r="J31" s="214">
        <f t="shared" ref="J31:J47" si="9">SUM(G31:I31)</f>
        <v>4176.7700000000004</v>
      </c>
      <c r="K31" s="212">
        <v>840.88</v>
      </c>
      <c r="L31" s="215">
        <f t="shared" ref="L31:L47" si="10">K31+H31+I31</f>
        <v>3864.6800000000003</v>
      </c>
      <c r="M31" s="216">
        <f t="shared" ref="M31:M47" si="11">(J31*12)+(L31*2)</f>
        <v>57850.600000000006</v>
      </c>
    </row>
    <row r="32" spans="1:13" ht="18" customHeight="1">
      <c r="A32" s="378"/>
      <c r="B32" s="378"/>
      <c r="C32" s="378"/>
      <c r="D32" s="44" t="s">
        <v>181</v>
      </c>
      <c r="E32" s="196">
        <v>26</v>
      </c>
      <c r="F32" s="208">
        <v>1</v>
      </c>
      <c r="G32" s="301">
        <v>1152.97</v>
      </c>
      <c r="H32" s="302">
        <v>839.48</v>
      </c>
      <c r="I32" s="303">
        <v>2079.1799999999998</v>
      </c>
      <c r="J32" s="214">
        <f t="shared" si="9"/>
        <v>4071.63</v>
      </c>
      <c r="K32" s="210">
        <v>840.88</v>
      </c>
      <c r="L32" s="215">
        <f t="shared" si="10"/>
        <v>3759.54</v>
      </c>
      <c r="M32" s="216">
        <f t="shared" si="11"/>
        <v>56378.64</v>
      </c>
    </row>
    <row r="33" spans="1:13" ht="18" customHeight="1">
      <c r="A33" s="378"/>
      <c r="B33" s="378"/>
      <c r="C33" s="378"/>
      <c r="D33" s="62" t="s">
        <v>181</v>
      </c>
      <c r="E33" s="61">
        <v>24</v>
      </c>
      <c r="F33" s="209" t="s">
        <v>182</v>
      </c>
      <c r="G33" s="298">
        <v>1152.97</v>
      </c>
      <c r="H33" s="299">
        <v>700.84</v>
      </c>
      <c r="I33" s="300">
        <v>1539.9</v>
      </c>
      <c r="J33" s="214">
        <f t="shared" si="9"/>
        <v>3393.71</v>
      </c>
      <c r="K33" s="212">
        <v>840.88</v>
      </c>
      <c r="L33" s="215">
        <f t="shared" si="10"/>
        <v>3081.62</v>
      </c>
      <c r="M33" s="216">
        <f t="shared" si="11"/>
        <v>46887.76</v>
      </c>
    </row>
    <row r="34" spans="1:13" ht="18" customHeight="1">
      <c r="A34" s="378"/>
      <c r="B34" s="378"/>
      <c r="C34" s="378"/>
      <c r="D34" s="44" t="s">
        <v>181</v>
      </c>
      <c r="E34" s="196">
        <v>24</v>
      </c>
      <c r="F34" s="208">
        <v>6</v>
      </c>
      <c r="G34" s="301">
        <v>1152.97</v>
      </c>
      <c r="H34" s="302">
        <v>700.84</v>
      </c>
      <c r="I34" s="303">
        <v>1433.41</v>
      </c>
      <c r="J34" s="214">
        <f t="shared" si="9"/>
        <v>3287.2200000000003</v>
      </c>
      <c r="K34" s="210">
        <v>840.88</v>
      </c>
      <c r="L34" s="215">
        <f t="shared" si="10"/>
        <v>2975.13</v>
      </c>
      <c r="M34" s="216">
        <f t="shared" si="11"/>
        <v>45396.9</v>
      </c>
    </row>
    <row r="35" spans="1:13" ht="18" customHeight="1">
      <c r="A35" s="378"/>
      <c r="B35" s="378"/>
      <c r="C35" s="378"/>
      <c r="D35" s="62" t="s">
        <v>181</v>
      </c>
      <c r="E35" s="61">
        <v>24</v>
      </c>
      <c r="F35" s="209" t="s">
        <v>183</v>
      </c>
      <c r="G35" s="298">
        <v>1152.97</v>
      </c>
      <c r="H35" s="299">
        <v>700.84</v>
      </c>
      <c r="I35" s="300">
        <v>1373.48</v>
      </c>
      <c r="J35" s="214">
        <f t="shared" si="9"/>
        <v>3227.29</v>
      </c>
      <c r="K35" s="212">
        <v>840.88</v>
      </c>
      <c r="L35" s="215">
        <f t="shared" si="10"/>
        <v>2915.2</v>
      </c>
      <c r="M35" s="216">
        <f t="shared" si="11"/>
        <v>44557.88</v>
      </c>
    </row>
    <row r="36" spans="1:13" ht="18" customHeight="1">
      <c r="A36" s="378"/>
      <c r="B36" s="378"/>
      <c r="C36" s="378"/>
      <c r="D36" s="44" t="s">
        <v>181</v>
      </c>
      <c r="E36" s="196">
        <v>24</v>
      </c>
      <c r="F36" s="208">
        <v>5</v>
      </c>
      <c r="G36" s="301">
        <v>1152.97</v>
      </c>
      <c r="H36" s="302">
        <v>700.84</v>
      </c>
      <c r="I36" s="303">
        <v>1266.99</v>
      </c>
      <c r="J36" s="214">
        <f t="shared" si="9"/>
        <v>3120.8</v>
      </c>
      <c r="K36" s="210">
        <v>840.88</v>
      </c>
      <c r="L36" s="215">
        <f t="shared" si="10"/>
        <v>2808.71</v>
      </c>
      <c r="M36" s="216">
        <f t="shared" si="11"/>
        <v>43067.020000000004</v>
      </c>
    </row>
    <row r="37" spans="1:13" ht="18" customHeight="1">
      <c r="A37" s="378"/>
      <c r="B37" s="378"/>
      <c r="C37" s="378"/>
      <c r="D37" s="62" t="s">
        <v>181</v>
      </c>
      <c r="E37" s="61">
        <v>24</v>
      </c>
      <c r="F37" s="209">
        <v>4</v>
      </c>
      <c r="G37" s="298">
        <v>1152.97</v>
      </c>
      <c r="H37" s="299">
        <v>700.84</v>
      </c>
      <c r="I37" s="300">
        <v>1145.1199999999999</v>
      </c>
      <c r="J37" s="214">
        <f t="shared" si="9"/>
        <v>2998.93</v>
      </c>
      <c r="K37" s="212">
        <v>840.88</v>
      </c>
      <c r="L37" s="215">
        <f t="shared" si="10"/>
        <v>2686.84</v>
      </c>
      <c r="M37" s="216">
        <f t="shared" si="11"/>
        <v>41360.839999999997</v>
      </c>
    </row>
    <row r="38" spans="1:13" ht="18" customHeight="1">
      <c r="A38" s="378"/>
      <c r="B38" s="378"/>
      <c r="C38" s="378"/>
      <c r="D38" s="44" t="s">
        <v>181</v>
      </c>
      <c r="E38" s="196">
        <v>24</v>
      </c>
      <c r="F38" s="208">
        <v>3</v>
      </c>
      <c r="G38" s="301">
        <v>1152.97</v>
      </c>
      <c r="H38" s="302">
        <v>700.84</v>
      </c>
      <c r="I38" s="303">
        <v>1142.1500000000001</v>
      </c>
      <c r="J38" s="214">
        <f t="shared" si="9"/>
        <v>2995.96</v>
      </c>
      <c r="K38" s="210">
        <v>840.88</v>
      </c>
      <c r="L38" s="215">
        <f t="shared" si="10"/>
        <v>2683.87</v>
      </c>
      <c r="M38" s="216">
        <f t="shared" si="11"/>
        <v>41319.26</v>
      </c>
    </row>
    <row r="39" spans="1:13" ht="18" customHeight="1">
      <c r="A39" s="378"/>
      <c r="B39" s="378"/>
      <c r="C39" s="378"/>
      <c r="D39" s="62" t="s">
        <v>181</v>
      </c>
      <c r="E39" s="61">
        <v>24</v>
      </c>
      <c r="F39" s="209">
        <v>2</v>
      </c>
      <c r="G39" s="298">
        <v>1152.97</v>
      </c>
      <c r="H39" s="299">
        <v>700.84</v>
      </c>
      <c r="I39" s="300">
        <v>1100.58</v>
      </c>
      <c r="J39" s="214">
        <f t="shared" si="9"/>
        <v>2954.39</v>
      </c>
      <c r="K39" s="212">
        <v>840.88</v>
      </c>
      <c r="L39" s="215">
        <f t="shared" si="10"/>
        <v>2642.3</v>
      </c>
      <c r="M39" s="216">
        <f t="shared" si="11"/>
        <v>40737.279999999999</v>
      </c>
    </row>
    <row r="40" spans="1:13" ht="18" customHeight="1">
      <c r="A40" s="378"/>
      <c r="B40" s="378"/>
      <c r="C40" s="378"/>
      <c r="D40" s="44" t="s">
        <v>181</v>
      </c>
      <c r="E40" s="196">
        <v>24</v>
      </c>
      <c r="F40" s="208">
        <v>1</v>
      </c>
      <c r="G40" s="301">
        <v>1152.97</v>
      </c>
      <c r="H40" s="302">
        <v>700.84</v>
      </c>
      <c r="I40" s="303">
        <v>1017.33</v>
      </c>
      <c r="J40" s="214">
        <f t="shared" si="9"/>
        <v>2871.14</v>
      </c>
      <c r="K40" s="210">
        <v>840.88</v>
      </c>
      <c r="L40" s="215">
        <f t="shared" si="10"/>
        <v>2559.0500000000002</v>
      </c>
      <c r="M40" s="216">
        <f t="shared" si="11"/>
        <v>39571.78</v>
      </c>
    </row>
    <row r="41" spans="1:13" ht="18" customHeight="1">
      <c r="A41" s="378"/>
      <c r="B41" s="378"/>
      <c r="C41" s="378"/>
      <c r="D41" s="62" t="s">
        <v>181</v>
      </c>
      <c r="E41" s="61">
        <v>23</v>
      </c>
      <c r="F41" s="209">
        <v>4</v>
      </c>
      <c r="G41" s="298">
        <v>1152.97</v>
      </c>
      <c r="H41" s="299">
        <v>656.96</v>
      </c>
      <c r="I41" s="300">
        <v>1204.82</v>
      </c>
      <c r="J41" s="214">
        <f t="shared" si="9"/>
        <v>3014.75</v>
      </c>
      <c r="K41" s="212">
        <v>840.88</v>
      </c>
      <c r="L41" s="215">
        <f t="shared" si="10"/>
        <v>2702.66</v>
      </c>
      <c r="M41" s="216">
        <f t="shared" si="11"/>
        <v>41582.32</v>
      </c>
    </row>
    <row r="42" spans="1:13" ht="18" customHeight="1">
      <c r="A42" s="378"/>
      <c r="B42" s="378"/>
      <c r="C42" s="378"/>
      <c r="D42" s="44" t="s">
        <v>181</v>
      </c>
      <c r="E42" s="196">
        <v>23</v>
      </c>
      <c r="F42" s="208">
        <v>3</v>
      </c>
      <c r="G42" s="301">
        <v>1152.97</v>
      </c>
      <c r="H42" s="302">
        <v>656.96</v>
      </c>
      <c r="I42" s="303">
        <v>1079.97</v>
      </c>
      <c r="J42" s="214">
        <f t="shared" si="9"/>
        <v>2889.9</v>
      </c>
      <c r="K42" s="210">
        <v>840.88</v>
      </c>
      <c r="L42" s="215">
        <f t="shared" si="10"/>
        <v>2577.8100000000004</v>
      </c>
      <c r="M42" s="216">
        <f t="shared" si="11"/>
        <v>39834.420000000006</v>
      </c>
    </row>
    <row r="43" spans="1:13" ht="18" customHeight="1">
      <c r="A43" s="378"/>
      <c r="B43" s="378"/>
      <c r="C43" s="378"/>
      <c r="D43" s="62" t="s">
        <v>181</v>
      </c>
      <c r="E43" s="61">
        <v>23</v>
      </c>
      <c r="F43" s="209">
        <v>2</v>
      </c>
      <c r="G43" s="298">
        <v>1152.97</v>
      </c>
      <c r="H43" s="299">
        <v>656.96</v>
      </c>
      <c r="I43" s="300">
        <v>1038.3900000000001</v>
      </c>
      <c r="J43" s="214">
        <f t="shared" si="9"/>
        <v>2848.32</v>
      </c>
      <c r="K43" s="212">
        <v>840.88</v>
      </c>
      <c r="L43" s="215">
        <f t="shared" si="10"/>
        <v>2536.2300000000005</v>
      </c>
      <c r="M43" s="216">
        <f t="shared" si="11"/>
        <v>39252.300000000003</v>
      </c>
    </row>
    <row r="44" spans="1:13" ht="18" customHeight="1">
      <c r="A44" s="378"/>
      <c r="B44" s="378"/>
      <c r="C44" s="378"/>
      <c r="D44" s="44" t="s">
        <v>181</v>
      </c>
      <c r="E44" s="196">
        <v>23</v>
      </c>
      <c r="F44" s="208" t="s">
        <v>184</v>
      </c>
      <c r="G44" s="301">
        <v>1152.97</v>
      </c>
      <c r="H44" s="302">
        <v>656.96</v>
      </c>
      <c r="I44" s="303">
        <v>1061.6300000000001</v>
      </c>
      <c r="J44" s="214">
        <f t="shared" si="9"/>
        <v>2871.5600000000004</v>
      </c>
      <c r="K44" s="210">
        <v>840.88</v>
      </c>
      <c r="L44" s="215">
        <f t="shared" si="10"/>
        <v>2559.4700000000003</v>
      </c>
      <c r="M44" s="216">
        <f t="shared" si="11"/>
        <v>39577.660000000003</v>
      </c>
    </row>
    <row r="45" spans="1:13" ht="18" customHeight="1">
      <c r="A45" s="378"/>
      <c r="B45" s="378"/>
      <c r="C45" s="378"/>
      <c r="D45" s="62" t="s">
        <v>181</v>
      </c>
      <c r="E45" s="61">
        <v>23</v>
      </c>
      <c r="F45" s="209">
        <v>1</v>
      </c>
      <c r="G45" s="298">
        <v>1152.97</v>
      </c>
      <c r="H45" s="299">
        <v>656.96</v>
      </c>
      <c r="I45" s="300">
        <v>955.16</v>
      </c>
      <c r="J45" s="214">
        <f t="shared" si="9"/>
        <v>2765.09</v>
      </c>
      <c r="K45" s="212">
        <v>840.88</v>
      </c>
      <c r="L45" s="215">
        <f t="shared" si="10"/>
        <v>2453</v>
      </c>
      <c r="M45" s="216">
        <f t="shared" si="11"/>
        <v>38087.08</v>
      </c>
    </row>
    <row r="46" spans="1:13" ht="18" customHeight="1">
      <c r="A46" s="378"/>
      <c r="B46" s="378"/>
      <c r="C46" s="378"/>
      <c r="D46" s="44" t="s">
        <v>181</v>
      </c>
      <c r="E46" s="196">
        <v>22</v>
      </c>
      <c r="F46" s="208">
        <v>4</v>
      </c>
      <c r="G46" s="301">
        <v>1152.97</v>
      </c>
      <c r="H46" s="302">
        <v>612.99</v>
      </c>
      <c r="I46" s="303">
        <v>2815.28</v>
      </c>
      <c r="J46" s="214">
        <f t="shared" si="9"/>
        <v>4581.24</v>
      </c>
      <c r="K46" s="210">
        <v>840.88</v>
      </c>
      <c r="L46" s="215">
        <f t="shared" si="10"/>
        <v>4269.1499999999996</v>
      </c>
      <c r="M46" s="216">
        <f t="shared" si="11"/>
        <v>63513.179999999993</v>
      </c>
    </row>
    <row r="47" spans="1:13" ht="18" customHeight="1">
      <c r="A47" s="378"/>
      <c r="B47" s="378"/>
      <c r="C47" s="378"/>
      <c r="D47" s="62" t="s">
        <v>181</v>
      </c>
      <c r="E47" s="61">
        <v>22</v>
      </c>
      <c r="F47" s="209" t="s">
        <v>185</v>
      </c>
      <c r="G47" s="298">
        <v>1152.97</v>
      </c>
      <c r="H47" s="299">
        <v>612.99</v>
      </c>
      <c r="I47" s="300">
        <v>1028.44</v>
      </c>
      <c r="J47" s="214">
        <f t="shared" si="9"/>
        <v>2794.4</v>
      </c>
      <c r="K47" s="212">
        <v>840.88</v>
      </c>
      <c r="L47" s="215">
        <f t="shared" si="10"/>
        <v>2482.31</v>
      </c>
      <c r="M47" s="216">
        <f t="shared" si="11"/>
        <v>38497.420000000006</v>
      </c>
    </row>
    <row r="48" spans="1:13" ht="18" customHeight="1">
      <c r="A48" s="378"/>
      <c r="B48" s="378"/>
      <c r="C48" s="378"/>
      <c r="D48" s="44" t="s">
        <v>181</v>
      </c>
      <c r="E48" s="196">
        <v>22</v>
      </c>
      <c r="F48" s="208">
        <v>3</v>
      </c>
      <c r="G48" s="301">
        <v>1152.97</v>
      </c>
      <c r="H48" s="302">
        <v>612.99</v>
      </c>
      <c r="I48" s="303">
        <v>921.95</v>
      </c>
      <c r="J48" s="214">
        <f>SUM(G48:I48)</f>
        <v>2687.91</v>
      </c>
      <c r="K48" s="210">
        <v>840.88</v>
      </c>
      <c r="L48" s="215">
        <f>K48+H48+I48</f>
        <v>2375.8199999999997</v>
      </c>
      <c r="M48" s="216">
        <f>(J48*12)+(L48*2)</f>
        <v>37006.559999999998</v>
      </c>
    </row>
    <row r="49" spans="1:16" ht="18" customHeight="1">
      <c r="A49" s="378"/>
      <c r="B49" s="378"/>
      <c r="C49" s="378"/>
      <c r="D49" s="62" t="s">
        <v>181</v>
      </c>
      <c r="E49" s="61">
        <v>22</v>
      </c>
      <c r="F49" s="209" t="s">
        <v>186</v>
      </c>
      <c r="G49" s="298">
        <v>1152.97</v>
      </c>
      <c r="H49" s="299">
        <v>612.99</v>
      </c>
      <c r="I49" s="300">
        <v>945.2</v>
      </c>
      <c r="J49" s="214">
        <f>SUM(G49:I49)</f>
        <v>2711.16</v>
      </c>
      <c r="K49" s="212">
        <v>840.88</v>
      </c>
      <c r="L49" s="215">
        <f>K49+H49+I49</f>
        <v>2399.0699999999997</v>
      </c>
      <c r="M49" s="216">
        <f>(J49*12)+(L49*2)</f>
        <v>37332.06</v>
      </c>
    </row>
    <row r="50" spans="1:16" ht="18" customHeight="1">
      <c r="A50" s="378"/>
      <c r="B50" s="378"/>
      <c r="C50" s="378"/>
      <c r="D50" s="44" t="s">
        <v>181</v>
      </c>
      <c r="E50" s="196">
        <v>22</v>
      </c>
      <c r="F50" s="208">
        <v>2</v>
      </c>
      <c r="G50" s="301">
        <v>1152.97</v>
      </c>
      <c r="H50" s="302">
        <v>612.99</v>
      </c>
      <c r="I50" s="303">
        <v>838.73</v>
      </c>
      <c r="J50" s="214">
        <f t="shared" ref="J50:J63" si="12">SUM(G50:I50)</f>
        <v>2604.69</v>
      </c>
      <c r="K50" s="210">
        <v>840.88</v>
      </c>
      <c r="L50" s="215">
        <f t="shared" ref="L50:L52" si="13">K50+H50+I50</f>
        <v>2292.6</v>
      </c>
      <c r="M50" s="216">
        <f t="shared" ref="M50:M52" si="14">(J50*12)+(L50*2)</f>
        <v>35841.479999999996</v>
      </c>
    </row>
    <row r="51" spans="1:16" ht="18" customHeight="1">
      <c r="A51" s="378"/>
      <c r="B51" s="378"/>
      <c r="C51" s="378"/>
      <c r="D51" s="62" t="s">
        <v>181</v>
      </c>
      <c r="E51" s="61">
        <v>22</v>
      </c>
      <c r="F51" s="209" t="s">
        <v>184</v>
      </c>
      <c r="G51" s="298">
        <v>1152.97</v>
      </c>
      <c r="H51" s="299">
        <v>612.99</v>
      </c>
      <c r="I51" s="300">
        <v>861.99</v>
      </c>
      <c r="J51" s="214">
        <f t="shared" si="12"/>
        <v>2627.95</v>
      </c>
      <c r="K51" s="212">
        <v>840.88</v>
      </c>
      <c r="L51" s="215">
        <f t="shared" si="13"/>
        <v>2315.8599999999997</v>
      </c>
      <c r="M51" s="216">
        <f t="shared" si="14"/>
        <v>36167.119999999995</v>
      </c>
    </row>
    <row r="52" spans="1:16" ht="18" customHeight="1">
      <c r="A52" s="378"/>
      <c r="B52" s="378"/>
      <c r="C52" s="378"/>
      <c r="D52" s="44" t="s">
        <v>181</v>
      </c>
      <c r="E52" s="196">
        <v>22</v>
      </c>
      <c r="F52" s="208">
        <v>1</v>
      </c>
      <c r="G52" s="301">
        <v>1152.97</v>
      </c>
      <c r="H52" s="302">
        <v>612.99</v>
      </c>
      <c r="I52" s="303">
        <v>755.51</v>
      </c>
      <c r="J52" s="214">
        <f t="shared" si="12"/>
        <v>2521.4700000000003</v>
      </c>
      <c r="K52" s="210">
        <v>840.88</v>
      </c>
      <c r="L52" s="215">
        <f t="shared" si="13"/>
        <v>2209.38</v>
      </c>
      <c r="M52" s="216">
        <f t="shared" si="14"/>
        <v>34676.400000000001</v>
      </c>
    </row>
    <row r="53" spans="1:16" ht="18" customHeight="1">
      <c r="A53" s="378"/>
      <c r="B53" s="378"/>
      <c r="C53" s="378"/>
      <c r="D53" s="62" t="s">
        <v>181</v>
      </c>
      <c r="E53" s="61">
        <v>21</v>
      </c>
      <c r="F53" s="209" t="s">
        <v>15</v>
      </c>
      <c r="G53" s="298">
        <v>1152.97</v>
      </c>
      <c r="H53" s="299">
        <v>569.14</v>
      </c>
      <c r="I53" s="300">
        <v>723.03</v>
      </c>
      <c r="J53" s="214">
        <f>SUM(G53:I53)</f>
        <v>2445.1400000000003</v>
      </c>
      <c r="K53" s="212">
        <v>840.88</v>
      </c>
      <c r="L53" s="215">
        <f>K53+H53+I53</f>
        <v>2133.0500000000002</v>
      </c>
      <c r="M53" s="216">
        <f>(J53*12)+(L53*2)</f>
        <v>33607.780000000006</v>
      </c>
    </row>
    <row r="54" spans="1:16" ht="18" customHeight="1">
      <c r="A54" s="419"/>
      <c r="B54" s="419"/>
      <c r="C54" s="419"/>
      <c r="D54" s="149" t="s">
        <v>181</v>
      </c>
      <c r="E54" s="200">
        <v>20</v>
      </c>
      <c r="F54" s="239" t="s">
        <v>15</v>
      </c>
      <c r="G54" s="307">
        <v>1152.97</v>
      </c>
      <c r="H54" s="308">
        <v>528.66</v>
      </c>
      <c r="I54" s="309">
        <v>656.26</v>
      </c>
      <c r="J54" s="236">
        <f>SUM(G54:I54)</f>
        <v>2337.8900000000003</v>
      </c>
      <c r="K54" s="240">
        <v>840.88</v>
      </c>
      <c r="L54" s="237">
        <f>K54+H54+I54</f>
        <v>2025.8</v>
      </c>
      <c r="M54" s="238">
        <f>(J54*12)+(L54*2)</f>
        <v>32106.280000000002</v>
      </c>
    </row>
    <row r="55" spans="1:16" ht="18" customHeight="1">
      <c r="A55" s="377" t="s">
        <v>194</v>
      </c>
      <c r="B55" s="377"/>
      <c r="C55" s="377"/>
      <c r="D55" s="62" t="s">
        <v>195</v>
      </c>
      <c r="E55" s="61">
        <v>22</v>
      </c>
      <c r="F55" s="209">
        <v>4</v>
      </c>
      <c r="G55" s="298">
        <v>865.68</v>
      </c>
      <c r="H55" s="299">
        <v>612.99</v>
      </c>
      <c r="I55" s="300">
        <v>2856.62</v>
      </c>
      <c r="J55" s="214">
        <f t="shared" si="12"/>
        <v>4335.29</v>
      </c>
      <c r="K55" s="212">
        <v>748.21</v>
      </c>
      <c r="L55" s="215">
        <f t="shared" ref="L55:L70" si="15">K55+H55+I55</f>
        <v>4217.82</v>
      </c>
      <c r="M55" s="216">
        <f t="shared" ref="M55:M70" si="16">(J55*12)+(L55*2)</f>
        <v>60459.119999999995</v>
      </c>
    </row>
    <row r="56" spans="1:16" ht="18" customHeight="1">
      <c r="A56" s="363"/>
      <c r="B56" s="363"/>
      <c r="C56" s="363"/>
      <c r="D56" s="44" t="s">
        <v>195</v>
      </c>
      <c r="E56" s="196">
        <v>22</v>
      </c>
      <c r="F56" s="208">
        <v>3</v>
      </c>
      <c r="G56" s="301">
        <v>865.68</v>
      </c>
      <c r="H56" s="302">
        <v>612.99</v>
      </c>
      <c r="I56" s="303">
        <v>1015.73</v>
      </c>
      <c r="J56" s="214">
        <f t="shared" si="12"/>
        <v>2494.4</v>
      </c>
      <c r="K56" s="210">
        <v>748.21</v>
      </c>
      <c r="L56" s="215">
        <f t="shared" si="15"/>
        <v>2376.9300000000003</v>
      </c>
      <c r="M56" s="216">
        <f t="shared" si="16"/>
        <v>34686.660000000003</v>
      </c>
    </row>
    <row r="57" spans="1:16" ht="18" customHeight="1">
      <c r="A57" s="363"/>
      <c r="B57" s="363"/>
      <c r="C57" s="363"/>
      <c r="D57" s="62" t="s">
        <v>195</v>
      </c>
      <c r="E57" s="61">
        <v>22</v>
      </c>
      <c r="F57" s="209">
        <v>2</v>
      </c>
      <c r="G57" s="298">
        <v>865.68</v>
      </c>
      <c r="H57" s="299">
        <v>612.99</v>
      </c>
      <c r="I57" s="300">
        <v>849.28</v>
      </c>
      <c r="J57" s="214">
        <f t="shared" si="12"/>
        <v>2327.9499999999998</v>
      </c>
      <c r="K57" s="212">
        <v>748.21</v>
      </c>
      <c r="L57" s="215">
        <f t="shared" si="15"/>
        <v>2210.48</v>
      </c>
      <c r="M57" s="216">
        <f t="shared" si="16"/>
        <v>32356.359999999997</v>
      </c>
    </row>
    <row r="58" spans="1:16" ht="18" customHeight="1">
      <c r="A58" s="363"/>
      <c r="B58" s="363"/>
      <c r="C58" s="363"/>
      <c r="D58" s="44" t="s">
        <v>195</v>
      </c>
      <c r="E58" s="196">
        <v>22</v>
      </c>
      <c r="F58" s="208" t="s">
        <v>184</v>
      </c>
      <c r="G58" s="301">
        <v>865.68</v>
      </c>
      <c r="H58" s="302">
        <v>612.99</v>
      </c>
      <c r="I58" s="303">
        <v>793.68</v>
      </c>
      <c r="J58" s="214">
        <f t="shared" si="12"/>
        <v>2272.35</v>
      </c>
      <c r="K58" s="210">
        <v>748.21</v>
      </c>
      <c r="L58" s="215">
        <f t="shared" si="15"/>
        <v>2154.88</v>
      </c>
      <c r="M58" s="216">
        <f t="shared" si="16"/>
        <v>31577.96</v>
      </c>
    </row>
    <row r="59" spans="1:16" ht="18" customHeight="1">
      <c r="A59" s="363"/>
      <c r="B59" s="363"/>
      <c r="C59" s="363"/>
      <c r="D59" s="62" t="s">
        <v>195</v>
      </c>
      <c r="E59" s="61">
        <v>22</v>
      </c>
      <c r="F59" s="209">
        <v>1</v>
      </c>
      <c r="G59" s="298">
        <v>865.68</v>
      </c>
      <c r="H59" s="299">
        <v>612.99</v>
      </c>
      <c r="I59" s="300">
        <v>687.19</v>
      </c>
      <c r="J59" s="214">
        <f t="shared" si="12"/>
        <v>2165.86</v>
      </c>
      <c r="K59" s="212">
        <v>748.21</v>
      </c>
      <c r="L59" s="215">
        <f t="shared" si="15"/>
        <v>2048.3900000000003</v>
      </c>
      <c r="M59" s="216">
        <f t="shared" si="16"/>
        <v>30087.1</v>
      </c>
    </row>
    <row r="60" spans="1:16" ht="18" customHeight="1">
      <c r="A60" s="363"/>
      <c r="B60" s="363"/>
      <c r="C60" s="363"/>
      <c r="D60" s="44" t="s">
        <v>195</v>
      </c>
      <c r="E60" s="196">
        <v>21</v>
      </c>
      <c r="F60" s="208" t="s">
        <v>184</v>
      </c>
      <c r="G60" s="301">
        <v>865.68</v>
      </c>
      <c r="H60" s="302">
        <v>569.13</v>
      </c>
      <c r="I60" s="303">
        <v>732.77</v>
      </c>
      <c r="J60" s="214">
        <f t="shared" si="12"/>
        <v>2167.58</v>
      </c>
      <c r="K60" s="210">
        <v>748.21</v>
      </c>
      <c r="L60" s="215">
        <f t="shared" si="15"/>
        <v>2050.11</v>
      </c>
      <c r="M60" s="216">
        <f t="shared" si="16"/>
        <v>30111.18</v>
      </c>
    </row>
    <row r="61" spans="1:16" ht="18" customHeight="1">
      <c r="A61" s="363"/>
      <c r="B61" s="363"/>
      <c r="C61" s="363"/>
      <c r="D61" s="62" t="s">
        <v>195</v>
      </c>
      <c r="E61" s="61">
        <v>21</v>
      </c>
      <c r="F61" s="209">
        <v>1</v>
      </c>
      <c r="G61" s="298">
        <v>865.68</v>
      </c>
      <c r="H61" s="299">
        <v>569.13</v>
      </c>
      <c r="I61" s="300">
        <v>626.29</v>
      </c>
      <c r="J61" s="214">
        <f t="shared" si="12"/>
        <v>2061.1</v>
      </c>
      <c r="K61" s="212">
        <v>748.21</v>
      </c>
      <c r="L61" s="215">
        <f t="shared" si="15"/>
        <v>1943.63</v>
      </c>
      <c r="M61" s="216">
        <f t="shared" si="16"/>
        <v>28620.46</v>
      </c>
    </row>
    <row r="62" spans="1:16" ht="18" customHeight="1">
      <c r="A62" s="363"/>
      <c r="B62" s="363"/>
      <c r="C62" s="363"/>
      <c r="D62" s="44" t="s">
        <v>195</v>
      </c>
      <c r="E62" s="196">
        <v>18</v>
      </c>
      <c r="F62" s="208" t="s">
        <v>184</v>
      </c>
      <c r="G62" s="301">
        <v>865.68</v>
      </c>
      <c r="H62" s="302">
        <v>474.69</v>
      </c>
      <c r="I62" s="303">
        <v>705.87</v>
      </c>
      <c r="J62" s="214">
        <f t="shared" si="12"/>
        <v>2046.2399999999998</v>
      </c>
      <c r="K62" s="210">
        <v>748.21</v>
      </c>
      <c r="L62" s="215">
        <f t="shared" si="15"/>
        <v>1928.77</v>
      </c>
      <c r="M62" s="216">
        <f t="shared" si="16"/>
        <v>28412.42</v>
      </c>
    </row>
    <row r="63" spans="1:16" ht="18" customHeight="1">
      <c r="A63" s="363"/>
      <c r="B63" s="363"/>
      <c r="C63" s="363"/>
      <c r="D63" s="62" t="s">
        <v>195</v>
      </c>
      <c r="E63" s="61">
        <v>18</v>
      </c>
      <c r="F63" s="209">
        <v>1</v>
      </c>
      <c r="G63" s="298">
        <v>865.68</v>
      </c>
      <c r="H63" s="299">
        <v>474.69</v>
      </c>
      <c r="I63" s="300">
        <v>599.39</v>
      </c>
      <c r="J63" s="214">
        <f t="shared" si="12"/>
        <v>1939.7599999999998</v>
      </c>
      <c r="K63" s="212">
        <v>748.21</v>
      </c>
      <c r="L63" s="215">
        <f t="shared" si="15"/>
        <v>1822.29</v>
      </c>
      <c r="M63" s="216">
        <f t="shared" si="16"/>
        <v>26921.699999999997</v>
      </c>
      <c r="P63" s="277"/>
    </row>
    <row r="64" spans="1:16" ht="18" customHeight="1">
      <c r="A64" s="363"/>
      <c r="B64" s="363"/>
      <c r="C64" s="363"/>
      <c r="D64" s="44" t="s">
        <v>195</v>
      </c>
      <c r="E64" s="196">
        <v>16</v>
      </c>
      <c r="F64" s="208" t="s">
        <v>196</v>
      </c>
      <c r="G64" s="301">
        <v>865.68</v>
      </c>
      <c r="H64" s="302">
        <v>420.74</v>
      </c>
      <c r="I64" s="303">
        <v>746.79</v>
      </c>
      <c r="J64" s="214">
        <f>SUM(G64:I64)</f>
        <v>2033.21</v>
      </c>
      <c r="K64" s="210">
        <v>748.21</v>
      </c>
      <c r="L64" s="215">
        <f>K64+H64+I64</f>
        <v>1915.74</v>
      </c>
      <c r="M64" s="216">
        <f>(J64*12)+(L64*2)</f>
        <v>28230</v>
      </c>
    </row>
    <row r="65" spans="1:16" ht="18" customHeight="1">
      <c r="A65" s="363"/>
      <c r="B65" s="363"/>
      <c r="C65" s="363"/>
      <c r="D65" s="62" t="s">
        <v>195</v>
      </c>
      <c r="E65" s="61">
        <v>16</v>
      </c>
      <c r="F65" s="209" t="s">
        <v>184</v>
      </c>
      <c r="G65" s="298">
        <v>865.68</v>
      </c>
      <c r="H65" s="299">
        <v>420.74</v>
      </c>
      <c r="I65" s="300">
        <v>640.29999999999995</v>
      </c>
      <c r="J65" s="214">
        <f>SUM(G65:I65)</f>
        <v>1926.72</v>
      </c>
      <c r="K65" s="212">
        <v>748.21</v>
      </c>
      <c r="L65" s="215">
        <f>K65+H65+I65</f>
        <v>1809.25</v>
      </c>
      <c r="M65" s="216">
        <f>(J65*12)+(L65*2)</f>
        <v>26739.14</v>
      </c>
    </row>
    <row r="66" spans="1:16" ht="18" customHeight="1">
      <c r="A66" s="364"/>
      <c r="B66" s="364"/>
      <c r="C66" s="364"/>
      <c r="D66" s="149" t="s">
        <v>195</v>
      </c>
      <c r="E66" s="200">
        <v>16</v>
      </c>
      <c r="F66" s="239">
        <v>1</v>
      </c>
      <c r="G66" s="301">
        <v>865.68</v>
      </c>
      <c r="H66" s="308">
        <v>420.74</v>
      </c>
      <c r="I66" s="303">
        <v>533.83000000000004</v>
      </c>
      <c r="J66" s="214">
        <f>SUM(G66:I66)</f>
        <v>1820.25</v>
      </c>
      <c r="K66" s="240">
        <v>748.21</v>
      </c>
      <c r="L66" s="215">
        <f>K66+H66+I66</f>
        <v>1702.7800000000002</v>
      </c>
      <c r="M66" s="238">
        <f>(J66*12)+(L66*2)</f>
        <v>25248.560000000001</v>
      </c>
    </row>
    <row r="67" spans="1:16" ht="18" customHeight="1">
      <c r="A67" s="378" t="s">
        <v>209</v>
      </c>
      <c r="B67" s="378"/>
      <c r="C67" s="378"/>
      <c r="D67" s="62" t="s">
        <v>210</v>
      </c>
      <c r="E67" s="61">
        <v>18</v>
      </c>
      <c r="F67" s="209" t="s">
        <v>184</v>
      </c>
      <c r="G67" s="319">
        <v>720.49</v>
      </c>
      <c r="H67" s="299">
        <v>474.69</v>
      </c>
      <c r="I67" s="317">
        <v>835.24</v>
      </c>
      <c r="J67" s="283">
        <f t="shared" ref="J67:J71" si="17">SUM(G67:I67)</f>
        <v>2030.42</v>
      </c>
      <c r="K67" s="282">
        <v>713.92</v>
      </c>
      <c r="L67" s="285">
        <f t="shared" si="15"/>
        <v>2023.85</v>
      </c>
      <c r="M67" s="216">
        <f t="shared" si="16"/>
        <v>28412.74</v>
      </c>
    </row>
    <row r="68" spans="1:16" ht="18" customHeight="1">
      <c r="A68" s="378"/>
      <c r="B68" s="378"/>
      <c r="C68" s="378"/>
      <c r="D68" s="44" t="s">
        <v>210</v>
      </c>
      <c r="E68" s="196">
        <v>18</v>
      </c>
      <c r="F68" s="208"/>
      <c r="G68" s="301">
        <v>720.49</v>
      </c>
      <c r="H68" s="302">
        <v>474.69</v>
      </c>
      <c r="I68" s="303">
        <v>728.73</v>
      </c>
      <c r="J68" s="214">
        <f t="shared" si="17"/>
        <v>1923.91</v>
      </c>
      <c r="K68" s="210">
        <v>713.92</v>
      </c>
      <c r="L68" s="215">
        <f t="shared" si="15"/>
        <v>1917.34</v>
      </c>
      <c r="M68" s="216">
        <f t="shared" si="16"/>
        <v>26921.600000000002</v>
      </c>
      <c r="P68" s="277"/>
    </row>
    <row r="69" spans="1:16" ht="18" customHeight="1">
      <c r="A69" s="378"/>
      <c r="B69" s="378"/>
      <c r="C69" s="378"/>
      <c r="D69" s="62" t="s">
        <v>210</v>
      </c>
      <c r="E69" s="61">
        <v>16</v>
      </c>
      <c r="F69" s="209" t="s">
        <v>211</v>
      </c>
      <c r="G69" s="298">
        <v>720.49</v>
      </c>
      <c r="H69" s="299">
        <v>420.75</v>
      </c>
      <c r="I69" s="300">
        <v>876.16</v>
      </c>
      <c r="J69" s="214">
        <f t="shared" si="17"/>
        <v>2017.4</v>
      </c>
      <c r="K69" s="212">
        <v>713.92</v>
      </c>
      <c r="L69" s="215">
        <f t="shared" si="15"/>
        <v>2010.83</v>
      </c>
      <c r="M69" s="216">
        <f t="shared" si="16"/>
        <v>28230.460000000003</v>
      </c>
    </row>
    <row r="70" spans="1:16" ht="18" customHeight="1">
      <c r="A70" s="378"/>
      <c r="B70" s="378"/>
      <c r="C70" s="378"/>
      <c r="D70" s="44" t="s">
        <v>210</v>
      </c>
      <c r="E70" s="196">
        <v>16</v>
      </c>
      <c r="F70" s="208" t="s">
        <v>186</v>
      </c>
      <c r="G70" s="301">
        <v>720.49</v>
      </c>
      <c r="H70" s="302">
        <v>420.75</v>
      </c>
      <c r="I70" s="303">
        <v>769.67</v>
      </c>
      <c r="J70" s="214">
        <f t="shared" si="17"/>
        <v>1910.9099999999999</v>
      </c>
      <c r="K70" s="210">
        <v>713.92</v>
      </c>
      <c r="L70" s="215">
        <f t="shared" si="15"/>
        <v>1904.3400000000001</v>
      </c>
      <c r="M70" s="216">
        <f t="shared" si="16"/>
        <v>26739.599999999999</v>
      </c>
    </row>
    <row r="71" spans="1:16" ht="18" customHeight="1" thickBot="1">
      <c r="A71" s="379"/>
      <c r="B71" s="379"/>
      <c r="C71" s="379"/>
      <c r="D71" s="47" t="s">
        <v>210</v>
      </c>
      <c r="E71" s="220">
        <v>16</v>
      </c>
      <c r="F71" s="223">
        <v>2</v>
      </c>
      <c r="G71" s="310">
        <v>720.49</v>
      </c>
      <c r="H71" s="322">
        <v>420.75</v>
      </c>
      <c r="I71" s="323">
        <v>663.21</v>
      </c>
      <c r="J71" s="225">
        <f t="shared" si="17"/>
        <v>1804.45</v>
      </c>
      <c r="K71" s="224">
        <v>713.92</v>
      </c>
      <c r="L71" s="226">
        <f t="shared" ref="L71" si="18">K71+H71+I71</f>
        <v>1797.88</v>
      </c>
      <c r="M71" s="227">
        <f t="shared" ref="M71" si="19">(J71*12)+(L71*2)</f>
        <v>25249.160000000003</v>
      </c>
    </row>
    <row r="75" spans="1:16" ht="18" customHeight="1">
      <c r="A75" s="411" t="s">
        <v>149</v>
      </c>
      <c r="B75" s="411"/>
      <c r="C75" s="411"/>
      <c r="D75" s="361" t="s">
        <v>150</v>
      </c>
      <c r="E75" s="361" t="s">
        <v>151</v>
      </c>
      <c r="F75" s="411" t="s">
        <v>152</v>
      </c>
      <c r="G75" s="423" t="s">
        <v>3</v>
      </c>
      <c r="H75" s="400" t="s">
        <v>153</v>
      </c>
      <c r="I75" s="400" t="s">
        <v>154</v>
      </c>
      <c r="J75" s="402" t="s">
        <v>8</v>
      </c>
      <c r="K75" s="400" t="s">
        <v>9</v>
      </c>
      <c r="L75" s="402" t="s">
        <v>338</v>
      </c>
      <c r="M75" s="411" t="s">
        <v>11</v>
      </c>
    </row>
    <row r="76" spans="1:16" ht="18" customHeight="1">
      <c r="A76" s="411"/>
      <c r="B76" s="411"/>
      <c r="C76" s="411"/>
      <c r="D76" s="361"/>
      <c r="E76" s="361"/>
      <c r="F76" s="411"/>
      <c r="G76" s="423"/>
      <c r="H76" s="400"/>
      <c r="I76" s="400"/>
      <c r="J76" s="402"/>
      <c r="K76" s="400"/>
      <c r="L76" s="402"/>
      <c r="M76" s="411"/>
    </row>
    <row r="77" spans="1:16" ht="18" customHeight="1">
      <c r="A77" s="453"/>
      <c r="B77" s="453"/>
      <c r="C77" s="453"/>
      <c r="D77" s="458"/>
      <c r="E77" s="458"/>
      <c r="F77" s="453"/>
      <c r="G77" s="461"/>
      <c r="H77" s="459"/>
      <c r="I77" s="459"/>
      <c r="J77" s="460"/>
      <c r="K77" s="459"/>
      <c r="L77" s="460"/>
      <c r="M77" s="453"/>
    </row>
    <row r="78" spans="1:16" ht="18" customHeight="1">
      <c r="A78" s="378" t="s">
        <v>157</v>
      </c>
      <c r="B78" s="378"/>
      <c r="C78" s="378"/>
      <c r="D78" s="44" t="s">
        <v>156</v>
      </c>
      <c r="E78" s="196">
        <v>24</v>
      </c>
      <c r="F78" s="344" t="s">
        <v>160</v>
      </c>
      <c r="G78" s="302">
        <v>1333.4</v>
      </c>
      <c r="H78" s="210">
        <v>700.84</v>
      </c>
      <c r="I78" s="303">
        <v>2357.88</v>
      </c>
      <c r="J78" s="214">
        <f t="shared" ref="J78:J85" si="20">SUM(G78:I78)</f>
        <v>4392.1200000000008</v>
      </c>
      <c r="K78" s="210">
        <v>822.83</v>
      </c>
      <c r="L78" s="215">
        <f t="shared" ref="L78:L85" si="21">K78+H78+I78</f>
        <v>3881.55</v>
      </c>
      <c r="M78" s="216">
        <f t="shared" ref="M78:M85" si="22">(J78*12)+(L78*2)</f>
        <v>60468.540000000008</v>
      </c>
    </row>
    <row r="79" spans="1:16" ht="18" customHeight="1">
      <c r="A79" s="378"/>
      <c r="B79" s="378"/>
      <c r="C79" s="378"/>
      <c r="D79" s="62" t="s">
        <v>156</v>
      </c>
      <c r="E79" s="61">
        <v>24</v>
      </c>
      <c r="F79" s="293" t="s">
        <v>161</v>
      </c>
      <c r="G79" s="299">
        <v>1333.4</v>
      </c>
      <c r="H79" s="299">
        <v>700.84</v>
      </c>
      <c r="I79" s="300">
        <v>2251.35</v>
      </c>
      <c r="J79" s="214">
        <f t="shared" si="20"/>
        <v>4285.59</v>
      </c>
      <c r="K79" s="212">
        <v>822.83</v>
      </c>
      <c r="L79" s="215">
        <f t="shared" si="21"/>
        <v>3775.02</v>
      </c>
      <c r="M79" s="216">
        <f t="shared" si="22"/>
        <v>58977.120000000003</v>
      </c>
    </row>
    <row r="80" spans="1:16" ht="18" customHeight="1">
      <c r="A80" s="378"/>
      <c r="B80" s="378"/>
      <c r="C80" s="378"/>
      <c r="D80" s="44" t="s">
        <v>156</v>
      </c>
      <c r="E80" s="196">
        <v>24</v>
      </c>
      <c r="F80" s="292" t="s">
        <v>162</v>
      </c>
      <c r="G80" s="302">
        <v>1333.4</v>
      </c>
      <c r="H80" s="302">
        <v>700.84</v>
      </c>
      <c r="I80" s="303">
        <v>2027.93</v>
      </c>
      <c r="J80" s="214">
        <f t="shared" si="20"/>
        <v>4062.17</v>
      </c>
      <c r="K80" s="210">
        <v>822.83</v>
      </c>
      <c r="L80" s="215">
        <f t="shared" si="21"/>
        <v>3551.6000000000004</v>
      </c>
      <c r="M80" s="216">
        <f t="shared" si="22"/>
        <v>55849.240000000005</v>
      </c>
    </row>
    <row r="81" spans="1:13" ht="18" customHeight="1">
      <c r="A81" s="378"/>
      <c r="B81" s="378"/>
      <c r="C81" s="378"/>
      <c r="D81" s="62" t="s">
        <v>156</v>
      </c>
      <c r="E81" s="61">
        <v>24</v>
      </c>
      <c r="F81" s="293" t="s">
        <v>163</v>
      </c>
      <c r="G81" s="299">
        <v>1333.4</v>
      </c>
      <c r="H81" s="299">
        <v>700.84</v>
      </c>
      <c r="I81" s="300">
        <v>1921.41</v>
      </c>
      <c r="J81" s="214">
        <f t="shared" si="20"/>
        <v>3955.6500000000005</v>
      </c>
      <c r="K81" s="212">
        <v>822.83</v>
      </c>
      <c r="L81" s="215">
        <f t="shared" si="21"/>
        <v>3445.08</v>
      </c>
      <c r="M81" s="216">
        <f t="shared" si="22"/>
        <v>54357.960000000006</v>
      </c>
    </row>
    <row r="82" spans="1:13" ht="18" customHeight="1">
      <c r="A82" s="378"/>
      <c r="B82" s="378"/>
      <c r="C82" s="378"/>
      <c r="D82" s="44" t="s">
        <v>156</v>
      </c>
      <c r="E82" s="196">
        <v>24</v>
      </c>
      <c r="F82" s="292" t="s">
        <v>164</v>
      </c>
      <c r="G82" s="302">
        <v>1333.4</v>
      </c>
      <c r="H82" s="302">
        <v>700.84</v>
      </c>
      <c r="I82" s="303">
        <v>1697.96</v>
      </c>
      <c r="J82" s="214">
        <f t="shared" si="20"/>
        <v>3732.2000000000003</v>
      </c>
      <c r="K82" s="210">
        <v>822.83</v>
      </c>
      <c r="L82" s="215">
        <f t="shared" si="21"/>
        <v>3221.63</v>
      </c>
      <c r="M82" s="216">
        <f t="shared" si="22"/>
        <v>51229.66</v>
      </c>
    </row>
    <row r="83" spans="1:13" ht="18" customHeight="1">
      <c r="A83" s="378"/>
      <c r="B83" s="378"/>
      <c r="C83" s="378"/>
      <c r="D83" s="62" t="s">
        <v>156</v>
      </c>
      <c r="E83" s="61">
        <v>24</v>
      </c>
      <c r="F83" s="293" t="s">
        <v>165</v>
      </c>
      <c r="G83" s="299">
        <v>1333.4</v>
      </c>
      <c r="H83" s="299">
        <v>700.84</v>
      </c>
      <c r="I83" s="300">
        <v>1591.47</v>
      </c>
      <c r="J83" s="214">
        <f t="shared" si="20"/>
        <v>3625.71</v>
      </c>
      <c r="K83" s="212">
        <v>822.83</v>
      </c>
      <c r="L83" s="215">
        <f t="shared" si="21"/>
        <v>3115.1400000000003</v>
      </c>
      <c r="M83" s="216">
        <f t="shared" si="22"/>
        <v>49738.8</v>
      </c>
    </row>
    <row r="84" spans="1:13" ht="18" customHeight="1">
      <c r="A84" s="378"/>
      <c r="B84" s="378"/>
      <c r="C84" s="378"/>
      <c r="D84" s="44" t="s">
        <v>156</v>
      </c>
      <c r="E84" s="196">
        <v>24</v>
      </c>
      <c r="F84" s="292" t="s">
        <v>166</v>
      </c>
      <c r="G84" s="302">
        <v>1333.4</v>
      </c>
      <c r="H84" s="302">
        <v>700.84</v>
      </c>
      <c r="I84" s="303">
        <v>1368.05</v>
      </c>
      <c r="J84" s="214">
        <f t="shared" si="20"/>
        <v>3402.29</v>
      </c>
      <c r="K84" s="210">
        <v>822.83</v>
      </c>
      <c r="L84" s="215">
        <f t="shared" si="21"/>
        <v>2891.7200000000003</v>
      </c>
      <c r="M84" s="216">
        <f t="shared" si="22"/>
        <v>46610.92</v>
      </c>
    </row>
    <row r="85" spans="1:13" ht="18" customHeight="1">
      <c r="A85" s="419"/>
      <c r="B85" s="419"/>
      <c r="C85" s="419"/>
      <c r="D85" s="232" t="s">
        <v>156</v>
      </c>
      <c r="E85" s="116">
        <v>24</v>
      </c>
      <c r="F85" s="294" t="s">
        <v>167</v>
      </c>
      <c r="G85" s="305">
        <v>1333.4</v>
      </c>
      <c r="H85" s="305">
        <v>700.84</v>
      </c>
      <c r="I85" s="306">
        <v>1261.53</v>
      </c>
      <c r="J85" s="236">
        <f t="shared" si="20"/>
        <v>3295.7700000000004</v>
      </c>
      <c r="K85" s="234">
        <v>822.83</v>
      </c>
      <c r="L85" s="237">
        <f t="shared" si="21"/>
        <v>2785.2</v>
      </c>
      <c r="M85" s="238">
        <f t="shared" si="22"/>
        <v>45119.640000000007</v>
      </c>
    </row>
    <row r="86" spans="1:13" ht="18" customHeight="1">
      <c r="A86" s="451" t="s">
        <v>168</v>
      </c>
      <c r="B86" s="451"/>
      <c r="C86" s="451"/>
      <c r="D86" s="44" t="s">
        <v>156</v>
      </c>
      <c r="E86" s="196">
        <v>23</v>
      </c>
      <c r="F86" s="344" t="s">
        <v>169</v>
      </c>
      <c r="G86" s="314">
        <v>1333.4</v>
      </c>
      <c r="H86" s="289">
        <v>656.96</v>
      </c>
      <c r="I86" s="315">
        <v>1207.97</v>
      </c>
      <c r="J86" s="283">
        <f>SUM(G86:I86)</f>
        <v>3198.33</v>
      </c>
      <c r="K86" s="289">
        <v>822.83</v>
      </c>
      <c r="L86" s="287">
        <f>K86+H86+I86</f>
        <v>2687.76</v>
      </c>
      <c r="M86" s="216">
        <f>(J86*12)+(L86*2)</f>
        <v>43755.479999999996</v>
      </c>
    </row>
    <row r="87" spans="1:13" ht="18" customHeight="1">
      <c r="A87" s="446"/>
      <c r="B87" s="446"/>
      <c r="C87" s="446"/>
      <c r="D87" s="232" t="s">
        <v>156</v>
      </c>
      <c r="E87" s="116">
        <v>23</v>
      </c>
      <c r="F87" s="294" t="s">
        <v>170</v>
      </c>
      <c r="G87" s="305">
        <v>1333.4</v>
      </c>
      <c r="H87" s="305">
        <v>656.96</v>
      </c>
      <c r="I87" s="306">
        <v>1101.46</v>
      </c>
      <c r="J87" s="236">
        <f>SUM(G87:I87)</f>
        <v>3091.82</v>
      </c>
      <c r="K87" s="234">
        <v>822.83</v>
      </c>
      <c r="L87" s="286">
        <f>K87+H87+I87</f>
        <v>2581.25</v>
      </c>
      <c r="M87" s="238">
        <f>(J87*12)+(L87*2)</f>
        <v>42264.340000000004</v>
      </c>
    </row>
    <row r="88" spans="1:13" ht="18" customHeight="1">
      <c r="A88" s="420" t="s">
        <v>171</v>
      </c>
      <c r="B88" s="420"/>
      <c r="C88" s="420"/>
      <c r="D88" s="44" t="s">
        <v>156</v>
      </c>
      <c r="E88" s="196">
        <v>24</v>
      </c>
      <c r="F88" s="208" t="s">
        <v>172</v>
      </c>
      <c r="G88" s="301">
        <v>1333.4</v>
      </c>
      <c r="H88" s="289">
        <v>700.84</v>
      </c>
      <c r="I88" s="303">
        <v>1439.01</v>
      </c>
      <c r="J88" s="214">
        <f t="shared" ref="J88" si="23">SUM(G88:I88)</f>
        <v>3473.25</v>
      </c>
      <c r="K88" s="210">
        <v>822.83</v>
      </c>
      <c r="L88" s="215">
        <f t="shared" ref="L88:L98" si="24">K88+H88+I88</f>
        <v>2962.6800000000003</v>
      </c>
      <c r="M88" s="216">
        <f t="shared" ref="M88:M98" si="25">(J88*12)+(L88*2)</f>
        <v>47604.36</v>
      </c>
    </row>
    <row r="89" spans="1:13" ht="18" customHeight="1">
      <c r="A89" s="419"/>
      <c r="B89" s="419"/>
      <c r="C89" s="419"/>
      <c r="D89" s="232" t="s">
        <v>156</v>
      </c>
      <c r="E89" s="116">
        <v>24</v>
      </c>
      <c r="F89" s="233" t="s">
        <v>173</v>
      </c>
      <c r="G89" s="298">
        <v>1333.4</v>
      </c>
      <c r="H89" s="299">
        <v>700.84</v>
      </c>
      <c r="I89" s="300">
        <v>1332.52</v>
      </c>
      <c r="J89" s="214">
        <f t="shared" ref="J89:J92" si="26">SUM(G89:I89)</f>
        <v>3366.76</v>
      </c>
      <c r="K89" s="212">
        <v>822.83</v>
      </c>
      <c r="L89" s="215">
        <f t="shared" si="24"/>
        <v>2856.19</v>
      </c>
      <c r="M89" s="238">
        <f t="shared" si="25"/>
        <v>46113.5</v>
      </c>
    </row>
    <row r="90" spans="1:13" ht="18" customHeight="1">
      <c r="A90" s="377" t="s">
        <v>174</v>
      </c>
      <c r="B90" s="377"/>
      <c r="C90" s="377"/>
      <c r="D90" s="44" t="s">
        <v>156</v>
      </c>
      <c r="E90" s="196">
        <v>22</v>
      </c>
      <c r="F90" s="208" t="s">
        <v>175</v>
      </c>
      <c r="G90" s="313">
        <v>1333.4</v>
      </c>
      <c r="H90" s="314">
        <v>612.99</v>
      </c>
      <c r="I90" s="315">
        <v>1230</v>
      </c>
      <c r="J90" s="283">
        <f t="shared" si="26"/>
        <v>3176.3900000000003</v>
      </c>
      <c r="K90" s="289">
        <v>822.83</v>
      </c>
      <c r="L90" s="287">
        <f t="shared" si="24"/>
        <v>2665.82</v>
      </c>
      <c r="M90" s="216">
        <f t="shared" si="25"/>
        <v>43448.320000000007</v>
      </c>
    </row>
    <row r="91" spans="1:13" ht="18" customHeight="1">
      <c r="A91" s="363"/>
      <c r="B91" s="363"/>
      <c r="C91" s="363"/>
      <c r="D91" s="62" t="s">
        <v>156</v>
      </c>
      <c r="E91" s="61">
        <v>22</v>
      </c>
      <c r="F91" s="209" t="s">
        <v>176</v>
      </c>
      <c r="G91" s="298">
        <v>1333.4</v>
      </c>
      <c r="H91" s="299">
        <v>612.99</v>
      </c>
      <c r="I91" s="300">
        <v>1053.9100000000001</v>
      </c>
      <c r="J91" s="214">
        <f t="shared" si="26"/>
        <v>3000.3</v>
      </c>
      <c r="K91" s="212">
        <v>822.83</v>
      </c>
      <c r="L91" s="288">
        <f t="shared" si="24"/>
        <v>2489.7300000000005</v>
      </c>
      <c r="M91" s="216">
        <f t="shared" si="25"/>
        <v>40983.060000000005</v>
      </c>
    </row>
    <row r="92" spans="1:13" ht="18" customHeight="1">
      <c r="A92" s="364"/>
      <c r="B92" s="364"/>
      <c r="C92" s="364"/>
      <c r="D92" s="149" t="s">
        <v>156</v>
      </c>
      <c r="E92" s="200">
        <v>22</v>
      </c>
      <c r="F92" s="239" t="s">
        <v>177</v>
      </c>
      <c r="G92" s="307">
        <v>1333.4</v>
      </c>
      <c r="H92" s="308">
        <v>612.99</v>
      </c>
      <c r="I92" s="309">
        <v>885.24</v>
      </c>
      <c r="J92" s="236">
        <f t="shared" si="26"/>
        <v>2831.63</v>
      </c>
      <c r="K92" s="240">
        <v>822.83</v>
      </c>
      <c r="L92" s="286">
        <f t="shared" si="24"/>
        <v>2321.0600000000004</v>
      </c>
      <c r="M92" s="238">
        <f t="shared" si="25"/>
        <v>38621.68</v>
      </c>
    </row>
    <row r="93" spans="1:13" ht="18" customHeight="1">
      <c r="A93" s="420" t="s">
        <v>187</v>
      </c>
      <c r="B93" s="420"/>
      <c r="C93" s="420"/>
      <c r="D93" s="62" t="s">
        <v>181</v>
      </c>
      <c r="E93" s="61">
        <v>22</v>
      </c>
      <c r="F93" s="209" t="s">
        <v>188</v>
      </c>
      <c r="G93" s="316">
        <v>1152.97</v>
      </c>
      <c r="H93" s="318">
        <v>612.99</v>
      </c>
      <c r="I93" s="317">
        <v>1028.44</v>
      </c>
      <c r="J93" s="283">
        <f t="shared" ref="J93:J98" si="27">SUM(G93:I93)</f>
        <v>2794.4</v>
      </c>
      <c r="K93" s="282">
        <v>840.88</v>
      </c>
      <c r="L93" s="287">
        <f t="shared" si="24"/>
        <v>2482.31</v>
      </c>
      <c r="M93" s="216">
        <f t="shared" si="25"/>
        <v>38497.420000000006</v>
      </c>
    </row>
    <row r="94" spans="1:13" ht="18" customHeight="1">
      <c r="A94" s="378"/>
      <c r="B94" s="378"/>
      <c r="C94" s="378"/>
      <c r="D94" s="44" t="s">
        <v>181</v>
      </c>
      <c r="E94" s="196">
        <v>22</v>
      </c>
      <c r="F94" s="208" t="s">
        <v>189</v>
      </c>
      <c r="G94" s="301">
        <v>1152.97</v>
      </c>
      <c r="H94" s="302">
        <v>612.99</v>
      </c>
      <c r="I94" s="303">
        <v>921.95</v>
      </c>
      <c r="J94" s="214">
        <f t="shared" si="27"/>
        <v>2687.91</v>
      </c>
      <c r="K94" s="210">
        <v>840.88</v>
      </c>
      <c r="L94" s="288">
        <f t="shared" si="24"/>
        <v>2375.8199999999997</v>
      </c>
      <c r="M94" s="216">
        <f t="shared" si="25"/>
        <v>37006.559999999998</v>
      </c>
    </row>
    <row r="95" spans="1:13" ht="18" customHeight="1">
      <c r="A95" s="378"/>
      <c r="B95" s="378"/>
      <c r="C95" s="378"/>
      <c r="D95" s="62" t="s">
        <v>181</v>
      </c>
      <c r="E95" s="61">
        <v>22</v>
      </c>
      <c r="F95" s="209" t="s">
        <v>190</v>
      </c>
      <c r="G95" s="298">
        <v>1152.97</v>
      </c>
      <c r="H95" s="299">
        <v>612.99</v>
      </c>
      <c r="I95" s="300">
        <v>945.2</v>
      </c>
      <c r="J95" s="214">
        <f t="shared" si="27"/>
        <v>2711.16</v>
      </c>
      <c r="K95" s="212">
        <v>840.88</v>
      </c>
      <c r="L95" s="288">
        <f t="shared" si="24"/>
        <v>2399.0699999999997</v>
      </c>
      <c r="M95" s="216">
        <f t="shared" si="25"/>
        <v>37332.06</v>
      </c>
    </row>
    <row r="96" spans="1:13" ht="18" customHeight="1">
      <c r="A96" s="378"/>
      <c r="B96" s="378"/>
      <c r="C96" s="378"/>
      <c r="D96" s="44" t="s">
        <v>181</v>
      </c>
      <c r="E96" s="196">
        <v>22</v>
      </c>
      <c r="F96" s="208" t="s">
        <v>191</v>
      </c>
      <c r="G96" s="301">
        <v>1152.97</v>
      </c>
      <c r="H96" s="302">
        <v>612.99</v>
      </c>
      <c r="I96" s="303">
        <v>838.73</v>
      </c>
      <c r="J96" s="214">
        <f t="shared" si="27"/>
        <v>2604.69</v>
      </c>
      <c r="K96" s="210">
        <v>840.88</v>
      </c>
      <c r="L96" s="288">
        <f t="shared" si="24"/>
        <v>2292.6</v>
      </c>
      <c r="M96" s="216">
        <f t="shared" si="25"/>
        <v>35841.479999999996</v>
      </c>
    </row>
    <row r="97" spans="1:13" ht="18" customHeight="1">
      <c r="A97" s="378"/>
      <c r="B97" s="378"/>
      <c r="C97" s="378"/>
      <c r="D97" s="62" t="s">
        <v>181</v>
      </c>
      <c r="E97" s="61">
        <v>22</v>
      </c>
      <c r="F97" s="209" t="s">
        <v>192</v>
      </c>
      <c r="G97" s="298">
        <v>1152.97</v>
      </c>
      <c r="H97" s="299">
        <v>612.99</v>
      </c>
      <c r="I97" s="300">
        <v>861.99</v>
      </c>
      <c r="J97" s="214">
        <f t="shared" si="27"/>
        <v>2627.95</v>
      </c>
      <c r="K97" s="212">
        <v>840.88</v>
      </c>
      <c r="L97" s="288">
        <f t="shared" si="24"/>
        <v>2315.8599999999997</v>
      </c>
      <c r="M97" s="216">
        <f t="shared" si="25"/>
        <v>36167.119999999995</v>
      </c>
    </row>
    <row r="98" spans="1:13" ht="18" customHeight="1">
      <c r="A98" s="419"/>
      <c r="B98" s="419"/>
      <c r="C98" s="419"/>
      <c r="D98" s="149" t="s">
        <v>181</v>
      </c>
      <c r="E98" s="200">
        <v>22</v>
      </c>
      <c r="F98" s="239" t="s">
        <v>193</v>
      </c>
      <c r="G98" s="307">
        <v>1152.97</v>
      </c>
      <c r="H98" s="308">
        <v>612.99</v>
      </c>
      <c r="I98" s="309">
        <v>755.51</v>
      </c>
      <c r="J98" s="236">
        <f t="shared" si="27"/>
        <v>2521.4700000000003</v>
      </c>
      <c r="K98" s="240">
        <v>840.88</v>
      </c>
      <c r="L98" s="286">
        <f t="shared" si="24"/>
        <v>2209.38</v>
      </c>
      <c r="M98" s="238">
        <f t="shared" si="25"/>
        <v>34676.400000000001</v>
      </c>
    </row>
    <row r="99" spans="1:13" ht="18" customHeight="1">
      <c r="A99" s="451" t="s">
        <v>197</v>
      </c>
      <c r="B99" s="451"/>
      <c r="C99" s="451"/>
      <c r="D99" s="62" t="s">
        <v>195</v>
      </c>
      <c r="E99" s="61">
        <v>22</v>
      </c>
      <c r="F99" s="209" t="s">
        <v>198</v>
      </c>
      <c r="G99" s="319">
        <v>865.68</v>
      </c>
      <c r="H99" s="299">
        <v>612.99</v>
      </c>
      <c r="I99" s="317">
        <v>793.68</v>
      </c>
      <c r="J99" s="283">
        <f>SUM(G99:I99)</f>
        <v>2272.35</v>
      </c>
      <c r="K99" s="212">
        <v>748.21</v>
      </c>
      <c r="L99" s="285">
        <f>K99+H99+I99</f>
        <v>2154.88</v>
      </c>
      <c r="M99" s="284">
        <f>(J99*12)+(L99*2)</f>
        <v>31577.96</v>
      </c>
    </row>
    <row r="100" spans="1:13" ht="18" customHeight="1">
      <c r="A100" s="446"/>
      <c r="B100" s="446"/>
      <c r="C100" s="446"/>
      <c r="D100" s="149" t="s">
        <v>195</v>
      </c>
      <c r="E100" s="200">
        <v>22</v>
      </c>
      <c r="F100" s="239" t="s">
        <v>199</v>
      </c>
      <c r="G100" s="320">
        <v>865.68</v>
      </c>
      <c r="H100" s="302">
        <v>612.99</v>
      </c>
      <c r="I100" s="303">
        <v>687.19</v>
      </c>
      <c r="J100" s="214">
        <f>SUM(G100:I100)</f>
        <v>2165.86</v>
      </c>
      <c r="K100" s="210">
        <v>748.21</v>
      </c>
      <c r="L100" s="286">
        <f>K100+H100+I100</f>
        <v>2048.3900000000003</v>
      </c>
      <c r="M100" s="284">
        <f>(J100*12)+(L100*2)</f>
        <v>30087.1</v>
      </c>
    </row>
    <row r="101" spans="1:13" ht="18" customHeight="1">
      <c r="A101" s="447" t="s">
        <v>200</v>
      </c>
      <c r="B101" s="447"/>
      <c r="C101" s="447"/>
      <c r="D101" s="62" t="s">
        <v>195</v>
      </c>
      <c r="E101" s="61">
        <v>21</v>
      </c>
      <c r="F101" s="209" t="s">
        <v>201</v>
      </c>
      <c r="G101" s="316">
        <v>865.68</v>
      </c>
      <c r="H101" s="318">
        <v>569.15</v>
      </c>
      <c r="I101" s="317">
        <v>0</v>
      </c>
      <c r="J101" s="283">
        <f t="shared" ref="J101:J106" si="28">SUM(G101:I101)</f>
        <v>1434.83</v>
      </c>
      <c r="K101" s="282">
        <v>748.21</v>
      </c>
      <c r="L101" s="215">
        <f t="shared" ref="L101:L106" si="29">K101+H101+I101</f>
        <v>1317.3600000000001</v>
      </c>
      <c r="M101" s="216">
        <f t="shared" ref="M101:M106" si="30">(J101*12)+(L101*2)</f>
        <v>19852.68</v>
      </c>
    </row>
    <row r="102" spans="1:13" ht="18" customHeight="1">
      <c r="A102" s="449"/>
      <c r="B102" s="449"/>
      <c r="C102" s="449"/>
      <c r="D102" s="149" t="s">
        <v>195</v>
      </c>
      <c r="E102" s="200">
        <v>21</v>
      </c>
      <c r="F102" s="239" t="s">
        <v>202</v>
      </c>
      <c r="G102" s="307">
        <v>865.68</v>
      </c>
      <c r="H102" s="308">
        <v>569.15</v>
      </c>
      <c r="I102" s="309">
        <v>0</v>
      </c>
      <c r="J102" s="236">
        <f t="shared" si="28"/>
        <v>1434.83</v>
      </c>
      <c r="K102" s="240">
        <v>748.21</v>
      </c>
      <c r="L102" s="237">
        <f t="shared" si="29"/>
        <v>1317.3600000000001</v>
      </c>
      <c r="M102" s="238">
        <f t="shared" si="30"/>
        <v>19852.68</v>
      </c>
    </row>
    <row r="103" spans="1:13" ht="18" customHeight="1">
      <c r="A103" s="451" t="s">
        <v>203</v>
      </c>
      <c r="B103" s="451"/>
      <c r="C103" s="451"/>
      <c r="D103" s="62" t="s">
        <v>195</v>
      </c>
      <c r="E103" s="61">
        <v>20</v>
      </c>
      <c r="F103" s="209" t="s">
        <v>204</v>
      </c>
      <c r="G103" s="298">
        <v>865.68</v>
      </c>
      <c r="H103" s="299">
        <v>528.67999999999995</v>
      </c>
      <c r="I103" s="300">
        <v>0</v>
      </c>
      <c r="J103" s="214">
        <f t="shared" si="28"/>
        <v>1394.36</v>
      </c>
      <c r="K103" s="212">
        <v>748.21</v>
      </c>
      <c r="L103" s="215">
        <f t="shared" si="29"/>
        <v>1276.8899999999999</v>
      </c>
      <c r="M103" s="216">
        <f t="shared" si="30"/>
        <v>19286.099999999999</v>
      </c>
    </row>
    <row r="104" spans="1:13" ht="18" customHeight="1">
      <c r="A104" s="446"/>
      <c r="B104" s="446"/>
      <c r="C104" s="446"/>
      <c r="D104" s="149" t="s">
        <v>195</v>
      </c>
      <c r="E104" s="200">
        <v>20</v>
      </c>
      <c r="F104" s="239" t="s">
        <v>205</v>
      </c>
      <c r="G104" s="307">
        <v>865.68</v>
      </c>
      <c r="H104" s="302">
        <v>528.67999999999995</v>
      </c>
      <c r="I104" s="309">
        <v>0</v>
      </c>
      <c r="J104" s="236">
        <f t="shared" si="28"/>
        <v>1394.36</v>
      </c>
      <c r="K104" s="240">
        <v>748.21</v>
      </c>
      <c r="L104" s="237">
        <f t="shared" si="29"/>
        <v>1276.8899999999999</v>
      </c>
      <c r="M104" s="238">
        <f t="shared" si="30"/>
        <v>19286.099999999999</v>
      </c>
    </row>
    <row r="105" spans="1:13" ht="18" customHeight="1">
      <c r="A105" s="420" t="s">
        <v>206</v>
      </c>
      <c r="B105" s="420"/>
      <c r="C105" s="420"/>
      <c r="D105" s="62" t="s">
        <v>195</v>
      </c>
      <c r="E105" s="61">
        <v>18</v>
      </c>
      <c r="F105" s="209" t="s">
        <v>207</v>
      </c>
      <c r="G105" s="298">
        <v>865.68</v>
      </c>
      <c r="H105" s="318">
        <v>474.69</v>
      </c>
      <c r="I105" s="300">
        <v>832.03</v>
      </c>
      <c r="J105" s="214">
        <f t="shared" si="28"/>
        <v>2172.3999999999996</v>
      </c>
      <c r="K105" s="212">
        <v>748.21</v>
      </c>
      <c r="L105" s="215">
        <f t="shared" si="29"/>
        <v>2054.9300000000003</v>
      </c>
      <c r="M105" s="216">
        <f t="shared" si="30"/>
        <v>30178.659999999996</v>
      </c>
    </row>
    <row r="106" spans="1:13" ht="18" customHeight="1">
      <c r="A106" s="419"/>
      <c r="B106" s="419"/>
      <c r="C106" s="419"/>
      <c r="D106" s="149" t="s">
        <v>195</v>
      </c>
      <c r="E106" s="200">
        <v>18</v>
      </c>
      <c r="F106" s="239" t="s">
        <v>208</v>
      </c>
      <c r="G106" s="307">
        <v>865.68</v>
      </c>
      <c r="H106" s="308">
        <v>474.69</v>
      </c>
      <c r="I106" s="309">
        <v>725.54</v>
      </c>
      <c r="J106" s="236">
        <f t="shared" si="28"/>
        <v>2065.91</v>
      </c>
      <c r="K106" s="240">
        <v>748.21</v>
      </c>
      <c r="L106" s="237">
        <f t="shared" si="29"/>
        <v>1948.44</v>
      </c>
      <c r="M106" s="238">
        <f t="shared" si="30"/>
        <v>28687.8</v>
      </c>
    </row>
    <row r="110" spans="1:13" ht="18">
      <c r="A110" s="452" t="s">
        <v>22</v>
      </c>
      <c r="B110" s="452"/>
      <c r="C110" s="452"/>
      <c r="D110" s="217"/>
      <c r="E110" s="217"/>
    </row>
    <row r="111" spans="1:13" ht="18">
      <c r="A111" s="452"/>
      <c r="B111" s="452"/>
      <c r="C111" s="452"/>
      <c r="D111" s="217"/>
      <c r="E111" s="217"/>
    </row>
    <row r="112" spans="1:13" ht="42" customHeight="1" thickBot="1">
      <c r="A112" s="60" t="s">
        <v>150</v>
      </c>
      <c r="B112" s="14" t="s">
        <v>23</v>
      </c>
      <c r="C112" s="14" t="s">
        <v>24</v>
      </c>
    </row>
    <row r="113" spans="1:13" ht="18" customHeight="1">
      <c r="A113" s="44" t="s">
        <v>156</v>
      </c>
      <c r="B113" s="26">
        <v>51.32</v>
      </c>
      <c r="C113" s="26">
        <v>31.68</v>
      </c>
    </row>
    <row r="114" spans="1:13" ht="18" customHeight="1">
      <c r="A114" s="62" t="s">
        <v>181</v>
      </c>
      <c r="B114" s="207">
        <v>41.85</v>
      </c>
      <c r="C114" s="207">
        <v>30.51</v>
      </c>
    </row>
    <row r="115" spans="1:13" ht="18" customHeight="1">
      <c r="A115" s="44" t="s">
        <v>195</v>
      </c>
      <c r="B115" s="26">
        <v>31.68</v>
      </c>
      <c r="C115" s="26">
        <v>27.35</v>
      </c>
    </row>
    <row r="116" spans="1:13" ht="18" customHeight="1" thickBot="1">
      <c r="A116" s="47" t="s">
        <v>210</v>
      </c>
      <c r="B116" s="218">
        <v>21.57</v>
      </c>
      <c r="C116" s="218">
        <v>21.34</v>
      </c>
    </row>
    <row r="119" spans="1:13">
      <c r="A119" s="452" t="s">
        <v>212</v>
      </c>
      <c r="B119" s="452"/>
      <c r="C119" s="452"/>
    </row>
    <row r="120" spans="1:13">
      <c r="A120" s="452"/>
      <c r="B120" s="452"/>
      <c r="C120" s="452"/>
    </row>
    <row r="121" spans="1:13" ht="42" customHeight="1" thickBot="1">
      <c r="A121" s="60" t="s">
        <v>150</v>
      </c>
      <c r="B121" s="14" t="s">
        <v>213</v>
      </c>
      <c r="C121" s="14" t="s">
        <v>214</v>
      </c>
    </row>
    <row r="122" spans="1:13" ht="18" customHeight="1">
      <c r="A122" s="44" t="s">
        <v>156</v>
      </c>
      <c r="B122" s="26">
        <v>23.66584245</v>
      </c>
      <c r="C122" s="26">
        <v>35.47</v>
      </c>
    </row>
    <row r="123" spans="1:13" ht="18" customHeight="1">
      <c r="A123" s="62" t="s">
        <v>181</v>
      </c>
      <c r="B123" s="207">
        <v>21.686152019999994</v>
      </c>
      <c r="C123" s="207">
        <v>32.509129649999998</v>
      </c>
    </row>
    <row r="124" spans="1:13" ht="18" customHeight="1">
      <c r="A124" s="44" t="s">
        <v>195</v>
      </c>
      <c r="B124" s="26">
        <v>18.641247449999998</v>
      </c>
      <c r="C124" s="26">
        <v>27.97</v>
      </c>
    </row>
    <row r="125" spans="1:13" ht="18" customHeight="1" thickBot="1">
      <c r="A125" s="47" t="s">
        <v>210</v>
      </c>
      <c r="B125" s="218">
        <v>15.827474249999998</v>
      </c>
      <c r="C125" s="218">
        <v>23.74</v>
      </c>
    </row>
    <row r="128" spans="1:13" ht="38.25" customHeight="1">
      <c r="A128" s="404" t="s">
        <v>215</v>
      </c>
      <c r="B128" s="404"/>
      <c r="C128" s="404"/>
      <c r="D128" s="404"/>
      <c r="E128" s="404"/>
      <c r="F128" s="404"/>
      <c r="G128" s="404"/>
      <c r="H128" s="404"/>
      <c r="I128" s="404"/>
      <c r="J128" s="404"/>
      <c r="K128" s="404"/>
      <c r="L128" s="404"/>
      <c r="M128" s="404"/>
    </row>
    <row r="131" spans="1:13" ht="18" customHeight="1">
      <c r="A131" s="411" t="s">
        <v>149</v>
      </c>
      <c r="B131" s="411"/>
      <c r="C131" s="411"/>
      <c r="D131" s="361" t="s">
        <v>216</v>
      </c>
      <c r="E131" s="361" t="s">
        <v>151</v>
      </c>
      <c r="F131" s="423" t="s">
        <v>3</v>
      </c>
      <c r="G131" s="400" t="s">
        <v>217</v>
      </c>
      <c r="H131" s="400" t="s">
        <v>218</v>
      </c>
      <c r="I131" s="400" t="s">
        <v>32</v>
      </c>
      <c r="J131" s="402" t="s">
        <v>8</v>
      </c>
      <c r="K131" s="402" t="s">
        <v>338</v>
      </c>
      <c r="L131" s="421" t="s">
        <v>11</v>
      </c>
      <c r="M131" s="413" t="s">
        <v>36</v>
      </c>
    </row>
    <row r="132" spans="1:13" ht="18" customHeight="1">
      <c r="A132" s="411"/>
      <c r="B132" s="411"/>
      <c r="C132" s="411"/>
      <c r="D132" s="361"/>
      <c r="E132" s="361"/>
      <c r="F132" s="423"/>
      <c r="G132" s="400"/>
      <c r="H132" s="400"/>
      <c r="I132" s="400"/>
      <c r="J132" s="402"/>
      <c r="K132" s="402"/>
      <c r="L132" s="421"/>
      <c r="M132" s="413"/>
    </row>
    <row r="133" spans="1:13" ht="18" customHeight="1" thickBot="1">
      <c r="A133" s="412"/>
      <c r="B133" s="412"/>
      <c r="C133" s="412"/>
      <c r="D133" s="362"/>
      <c r="E133" s="362"/>
      <c r="F133" s="424"/>
      <c r="G133" s="401"/>
      <c r="H133" s="401"/>
      <c r="I133" s="401"/>
      <c r="J133" s="403"/>
      <c r="K133" s="403"/>
      <c r="L133" s="422"/>
      <c r="M133" s="414"/>
    </row>
    <row r="134" spans="1:13" ht="18" customHeight="1">
      <c r="A134" s="368" t="s">
        <v>219</v>
      </c>
      <c r="B134" s="368"/>
      <c r="C134" s="368"/>
      <c r="D134" s="198">
        <v>1</v>
      </c>
      <c r="E134" s="198" t="s">
        <v>220</v>
      </c>
      <c r="F134" s="295">
        <v>2547.27</v>
      </c>
      <c r="G134" s="296">
        <v>6748.64</v>
      </c>
      <c r="H134" s="297">
        <v>17.97</v>
      </c>
      <c r="I134" s="297">
        <v>7.31</v>
      </c>
      <c r="J134" s="242">
        <f>SUM(F134:I134)</f>
        <v>9321.1899999999987</v>
      </c>
      <c r="K134" s="243">
        <f>F134</f>
        <v>2547.27</v>
      </c>
      <c r="L134" s="244">
        <f>(J134*12)+(K134*2)</f>
        <v>116948.81999999998</v>
      </c>
      <c r="M134" s="349">
        <v>66.78</v>
      </c>
    </row>
    <row r="135" spans="1:13" ht="18" customHeight="1">
      <c r="A135" s="377" t="s">
        <v>155</v>
      </c>
      <c r="B135" s="377"/>
      <c r="C135" s="377"/>
      <c r="D135" s="276">
        <v>1</v>
      </c>
      <c r="E135" s="345" t="s">
        <v>221</v>
      </c>
      <c r="F135" s="316">
        <v>2547.27</v>
      </c>
      <c r="G135" s="318">
        <v>4891.55</v>
      </c>
      <c r="H135" s="317">
        <v>17.97</v>
      </c>
      <c r="I135" s="317">
        <v>7.31</v>
      </c>
      <c r="J135" s="283">
        <f>SUM(F135:I135)</f>
        <v>7464.1</v>
      </c>
      <c r="K135" s="285">
        <f>F135</f>
        <v>2547.27</v>
      </c>
      <c r="L135" s="347">
        <f>(J135*12)+(K135*2)</f>
        <v>94663.74</v>
      </c>
      <c r="M135" s="211">
        <v>66.78</v>
      </c>
    </row>
    <row r="136" spans="1:13" ht="18" customHeight="1">
      <c r="A136" s="364"/>
      <c r="B136" s="364"/>
      <c r="C136" s="364"/>
      <c r="D136" s="200">
        <v>1</v>
      </c>
      <c r="E136" s="200" t="s">
        <v>222</v>
      </c>
      <c r="F136" s="307">
        <v>2547.27</v>
      </c>
      <c r="G136" s="308">
        <v>3785.08</v>
      </c>
      <c r="H136" s="309">
        <v>17.97</v>
      </c>
      <c r="I136" s="309">
        <v>7.31</v>
      </c>
      <c r="J136" s="236">
        <f>SUM(F136:I136)</f>
        <v>6357.630000000001</v>
      </c>
      <c r="K136" s="237">
        <f>F136</f>
        <v>2547.27</v>
      </c>
      <c r="L136" s="346">
        <f>(J136*12)+(K136*2)</f>
        <v>81386.100000000006</v>
      </c>
      <c r="M136" s="350">
        <v>66.78</v>
      </c>
    </row>
    <row r="137" spans="1:13" ht="18" customHeight="1">
      <c r="A137" s="420" t="s">
        <v>223</v>
      </c>
      <c r="B137" s="420"/>
      <c r="C137" s="420"/>
      <c r="D137" s="61">
        <v>1</v>
      </c>
      <c r="E137" s="61" t="s">
        <v>224</v>
      </c>
      <c r="F137" s="298">
        <v>2547.27</v>
      </c>
      <c r="G137" s="299">
        <v>2843.37</v>
      </c>
      <c r="H137" s="300">
        <v>17.97</v>
      </c>
      <c r="I137" s="300">
        <v>7.31</v>
      </c>
      <c r="J137" s="214">
        <f t="shared" ref="J137:J153" si="31">SUM(F137:I137)</f>
        <v>5415.92</v>
      </c>
      <c r="K137" s="215">
        <f t="shared" ref="K137:K153" si="32">F137</f>
        <v>2547.27</v>
      </c>
      <c r="L137" s="219">
        <f t="shared" ref="L137:L153" si="33">(J137*12)+(K137*2)</f>
        <v>70085.58</v>
      </c>
      <c r="M137" s="348">
        <v>66.78</v>
      </c>
    </row>
    <row r="138" spans="1:13" ht="18" customHeight="1">
      <c r="A138" s="378"/>
      <c r="B138" s="378"/>
      <c r="C138" s="378"/>
      <c r="D138" s="196">
        <v>1</v>
      </c>
      <c r="E138" s="196" t="s">
        <v>205</v>
      </c>
      <c r="F138" s="301">
        <v>2547.27</v>
      </c>
      <c r="G138" s="302">
        <v>2333.88</v>
      </c>
      <c r="H138" s="303">
        <v>17.97</v>
      </c>
      <c r="I138" s="303">
        <v>7.31</v>
      </c>
      <c r="J138" s="214">
        <f t="shared" si="31"/>
        <v>4906.43</v>
      </c>
      <c r="K138" s="215">
        <f t="shared" si="32"/>
        <v>2547.27</v>
      </c>
      <c r="L138" s="219">
        <f t="shared" si="33"/>
        <v>63971.700000000004</v>
      </c>
      <c r="M138" s="348">
        <v>66.78</v>
      </c>
    </row>
    <row r="139" spans="1:13" ht="18" customHeight="1">
      <c r="A139" s="378"/>
      <c r="B139" s="378"/>
      <c r="C139" s="378"/>
      <c r="D139" s="61">
        <v>1</v>
      </c>
      <c r="E139" s="61" t="s">
        <v>202</v>
      </c>
      <c r="F139" s="298">
        <v>2547.27</v>
      </c>
      <c r="G139" s="299">
        <v>2051.3000000000002</v>
      </c>
      <c r="H139" s="300">
        <v>17.97</v>
      </c>
      <c r="I139" s="300">
        <v>7.31</v>
      </c>
      <c r="J139" s="214">
        <f t="shared" si="31"/>
        <v>4623.8500000000004</v>
      </c>
      <c r="K139" s="215">
        <f t="shared" si="32"/>
        <v>2547.27</v>
      </c>
      <c r="L139" s="219">
        <f t="shared" si="33"/>
        <v>60580.740000000005</v>
      </c>
      <c r="M139" s="211">
        <v>66.78</v>
      </c>
    </row>
    <row r="140" spans="1:13" ht="18" customHeight="1">
      <c r="A140" s="378"/>
      <c r="B140" s="378"/>
      <c r="C140" s="378"/>
      <c r="D140" s="196">
        <v>1</v>
      </c>
      <c r="E140" s="196" t="s">
        <v>199</v>
      </c>
      <c r="F140" s="301">
        <v>2547.27</v>
      </c>
      <c r="G140" s="302">
        <v>1512.7</v>
      </c>
      <c r="H140" s="303">
        <v>17.97</v>
      </c>
      <c r="I140" s="303">
        <v>7.31</v>
      </c>
      <c r="J140" s="214">
        <f t="shared" si="31"/>
        <v>4085.25</v>
      </c>
      <c r="K140" s="215">
        <f t="shared" si="32"/>
        <v>2547.27</v>
      </c>
      <c r="L140" s="219">
        <f t="shared" si="33"/>
        <v>54117.54</v>
      </c>
      <c r="M140" s="348">
        <v>66.78</v>
      </c>
    </row>
    <row r="141" spans="1:13" ht="18" customHeight="1">
      <c r="A141" s="378"/>
      <c r="B141" s="378"/>
      <c r="C141" s="378"/>
      <c r="D141" s="61">
        <v>1</v>
      </c>
      <c r="E141" s="61" t="s">
        <v>193</v>
      </c>
      <c r="F141" s="298">
        <v>2547.27</v>
      </c>
      <c r="G141" s="299">
        <v>1148.6400000000001</v>
      </c>
      <c r="H141" s="300">
        <v>17.97</v>
      </c>
      <c r="I141" s="300">
        <v>7.31</v>
      </c>
      <c r="J141" s="214">
        <f t="shared" si="31"/>
        <v>3721.1899999999996</v>
      </c>
      <c r="K141" s="215">
        <f t="shared" si="32"/>
        <v>2547.27</v>
      </c>
      <c r="L141" s="219">
        <f t="shared" si="33"/>
        <v>49748.82</v>
      </c>
      <c r="M141" s="211">
        <v>66.78</v>
      </c>
    </row>
    <row r="142" spans="1:13" ht="18" customHeight="1">
      <c r="A142" s="378"/>
      <c r="B142" s="378"/>
      <c r="C142" s="378"/>
      <c r="D142" s="196">
        <v>1</v>
      </c>
      <c r="E142" s="196" t="s">
        <v>191</v>
      </c>
      <c r="F142" s="301">
        <v>2547.27</v>
      </c>
      <c r="G142" s="302">
        <v>1105.76</v>
      </c>
      <c r="H142" s="303">
        <v>17.97</v>
      </c>
      <c r="I142" s="303">
        <v>7.31</v>
      </c>
      <c r="J142" s="214">
        <f t="shared" si="31"/>
        <v>3678.3099999999995</v>
      </c>
      <c r="K142" s="215">
        <f t="shared" si="32"/>
        <v>2547.27</v>
      </c>
      <c r="L142" s="219">
        <f t="shared" si="33"/>
        <v>49234.259999999995</v>
      </c>
      <c r="M142" s="348">
        <v>66.78</v>
      </c>
    </row>
    <row r="143" spans="1:13" ht="18" customHeight="1">
      <c r="A143" s="378"/>
      <c r="B143" s="378"/>
      <c r="C143" s="378"/>
      <c r="D143" s="61">
        <v>1</v>
      </c>
      <c r="E143" s="61" t="s">
        <v>177</v>
      </c>
      <c r="F143" s="298">
        <v>2547.27</v>
      </c>
      <c r="G143" s="299">
        <v>954.95</v>
      </c>
      <c r="H143" s="300">
        <v>17.97</v>
      </c>
      <c r="I143" s="300">
        <v>7.31</v>
      </c>
      <c r="J143" s="214">
        <f t="shared" si="31"/>
        <v>3527.5</v>
      </c>
      <c r="K143" s="215">
        <f t="shared" si="32"/>
        <v>2547.27</v>
      </c>
      <c r="L143" s="219">
        <f t="shared" si="33"/>
        <v>47424.54</v>
      </c>
      <c r="M143" s="348">
        <v>66.78</v>
      </c>
    </row>
    <row r="144" spans="1:13" ht="18" customHeight="1">
      <c r="A144" s="378"/>
      <c r="B144" s="378"/>
      <c r="C144" s="378"/>
      <c r="D144" s="196">
        <v>1</v>
      </c>
      <c r="E144" s="196" t="s">
        <v>189</v>
      </c>
      <c r="F144" s="301">
        <v>2547.27</v>
      </c>
      <c r="G144" s="302">
        <v>847.08</v>
      </c>
      <c r="H144" s="303">
        <v>17.97</v>
      </c>
      <c r="I144" s="303">
        <v>7.31</v>
      </c>
      <c r="J144" s="214">
        <f t="shared" si="31"/>
        <v>3419.6299999999997</v>
      </c>
      <c r="K144" s="215">
        <f t="shared" si="32"/>
        <v>2547.27</v>
      </c>
      <c r="L144" s="219">
        <f t="shared" si="33"/>
        <v>46130.1</v>
      </c>
      <c r="M144" s="348">
        <v>66.78</v>
      </c>
    </row>
    <row r="145" spans="1:13" ht="18" customHeight="1">
      <c r="A145" s="378"/>
      <c r="B145" s="378"/>
      <c r="C145" s="378"/>
      <c r="D145" s="61">
        <v>1</v>
      </c>
      <c r="E145" s="61" t="s">
        <v>176</v>
      </c>
      <c r="F145" s="298">
        <v>2547.27</v>
      </c>
      <c r="G145" s="299">
        <v>743.11</v>
      </c>
      <c r="H145" s="300">
        <v>17.97</v>
      </c>
      <c r="I145" s="300">
        <v>7.31</v>
      </c>
      <c r="J145" s="214">
        <f t="shared" si="31"/>
        <v>3315.66</v>
      </c>
      <c r="K145" s="215">
        <f t="shared" si="32"/>
        <v>2547.27</v>
      </c>
      <c r="L145" s="219">
        <f t="shared" si="33"/>
        <v>44882.46</v>
      </c>
      <c r="M145" s="348">
        <v>66.78</v>
      </c>
    </row>
    <row r="146" spans="1:13" ht="18" customHeight="1">
      <c r="A146" s="378"/>
      <c r="B146" s="378"/>
      <c r="C146" s="378"/>
      <c r="D146" s="196">
        <v>1</v>
      </c>
      <c r="E146" s="196" t="s">
        <v>170</v>
      </c>
      <c r="F146" s="301">
        <v>2547.27</v>
      </c>
      <c r="G146" s="302">
        <v>631.29</v>
      </c>
      <c r="H146" s="303">
        <v>17.97</v>
      </c>
      <c r="I146" s="303">
        <v>7.31</v>
      </c>
      <c r="J146" s="214">
        <f t="shared" si="31"/>
        <v>3203.8399999999997</v>
      </c>
      <c r="K146" s="215">
        <f t="shared" si="32"/>
        <v>2547.27</v>
      </c>
      <c r="L146" s="219">
        <f t="shared" si="33"/>
        <v>43540.619999999995</v>
      </c>
      <c r="M146" s="348">
        <v>66.78</v>
      </c>
    </row>
    <row r="147" spans="1:13" ht="18" customHeight="1">
      <c r="A147" s="378"/>
      <c r="B147" s="378"/>
      <c r="C147" s="378"/>
      <c r="D147" s="61">
        <v>1</v>
      </c>
      <c r="E147" s="61" t="s">
        <v>175</v>
      </c>
      <c r="F147" s="298">
        <v>2547.27</v>
      </c>
      <c r="G147" s="299">
        <v>509.57</v>
      </c>
      <c r="H147" s="300">
        <v>17.97</v>
      </c>
      <c r="I147" s="303">
        <v>7.31</v>
      </c>
      <c r="J147" s="214">
        <f t="shared" si="31"/>
        <v>3082.12</v>
      </c>
      <c r="K147" s="215">
        <f t="shared" si="32"/>
        <v>2547.27</v>
      </c>
      <c r="L147" s="219">
        <f t="shared" si="33"/>
        <v>42079.98</v>
      </c>
      <c r="M147" s="348">
        <v>66.78</v>
      </c>
    </row>
    <row r="148" spans="1:13" ht="18" customHeight="1">
      <c r="A148" s="378"/>
      <c r="B148" s="378"/>
      <c r="C148" s="378"/>
      <c r="D148" s="196">
        <v>1</v>
      </c>
      <c r="E148" s="196" t="s">
        <v>167</v>
      </c>
      <c r="F148" s="301">
        <v>2547.27</v>
      </c>
      <c r="G148" s="302">
        <v>495.19</v>
      </c>
      <c r="H148" s="303">
        <v>17.97</v>
      </c>
      <c r="I148" s="303">
        <v>7.31</v>
      </c>
      <c r="J148" s="214">
        <f t="shared" si="31"/>
        <v>3067.74</v>
      </c>
      <c r="K148" s="215">
        <f t="shared" si="32"/>
        <v>2547.27</v>
      </c>
      <c r="L148" s="219">
        <f t="shared" si="33"/>
        <v>41907.42</v>
      </c>
      <c r="M148" s="348">
        <v>66.78</v>
      </c>
    </row>
    <row r="149" spans="1:13" ht="18" customHeight="1">
      <c r="A149" s="378"/>
      <c r="B149" s="378"/>
      <c r="C149" s="378"/>
      <c r="D149" s="61">
        <v>1</v>
      </c>
      <c r="E149" s="61" t="s">
        <v>173</v>
      </c>
      <c r="F149" s="298">
        <v>2547.27</v>
      </c>
      <c r="G149" s="299">
        <v>456.28</v>
      </c>
      <c r="H149" s="300">
        <v>17.97</v>
      </c>
      <c r="I149" s="300">
        <v>7.31</v>
      </c>
      <c r="J149" s="214">
        <f t="shared" si="31"/>
        <v>3028.83</v>
      </c>
      <c r="K149" s="215">
        <f t="shared" si="32"/>
        <v>2547.27</v>
      </c>
      <c r="L149" s="219">
        <f t="shared" si="33"/>
        <v>41440.5</v>
      </c>
      <c r="M149" s="211">
        <v>66.78</v>
      </c>
    </row>
    <row r="150" spans="1:13" ht="18" customHeight="1">
      <c r="A150" s="378"/>
      <c r="B150" s="378"/>
      <c r="C150" s="378"/>
      <c r="D150" s="196">
        <v>1</v>
      </c>
      <c r="E150" s="196" t="s">
        <v>165</v>
      </c>
      <c r="F150" s="301">
        <v>2547.27</v>
      </c>
      <c r="G150" s="302">
        <v>372.37</v>
      </c>
      <c r="H150" s="303">
        <v>17.97</v>
      </c>
      <c r="I150" s="303">
        <v>7.31</v>
      </c>
      <c r="J150" s="214">
        <f t="shared" si="31"/>
        <v>2944.9199999999996</v>
      </c>
      <c r="K150" s="215">
        <f t="shared" si="32"/>
        <v>2547.27</v>
      </c>
      <c r="L150" s="219">
        <f t="shared" si="33"/>
        <v>40433.579999999994</v>
      </c>
      <c r="M150" s="348">
        <v>66.78</v>
      </c>
    </row>
    <row r="151" spans="1:13" ht="18" customHeight="1">
      <c r="A151" s="378"/>
      <c r="B151" s="378"/>
      <c r="C151" s="378"/>
      <c r="D151" s="61">
        <v>1</v>
      </c>
      <c r="E151" s="61" t="s">
        <v>163</v>
      </c>
      <c r="F151" s="298">
        <v>2547.27</v>
      </c>
      <c r="G151" s="299">
        <v>308.29000000000002</v>
      </c>
      <c r="H151" s="300">
        <v>17.97</v>
      </c>
      <c r="I151" s="300">
        <v>7.31</v>
      </c>
      <c r="J151" s="214">
        <f t="shared" si="31"/>
        <v>2880.8399999999997</v>
      </c>
      <c r="K151" s="215">
        <f t="shared" si="32"/>
        <v>2547.27</v>
      </c>
      <c r="L151" s="219">
        <f t="shared" si="33"/>
        <v>39664.619999999995</v>
      </c>
      <c r="M151" s="348">
        <v>66.78</v>
      </c>
    </row>
    <row r="152" spans="1:13" ht="18" customHeight="1">
      <c r="A152" s="378"/>
      <c r="B152" s="378"/>
      <c r="C152" s="378"/>
      <c r="D152" s="196">
        <v>1</v>
      </c>
      <c r="E152" s="196" t="s">
        <v>161</v>
      </c>
      <c r="F152" s="301">
        <v>2547.27</v>
      </c>
      <c r="G152" s="302">
        <v>239.4</v>
      </c>
      <c r="H152" s="303">
        <v>17.97</v>
      </c>
      <c r="I152" s="303">
        <v>7.31</v>
      </c>
      <c r="J152" s="214">
        <f t="shared" si="31"/>
        <v>2811.95</v>
      </c>
      <c r="K152" s="215">
        <f t="shared" si="32"/>
        <v>2547.27</v>
      </c>
      <c r="L152" s="219">
        <f t="shared" si="33"/>
        <v>38837.939999999995</v>
      </c>
      <c r="M152" s="348">
        <v>66.78</v>
      </c>
    </row>
    <row r="153" spans="1:13" ht="18" customHeight="1">
      <c r="A153" s="419"/>
      <c r="B153" s="419"/>
      <c r="C153" s="419"/>
      <c r="D153" s="116">
        <v>1</v>
      </c>
      <c r="E153" s="116" t="s">
        <v>225</v>
      </c>
      <c r="F153" s="304">
        <v>2547.27</v>
      </c>
      <c r="G153" s="305">
        <v>177.12</v>
      </c>
      <c r="H153" s="306">
        <v>17.97</v>
      </c>
      <c r="I153" s="306">
        <v>7.31</v>
      </c>
      <c r="J153" s="236">
        <f t="shared" si="31"/>
        <v>2749.6699999999996</v>
      </c>
      <c r="K153" s="237">
        <f t="shared" si="32"/>
        <v>2547.27</v>
      </c>
      <c r="L153" s="245">
        <f t="shared" si="33"/>
        <v>38090.579999999994</v>
      </c>
      <c r="M153" s="241">
        <v>66.78</v>
      </c>
    </row>
    <row r="154" spans="1:13" ht="18" customHeight="1">
      <c r="A154" s="377" t="s">
        <v>226</v>
      </c>
      <c r="B154" s="377"/>
      <c r="C154" s="377"/>
      <c r="D154" s="196">
        <v>2</v>
      </c>
      <c r="E154" s="196" t="s">
        <v>199</v>
      </c>
      <c r="F154" s="301">
        <v>2217.4499999999998</v>
      </c>
      <c r="G154" s="302">
        <v>1512.69</v>
      </c>
      <c r="H154" s="303">
        <v>17.97</v>
      </c>
      <c r="I154" s="303">
        <v>7.31</v>
      </c>
      <c r="J154" s="214">
        <f t="shared" ref="J154:J169" si="34">SUM(F154:I154)</f>
        <v>3755.4199999999996</v>
      </c>
      <c r="K154" s="215">
        <f t="shared" ref="K154:K169" si="35">F154</f>
        <v>2217.4499999999998</v>
      </c>
      <c r="L154" s="219">
        <f t="shared" ref="L154:L169" si="36">(J154*12)+(K154*2)</f>
        <v>49499.939999999995</v>
      </c>
      <c r="M154" s="211">
        <v>55.84</v>
      </c>
    </row>
    <row r="155" spans="1:13" ht="18" customHeight="1">
      <c r="A155" s="363"/>
      <c r="B155" s="363"/>
      <c r="C155" s="363"/>
      <c r="D155" s="61">
        <v>2</v>
      </c>
      <c r="E155" s="61" t="s">
        <v>193</v>
      </c>
      <c r="F155" s="298">
        <v>2217.4499999999998</v>
      </c>
      <c r="G155" s="299">
        <v>1148.6400000000001</v>
      </c>
      <c r="H155" s="300">
        <v>17.97</v>
      </c>
      <c r="I155" s="300">
        <v>7.31</v>
      </c>
      <c r="J155" s="214">
        <f t="shared" si="34"/>
        <v>3391.37</v>
      </c>
      <c r="K155" s="215">
        <f t="shared" si="35"/>
        <v>2217.4499999999998</v>
      </c>
      <c r="L155" s="219">
        <f t="shared" si="36"/>
        <v>45131.340000000004</v>
      </c>
      <c r="M155" s="211">
        <v>55.84</v>
      </c>
    </row>
    <row r="156" spans="1:13" ht="18" customHeight="1">
      <c r="A156" s="363"/>
      <c r="B156" s="363"/>
      <c r="C156" s="363"/>
      <c r="D156" s="196">
        <v>2</v>
      </c>
      <c r="E156" s="196" t="s">
        <v>191</v>
      </c>
      <c r="F156" s="301">
        <v>2217.4499999999998</v>
      </c>
      <c r="G156" s="302">
        <v>1105.75</v>
      </c>
      <c r="H156" s="303">
        <v>17.97</v>
      </c>
      <c r="I156" s="303">
        <v>7.31</v>
      </c>
      <c r="J156" s="214">
        <f t="shared" si="34"/>
        <v>3348.4799999999996</v>
      </c>
      <c r="K156" s="215">
        <f t="shared" si="35"/>
        <v>2217.4499999999998</v>
      </c>
      <c r="L156" s="219">
        <f t="shared" si="36"/>
        <v>44616.659999999996</v>
      </c>
      <c r="M156" s="211">
        <v>55.84</v>
      </c>
    </row>
    <row r="157" spans="1:13" ht="18" customHeight="1">
      <c r="A157" s="363"/>
      <c r="B157" s="363"/>
      <c r="C157" s="363"/>
      <c r="D157" s="61">
        <v>2</v>
      </c>
      <c r="E157" s="61" t="s">
        <v>227</v>
      </c>
      <c r="F157" s="298">
        <v>2217.4499999999998</v>
      </c>
      <c r="G157" s="299">
        <v>954.95</v>
      </c>
      <c r="H157" s="300">
        <v>17.97</v>
      </c>
      <c r="I157" s="300">
        <v>7.31</v>
      </c>
      <c r="J157" s="214">
        <f t="shared" si="34"/>
        <v>3197.6799999999994</v>
      </c>
      <c r="K157" s="215">
        <f t="shared" si="35"/>
        <v>2217.4499999999998</v>
      </c>
      <c r="L157" s="219">
        <f t="shared" si="36"/>
        <v>42807.05999999999</v>
      </c>
      <c r="M157" s="211">
        <v>55.84</v>
      </c>
    </row>
    <row r="158" spans="1:13" ht="18" customHeight="1">
      <c r="A158" s="363"/>
      <c r="B158" s="363"/>
      <c r="C158" s="363"/>
      <c r="D158" s="196">
        <v>2</v>
      </c>
      <c r="E158" s="196" t="s">
        <v>189</v>
      </c>
      <c r="F158" s="301">
        <v>2217.4499999999998</v>
      </c>
      <c r="G158" s="302">
        <v>847.07</v>
      </c>
      <c r="H158" s="303">
        <v>17.97</v>
      </c>
      <c r="I158" s="303">
        <v>7.31</v>
      </c>
      <c r="J158" s="214">
        <f t="shared" si="34"/>
        <v>3089.7999999999997</v>
      </c>
      <c r="K158" s="215">
        <f t="shared" si="35"/>
        <v>2217.4499999999998</v>
      </c>
      <c r="L158" s="219">
        <f t="shared" si="36"/>
        <v>41512.5</v>
      </c>
      <c r="M158" s="211">
        <v>55.84</v>
      </c>
    </row>
    <row r="159" spans="1:13" ht="18" customHeight="1">
      <c r="A159" s="363"/>
      <c r="B159" s="363"/>
      <c r="C159" s="363"/>
      <c r="D159" s="61">
        <v>2</v>
      </c>
      <c r="E159" s="61" t="s">
        <v>176</v>
      </c>
      <c r="F159" s="298">
        <v>2217.4499999999998</v>
      </c>
      <c r="G159" s="299">
        <v>743.11</v>
      </c>
      <c r="H159" s="300">
        <v>17.97</v>
      </c>
      <c r="I159" s="300">
        <v>7.31</v>
      </c>
      <c r="J159" s="214">
        <f t="shared" si="34"/>
        <v>2985.8399999999997</v>
      </c>
      <c r="K159" s="215">
        <f t="shared" si="35"/>
        <v>2217.4499999999998</v>
      </c>
      <c r="L159" s="219">
        <f t="shared" si="36"/>
        <v>40264.979999999996</v>
      </c>
      <c r="M159" s="211">
        <v>55.84</v>
      </c>
    </row>
    <row r="160" spans="1:13" ht="18" customHeight="1">
      <c r="A160" s="363"/>
      <c r="B160" s="363"/>
      <c r="C160" s="363"/>
      <c r="D160" s="196">
        <v>2</v>
      </c>
      <c r="E160" s="196" t="s">
        <v>170</v>
      </c>
      <c r="F160" s="301">
        <v>2217.4499999999998</v>
      </c>
      <c r="G160" s="302">
        <v>631.29</v>
      </c>
      <c r="H160" s="303">
        <v>17.97</v>
      </c>
      <c r="I160" s="303">
        <v>7.31</v>
      </c>
      <c r="J160" s="214">
        <f t="shared" si="34"/>
        <v>2874.0199999999995</v>
      </c>
      <c r="K160" s="215">
        <f t="shared" si="35"/>
        <v>2217.4499999999998</v>
      </c>
      <c r="L160" s="219">
        <f t="shared" si="36"/>
        <v>38923.139999999992</v>
      </c>
      <c r="M160" s="211">
        <v>55.84</v>
      </c>
    </row>
    <row r="161" spans="1:13" ht="18" customHeight="1">
      <c r="A161" s="363"/>
      <c r="B161" s="363"/>
      <c r="C161" s="363"/>
      <c r="D161" s="61">
        <v>2</v>
      </c>
      <c r="E161" s="61" t="s">
        <v>228</v>
      </c>
      <c r="F161" s="298">
        <v>2217.4499999999998</v>
      </c>
      <c r="G161" s="299">
        <v>509.56</v>
      </c>
      <c r="H161" s="300">
        <v>17.97</v>
      </c>
      <c r="I161" s="300">
        <v>7.31</v>
      </c>
      <c r="J161" s="214">
        <f t="shared" si="34"/>
        <v>2752.2899999999995</v>
      </c>
      <c r="K161" s="215">
        <f t="shared" si="35"/>
        <v>2217.4499999999998</v>
      </c>
      <c r="L161" s="219">
        <f t="shared" si="36"/>
        <v>37462.379999999997</v>
      </c>
      <c r="M161" s="211">
        <v>55.84</v>
      </c>
    </row>
    <row r="162" spans="1:13" ht="18" customHeight="1">
      <c r="A162" s="363"/>
      <c r="B162" s="363"/>
      <c r="C162" s="363"/>
      <c r="D162" s="196">
        <v>2</v>
      </c>
      <c r="E162" s="196" t="s">
        <v>167</v>
      </c>
      <c r="F162" s="301">
        <v>2217.4499999999998</v>
      </c>
      <c r="G162" s="302">
        <v>495.19</v>
      </c>
      <c r="H162" s="303">
        <v>17.97</v>
      </c>
      <c r="I162" s="303">
        <v>7.31</v>
      </c>
      <c r="J162" s="214">
        <f t="shared" si="34"/>
        <v>2737.9199999999996</v>
      </c>
      <c r="K162" s="215">
        <f t="shared" si="35"/>
        <v>2217.4499999999998</v>
      </c>
      <c r="L162" s="219">
        <f t="shared" si="36"/>
        <v>37289.939999999995</v>
      </c>
      <c r="M162" s="211">
        <v>55.84</v>
      </c>
    </row>
    <row r="163" spans="1:13" ht="18" customHeight="1">
      <c r="A163" s="363"/>
      <c r="B163" s="363"/>
      <c r="C163" s="363"/>
      <c r="D163" s="61">
        <v>2</v>
      </c>
      <c r="E163" s="61" t="s">
        <v>173</v>
      </c>
      <c r="F163" s="298">
        <v>2217.4499999999998</v>
      </c>
      <c r="G163" s="299">
        <v>456.28</v>
      </c>
      <c r="H163" s="300">
        <v>17.97</v>
      </c>
      <c r="I163" s="300">
        <v>7.31</v>
      </c>
      <c r="J163" s="214">
        <f t="shared" si="34"/>
        <v>2699.0099999999993</v>
      </c>
      <c r="K163" s="215">
        <f t="shared" si="35"/>
        <v>2217.4499999999998</v>
      </c>
      <c r="L163" s="219">
        <f t="shared" si="36"/>
        <v>36823.01999999999</v>
      </c>
      <c r="M163" s="211">
        <v>55.84</v>
      </c>
    </row>
    <row r="164" spans="1:13" ht="18" customHeight="1">
      <c r="A164" s="363"/>
      <c r="B164" s="363"/>
      <c r="C164" s="363"/>
      <c r="D164" s="196">
        <v>2</v>
      </c>
      <c r="E164" s="196" t="s">
        <v>165</v>
      </c>
      <c r="F164" s="301">
        <v>2217.4499999999998</v>
      </c>
      <c r="G164" s="302">
        <v>372.36</v>
      </c>
      <c r="H164" s="303">
        <v>17.97</v>
      </c>
      <c r="I164" s="303">
        <v>7.31</v>
      </c>
      <c r="J164" s="214">
        <f t="shared" si="34"/>
        <v>2615.0899999999997</v>
      </c>
      <c r="K164" s="215">
        <f t="shared" si="35"/>
        <v>2217.4499999999998</v>
      </c>
      <c r="L164" s="219">
        <f t="shared" si="36"/>
        <v>35815.979999999996</v>
      </c>
      <c r="M164" s="211">
        <v>55.84</v>
      </c>
    </row>
    <row r="165" spans="1:13" ht="18" customHeight="1">
      <c r="A165" s="363"/>
      <c r="B165" s="363"/>
      <c r="C165" s="363"/>
      <c r="D165" s="61">
        <v>2</v>
      </c>
      <c r="E165" s="61" t="s">
        <v>229</v>
      </c>
      <c r="F165" s="298">
        <v>2217.4499999999998</v>
      </c>
      <c r="G165" s="299">
        <v>352</v>
      </c>
      <c r="H165" s="300">
        <v>17.97</v>
      </c>
      <c r="I165" s="300">
        <v>7.31</v>
      </c>
      <c r="J165" s="214">
        <f t="shared" si="34"/>
        <v>2594.7299999999996</v>
      </c>
      <c r="K165" s="215">
        <f t="shared" si="35"/>
        <v>2217.4499999999998</v>
      </c>
      <c r="L165" s="219">
        <f t="shared" si="36"/>
        <v>35571.659999999996</v>
      </c>
      <c r="M165" s="211">
        <v>55.84</v>
      </c>
    </row>
    <row r="166" spans="1:13" ht="18" customHeight="1">
      <c r="A166" s="363"/>
      <c r="B166" s="363"/>
      <c r="C166" s="363"/>
      <c r="D166" s="196">
        <v>2</v>
      </c>
      <c r="E166" s="196" t="s">
        <v>163</v>
      </c>
      <c r="F166" s="301">
        <v>2217.4499999999998</v>
      </c>
      <c r="G166" s="302">
        <v>308.29000000000002</v>
      </c>
      <c r="H166" s="303">
        <v>17.97</v>
      </c>
      <c r="I166" s="303">
        <v>7.31</v>
      </c>
      <c r="J166" s="214">
        <f t="shared" si="34"/>
        <v>2551.0199999999995</v>
      </c>
      <c r="K166" s="215">
        <f t="shared" si="35"/>
        <v>2217.4499999999998</v>
      </c>
      <c r="L166" s="219">
        <f t="shared" si="36"/>
        <v>35047.139999999992</v>
      </c>
      <c r="M166" s="211">
        <v>55.84</v>
      </c>
    </row>
    <row r="167" spans="1:13" ht="18" customHeight="1">
      <c r="A167" s="363"/>
      <c r="B167" s="363"/>
      <c r="C167" s="363"/>
      <c r="D167" s="61">
        <v>2</v>
      </c>
      <c r="E167" s="61" t="s">
        <v>161</v>
      </c>
      <c r="F167" s="298">
        <v>2217.4499999999998</v>
      </c>
      <c r="G167" s="299">
        <v>239.4</v>
      </c>
      <c r="H167" s="300">
        <v>17.97</v>
      </c>
      <c r="I167" s="300">
        <v>7.31</v>
      </c>
      <c r="J167" s="214">
        <f t="shared" si="34"/>
        <v>2482.1299999999997</v>
      </c>
      <c r="K167" s="215">
        <f t="shared" si="35"/>
        <v>2217.4499999999998</v>
      </c>
      <c r="L167" s="219">
        <f t="shared" si="36"/>
        <v>34220.46</v>
      </c>
      <c r="M167" s="211">
        <v>55.84</v>
      </c>
    </row>
    <row r="168" spans="1:13" ht="18" customHeight="1">
      <c r="A168" s="363"/>
      <c r="B168" s="363"/>
      <c r="C168" s="363"/>
      <c r="D168" s="196">
        <v>2</v>
      </c>
      <c r="E168" s="196" t="s">
        <v>225</v>
      </c>
      <c r="F168" s="301">
        <v>2217.4499999999998</v>
      </c>
      <c r="G168" s="302">
        <v>177.12</v>
      </c>
      <c r="H168" s="303">
        <v>17.97</v>
      </c>
      <c r="I168" s="303">
        <v>7.31</v>
      </c>
      <c r="J168" s="214">
        <f t="shared" si="34"/>
        <v>2419.8499999999995</v>
      </c>
      <c r="K168" s="215">
        <f t="shared" si="35"/>
        <v>2217.4499999999998</v>
      </c>
      <c r="L168" s="219">
        <f t="shared" si="36"/>
        <v>33473.099999999991</v>
      </c>
      <c r="M168" s="211">
        <v>55.84</v>
      </c>
    </row>
    <row r="169" spans="1:13" ht="18" customHeight="1">
      <c r="A169" s="364"/>
      <c r="B169" s="364"/>
      <c r="C169" s="364"/>
      <c r="D169" s="116">
        <v>2</v>
      </c>
      <c r="E169" s="116" t="s">
        <v>230</v>
      </c>
      <c r="F169" s="304">
        <v>2217.4499999999998</v>
      </c>
      <c r="G169" s="305">
        <v>117.32</v>
      </c>
      <c r="H169" s="306">
        <v>17.97</v>
      </c>
      <c r="I169" s="306">
        <v>7.31</v>
      </c>
      <c r="J169" s="236">
        <f t="shared" si="34"/>
        <v>2360.0499999999997</v>
      </c>
      <c r="K169" s="237">
        <f t="shared" si="35"/>
        <v>2217.4499999999998</v>
      </c>
      <c r="L169" s="245">
        <f t="shared" si="36"/>
        <v>32755.5</v>
      </c>
      <c r="M169" s="351">
        <v>55.84</v>
      </c>
    </row>
    <row r="170" spans="1:13" ht="18" customHeight="1">
      <c r="A170" s="420" t="s">
        <v>231</v>
      </c>
      <c r="B170" s="420"/>
      <c r="C170" s="420"/>
      <c r="D170" s="196">
        <v>3</v>
      </c>
      <c r="E170" s="196" t="s">
        <v>191</v>
      </c>
      <c r="F170" s="301">
        <v>1940.38</v>
      </c>
      <c r="G170" s="302">
        <v>1105.75</v>
      </c>
      <c r="H170" s="303">
        <v>17.97</v>
      </c>
      <c r="I170" s="303">
        <v>7.31</v>
      </c>
      <c r="J170" s="214">
        <f t="shared" ref="J170:J180" si="37">SUM(F170:I170)</f>
        <v>3071.41</v>
      </c>
      <c r="K170" s="215">
        <f t="shared" ref="K170:K180" si="38">F170</f>
        <v>1940.38</v>
      </c>
      <c r="L170" s="219">
        <f t="shared" ref="L170:L180" si="39">(J170*12)+(K170*2)</f>
        <v>40737.68</v>
      </c>
      <c r="M170" s="211">
        <v>55.84</v>
      </c>
    </row>
    <row r="171" spans="1:13" ht="18" customHeight="1">
      <c r="A171" s="378"/>
      <c r="B171" s="378"/>
      <c r="C171" s="378"/>
      <c r="D171" s="61">
        <v>3</v>
      </c>
      <c r="E171" s="61" t="s">
        <v>167</v>
      </c>
      <c r="F171" s="298">
        <v>1940.38</v>
      </c>
      <c r="G171" s="299">
        <v>495.19</v>
      </c>
      <c r="H171" s="300">
        <v>17.97</v>
      </c>
      <c r="I171" s="300">
        <v>7.31</v>
      </c>
      <c r="J171" s="214">
        <f>SUM(F171:I171)</f>
        <v>2460.85</v>
      </c>
      <c r="K171" s="215">
        <f t="shared" si="38"/>
        <v>1940.38</v>
      </c>
      <c r="L171" s="219">
        <f t="shared" si="39"/>
        <v>33410.959999999999</v>
      </c>
      <c r="M171" s="211">
        <v>55.84</v>
      </c>
    </row>
    <row r="172" spans="1:13" ht="18" customHeight="1">
      <c r="A172" s="378"/>
      <c r="B172" s="378"/>
      <c r="C172" s="378"/>
      <c r="D172" s="196">
        <v>3</v>
      </c>
      <c r="E172" s="196" t="s">
        <v>173</v>
      </c>
      <c r="F172" s="301">
        <v>1940.38</v>
      </c>
      <c r="G172" s="302">
        <v>456.28</v>
      </c>
      <c r="H172" s="303">
        <v>17.97</v>
      </c>
      <c r="I172" s="303">
        <v>7.31</v>
      </c>
      <c r="J172" s="214">
        <f t="shared" si="37"/>
        <v>2421.9399999999996</v>
      </c>
      <c r="K172" s="215">
        <f t="shared" si="38"/>
        <v>1940.38</v>
      </c>
      <c r="L172" s="219">
        <f t="shared" si="39"/>
        <v>32944.039999999994</v>
      </c>
      <c r="M172" s="211">
        <v>55.84</v>
      </c>
    </row>
    <row r="173" spans="1:13" ht="18" customHeight="1">
      <c r="A173" s="378"/>
      <c r="B173" s="378"/>
      <c r="C173" s="378"/>
      <c r="D173" s="61">
        <v>3</v>
      </c>
      <c r="E173" s="61" t="s">
        <v>165</v>
      </c>
      <c r="F173" s="298">
        <v>1940.38</v>
      </c>
      <c r="G173" s="299">
        <v>372.36</v>
      </c>
      <c r="H173" s="300">
        <v>17.97</v>
      </c>
      <c r="I173" s="300">
        <v>7.31</v>
      </c>
      <c r="J173" s="214">
        <f t="shared" si="37"/>
        <v>2338.02</v>
      </c>
      <c r="K173" s="215">
        <f t="shared" si="38"/>
        <v>1940.38</v>
      </c>
      <c r="L173" s="219">
        <f t="shared" si="39"/>
        <v>31937</v>
      </c>
      <c r="M173" s="211">
        <v>55.84</v>
      </c>
    </row>
    <row r="174" spans="1:13" ht="18" customHeight="1">
      <c r="A174" s="378"/>
      <c r="B174" s="378"/>
      <c r="C174" s="378"/>
      <c r="D174" s="196">
        <v>3</v>
      </c>
      <c r="E174" s="196" t="s">
        <v>163</v>
      </c>
      <c r="F174" s="301">
        <v>1940.38</v>
      </c>
      <c r="G174" s="302">
        <v>308.29000000000002</v>
      </c>
      <c r="H174" s="303">
        <v>17.97</v>
      </c>
      <c r="I174" s="303">
        <v>7.31</v>
      </c>
      <c r="J174" s="214">
        <f t="shared" si="37"/>
        <v>2273.9499999999998</v>
      </c>
      <c r="K174" s="215">
        <f t="shared" si="38"/>
        <v>1940.38</v>
      </c>
      <c r="L174" s="219">
        <f t="shared" si="39"/>
        <v>31168.159999999996</v>
      </c>
      <c r="M174" s="211">
        <v>55.84</v>
      </c>
    </row>
    <row r="175" spans="1:13" ht="18" customHeight="1">
      <c r="A175" s="378"/>
      <c r="B175" s="378"/>
      <c r="C175" s="378"/>
      <c r="D175" s="61">
        <v>3</v>
      </c>
      <c r="E175" s="61" t="s">
        <v>161</v>
      </c>
      <c r="F175" s="298">
        <v>1940.38</v>
      </c>
      <c r="G175" s="299">
        <v>239.4</v>
      </c>
      <c r="H175" s="300">
        <v>17.97</v>
      </c>
      <c r="I175" s="300">
        <v>7.31</v>
      </c>
      <c r="J175" s="214">
        <f t="shared" si="37"/>
        <v>2205.06</v>
      </c>
      <c r="K175" s="215">
        <f t="shared" si="38"/>
        <v>1940.38</v>
      </c>
      <c r="L175" s="219">
        <f t="shared" si="39"/>
        <v>30341.480000000003</v>
      </c>
      <c r="M175" s="211">
        <v>55.84</v>
      </c>
    </row>
    <row r="176" spans="1:13" ht="18" customHeight="1">
      <c r="A176" s="378"/>
      <c r="B176" s="378"/>
      <c r="C176" s="378"/>
      <c r="D176" s="196">
        <v>3</v>
      </c>
      <c r="E176" s="196" t="s">
        <v>225</v>
      </c>
      <c r="F176" s="301">
        <v>1940.38</v>
      </c>
      <c r="G176" s="302">
        <v>177.12</v>
      </c>
      <c r="H176" s="303">
        <v>17.97</v>
      </c>
      <c r="I176" s="303">
        <v>7.31</v>
      </c>
      <c r="J176" s="214">
        <f t="shared" si="37"/>
        <v>2142.7799999999997</v>
      </c>
      <c r="K176" s="215">
        <f t="shared" si="38"/>
        <v>1940.38</v>
      </c>
      <c r="L176" s="219">
        <f t="shared" si="39"/>
        <v>29594.119999999995</v>
      </c>
      <c r="M176" s="211">
        <v>55.84</v>
      </c>
    </row>
    <row r="177" spans="1:13" ht="18" customHeight="1">
      <c r="A177" s="378"/>
      <c r="B177" s="378"/>
      <c r="C177" s="378"/>
      <c r="D177" s="61">
        <v>3</v>
      </c>
      <c r="E177" s="61" t="s">
        <v>232</v>
      </c>
      <c r="F177" s="298">
        <v>1940.38</v>
      </c>
      <c r="G177" s="299">
        <v>163.96</v>
      </c>
      <c r="H177" s="300">
        <v>17.97</v>
      </c>
      <c r="I177" s="300">
        <v>7.31</v>
      </c>
      <c r="J177" s="214">
        <f t="shared" si="37"/>
        <v>2129.62</v>
      </c>
      <c r="K177" s="215">
        <f t="shared" si="38"/>
        <v>1940.38</v>
      </c>
      <c r="L177" s="219">
        <f t="shared" si="39"/>
        <v>29436.199999999997</v>
      </c>
      <c r="M177" s="211">
        <v>55.84</v>
      </c>
    </row>
    <row r="178" spans="1:13" ht="18" customHeight="1">
      <c r="A178" s="378"/>
      <c r="B178" s="378"/>
      <c r="C178" s="378"/>
      <c r="D178" s="196">
        <v>3</v>
      </c>
      <c r="E178" s="196" t="s">
        <v>233</v>
      </c>
      <c r="F178" s="301">
        <v>1940.38</v>
      </c>
      <c r="G178" s="302">
        <v>145.93</v>
      </c>
      <c r="H178" s="303">
        <v>17.97</v>
      </c>
      <c r="I178" s="303">
        <v>7.31</v>
      </c>
      <c r="J178" s="214">
        <f t="shared" si="37"/>
        <v>2111.5899999999997</v>
      </c>
      <c r="K178" s="215">
        <f t="shared" si="38"/>
        <v>1940.38</v>
      </c>
      <c r="L178" s="219">
        <f t="shared" si="39"/>
        <v>29219.839999999997</v>
      </c>
      <c r="M178" s="211">
        <v>55.84</v>
      </c>
    </row>
    <row r="179" spans="1:13" ht="18" customHeight="1">
      <c r="A179" s="378"/>
      <c r="B179" s="378"/>
      <c r="C179" s="378"/>
      <c r="D179" s="61">
        <v>3</v>
      </c>
      <c r="E179" s="61" t="s">
        <v>230</v>
      </c>
      <c r="F179" s="298">
        <v>1940.38</v>
      </c>
      <c r="G179" s="299">
        <v>117.33</v>
      </c>
      <c r="H179" s="300">
        <v>17.97</v>
      </c>
      <c r="I179" s="300">
        <v>7.31</v>
      </c>
      <c r="J179" s="214">
        <f t="shared" si="37"/>
        <v>2082.9899999999998</v>
      </c>
      <c r="K179" s="215">
        <f t="shared" si="38"/>
        <v>1940.38</v>
      </c>
      <c r="L179" s="219">
        <f t="shared" si="39"/>
        <v>28876.639999999999</v>
      </c>
      <c r="M179" s="211">
        <v>55.84</v>
      </c>
    </row>
    <row r="180" spans="1:13" ht="18" customHeight="1">
      <c r="A180" s="419"/>
      <c r="B180" s="419"/>
      <c r="C180" s="419"/>
      <c r="D180" s="200">
        <v>3</v>
      </c>
      <c r="E180" s="200" t="s">
        <v>234</v>
      </c>
      <c r="F180" s="307">
        <v>1940.38</v>
      </c>
      <c r="G180" s="308">
        <v>101.6</v>
      </c>
      <c r="H180" s="309">
        <v>17.97</v>
      </c>
      <c r="I180" s="309">
        <v>7.31</v>
      </c>
      <c r="J180" s="236">
        <f t="shared" si="37"/>
        <v>2067.2599999999998</v>
      </c>
      <c r="K180" s="237">
        <f t="shared" si="38"/>
        <v>1940.38</v>
      </c>
      <c r="L180" s="245">
        <f t="shared" si="39"/>
        <v>28687.879999999997</v>
      </c>
      <c r="M180" s="351">
        <v>55.84</v>
      </c>
    </row>
    <row r="181" spans="1:13" ht="18" customHeight="1">
      <c r="A181" s="363" t="s">
        <v>235</v>
      </c>
      <c r="B181" s="363"/>
      <c r="C181" s="363"/>
      <c r="D181" s="61">
        <v>4</v>
      </c>
      <c r="E181" s="61" t="s">
        <v>167</v>
      </c>
      <c r="F181" s="298">
        <v>1607.01</v>
      </c>
      <c r="G181" s="299">
        <v>495.19</v>
      </c>
      <c r="H181" s="300">
        <v>17.97</v>
      </c>
      <c r="I181" s="300">
        <v>7.31</v>
      </c>
      <c r="J181" s="214">
        <f t="shared" ref="J181:J184" si="40">SUM(F181:I181)</f>
        <v>2127.4799999999996</v>
      </c>
      <c r="K181" s="215">
        <f t="shared" ref="K181:K184" si="41">F181</f>
        <v>1607.01</v>
      </c>
      <c r="L181" s="219">
        <f t="shared" ref="L181:L184" si="42">(J181*12)+(K181*2)</f>
        <v>28743.779999999995</v>
      </c>
      <c r="M181" s="211">
        <v>55.84</v>
      </c>
    </row>
    <row r="182" spans="1:13" ht="18" customHeight="1">
      <c r="A182" s="363"/>
      <c r="B182" s="363"/>
      <c r="C182" s="363"/>
      <c r="D182" s="196">
        <v>4</v>
      </c>
      <c r="E182" s="196" t="s">
        <v>165</v>
      </c>
      <c r="F182" s="301">
        <v>1607.01</v>
      </c>
      <c r="G182" s="302">
        <v>372.36</v>
      </c>
      <c r="H182" s="303">
        <v>17.97</v>
      </c>
      <c r="I182" s="300">
        <v>7.31</v>
      </c>
      <c r="J182" s="214">
        <f t="shared" si="40"/>
        <v>2004.6499999999999</v>
      </c>
      <c r="K182" s="215">
        <f t="shared" si="41"/>
        <v>1607.01</v>
      </c>
      <c r="L182" s="219">
        <f t="shared" si="42"/>
        <v>27269.82</v>
      </c>
      <c r="M182" s="211">
        <v>55.84</v>
      </c>
    </row>
    <row r="183" spans="1:13" ht="18" customHeight="1">
      <c r="A183" s="363"/>
      <c r="B183" s="363"/>
      <c r="C183" s="363"/>
      <c r="D183" s="61">
        <v>4</v>
      </c>
      <c r="E183" s="61" t="s">
        <v>163</v>
      </c>
      <c r="F183" s="298">
        <v>1607.01</v>
      </c>
      <c r="G183" s="299">
        <v>308.27999999999997</v>
      </c>
      <c r="H183" s="300">
        <v>17.97</v>
      </c>
      <c r="I183" s="300">
        <v>7.31</v>
      </c>
      <c r="J183" s="214">
        <f t="shared" si="40"/>
        <v>1940.57</v>
      </c>
      <c r="K183" s="215">
        <f t="shared" si="41"/>
        <v>1607.01</v>
      </c>
      <c r="L183" s="219">
        <f t="shared" si="42"/>
        <v>26500.86</v>
      </c>
      <c r="M183" s="211">
        <v>55.84</v>
      </c>
    </row>
    <row r="184" spans="1:13" ht="18" customHeight="1" thickBot="1">
      <c r="A184" s="455"/>
      <c r="B184" s="455"/>
      <c r="C184" s="455"/>
      <c r="D184" s="199">
        <v>4</v>
      </c>
      <c r="E184" s="199" t="s">
        <v>161</v>
      </c>
      <c r="F184" s="321">
        <v>1607.01</v>
      </c>
      <c r="G184" s="311">
        <v>239.4</v>
      </c>
      <c r="H184" s="312">
        <v>17.97</v>
      </c>
      <c r="I184" s="312">
        <v>7.31</v>
      </c>
      <c r="J184" s="225">
        <f t="shared" si="40"/>
        <v>1871.69</v>
      </c>
      <c r="K184" s="226">
        <f t="shared" si="41"/>
        <v>1607.01</v>
      </c>
      <c r="L184" s="230">
        <f t="shared" si="42"/>
        <v>25674.3</v>
      </c>
      <c r="M184" s="312">
        <v>55.84</v>
      </c>
    </row>
    <row r="188" spans="1:13">
      <c r="A188" s="452" t="s">
        <v>212</v>
      </c>
      <c r="B188" s="452"/>
      <c r="C188" s="452"/>
    </row>
    <row r="189" spans="1:13">
      <c r="A189" s="452"/>
      <c r="B189" s="452"/>
      <c r="C189" s="452"/>
    </row>
    <row r="190" spans="1:13" ht="29.25" thickBot="1">
      <c r="A190" s="60" t="s">
        <v>216</v>
      </c>
      <c r="B190" s="14" t="s">
        <v>213</v>
      </c>
      <c r="C190" s="14" t="s">
        <v>214</v>
      </c>
    </row>
    <row r="191" spans="1:13">
      <c r="A191" s="196">
        <v>1</v>
      </c>
      <c r="B191" s="26">
        <v>23.665439744999997</v>
      </c>
      <c r="C191" s="26">
        <v>35.47</v>
      </c>
    </row>
    <row r="192" spans="1:13">
      <c r="A192" s="61">
        <v>2</v>
      </c>
      <c r="B192" s="207">
        <v>21.685783001999997</v>
      </c>
      <c r="C192" s="207">
        <v>32.51</v>
      </c>
    </row>
    <row r="193" spans="1:8">
      <c r="A193" s="196">
        <v>3</v>
      </c>
      <c r="B193" s="26">
        <v>18.640930245</v>
      </c>
      <c r="C193" s="26">
        <v>27.97</v>
      </c>
    </row>
    <row r="194" spans="1:8" ht="15.75" thickBot="1">
      <c r="A194" s="220">
        <v>4</v>
      </c>
      <c r="B194" s="218">
        <v>15.827204924999998</v>
      </c>
      <c r="C194" s="218">
        <v>23.74</v>
      </c>
    </row>
    <row r="198" spans="1:8">
      <c r="A198" s="452" t="s">
        <v>236</v>
      </c>
      <c r="B198" s="452"/>
      <c r="C198" s="452"/>
    </row>
    <row r="199" spans="1:8">
      <c r="A199" s="452"/>
      <c r="B199" s="452"/>
      <c r="C199" s="452"/>
    </row>
    <row r="200" spans="1:8" ht="60.75" thickBot="1">
      <c r="A200" s="203" t="s">
        <v>237</v>
      </c>
      <c r="B200" s="14" t="s">
        <v>135</v>
      </c>
      <c r="C200" s="222"/>
    </row>
    <row r="201" spans="1:8">
      <c r="A201" s="196" t="s">
        <v>238</v>
      </c>
      <c r="B201" s="26">
        <v>525</v>
      </c>
      <c r="C201" s="207"/>
    </row>
    <row r="202" spans="1:8">
      <c r="A202" s="61" t="s">
        <v>239</v>
      </c>
      <c r="B202" s="207">
        <v>425</v>
      </c>
      <c r="C202" s="207"/>
      <c r="F202" s="61"/>
      <c r="G202" s="207"/>
      <c r="H202" s="207"/>
    </row>
    <row r="203" spans="1:8">
      <c r="A203" s="196" t="s">
        <v>240</v>
      </c>
      <c r="B203" s="26">
        <v>220</v>
      </c>
      <c r="C203" s="207"/>
    </row>
    <row r="204" spans="1:8">
      <c r="A204" s="61" t="s">
        <v>241</v>
      </c>
      <c r="B204" s="207">
        <v>120</v>
      </c>
      <c r="C204" s="207"/>
    </row>
    <row r="205" spans="1:8">
      <c r="A205" s="196" t="s">
        <v>242</v>
      </c>
      <c r="B205" s="26">
        <v>220</v>
      </c>
      <c r="C205" s="207"/>
      <c r="G205" s="221"/>
    </row>
    <row r="206" spans="1:8">
      <c r="A206" s="61" t="s">
        <v>243</v>
      </c>
      <c r="B206" s="207">
        <v>120</v>
      </c>
      <c r="C206" s="207"/>
    </row>
    <row r="207" spans="1:8">
      <c r="A207" s="196" t="s">
        <v>244</v>
      </c>
      <c r="B207" s="26">
        <v>160</v>
      </c>
      <c r="C207" s="207"/>
    </row>
    <row r="208" spans="1:8">
      <c r="A208" s="61" t="s">
        <v>245</v>
      </c>
      <c r="B208" s="207">
        <v>50</v>
      </c>
      <c r="C208" s="207"/>
    </row>
    <row r="209" spans="1:13">
      <c r="A209" s="196" t="s">
        <v>246</v>
      </c>
      <c r="B209" s="26">
        <v>0</v>
      </c>
      <c r="C209" s="207"/>
    </row>
    <row r="210" spans="1:13" ht="15.75" thickBot="1">
      <c r="A210" s="220" t="s">
        <v>247</v>
      </c>
      <c r="B210" s="218">
        <v>150</v>
      </c>
      <c r="C210" s="207"/>
    </row>
    <row r="214" spans="1:13" ht="30.75" thickBot="1">
      <c r="A214" s="203" t="s">
        <v>248</v>
      </c>
      <c r="B214" s="14" t="s">
        <v>135</v>
      </c>
      <c r="C214" s="222"/>
    </row>
    <row r="215" spans="1:13">
      <c r="A215" s="196" t="s">
        <v>249</v>
      </c>
      <c r="B215" s="26">
        <v>449.100708129</v>
      </c>
      <c r="C215" s="207"/>
    </row>
    <row r="219" spans="1:13" ht="51" customHeight="1">
      <c r="A219" s="342" t="s">
        <v>250</v>
      </c>
      <c r="B219" s="119">
        <v>124.23602189699999</v>
      </c>
    </row>
    <row r="223" spans="1:13" ht="38.25" customHeight="1">
      <c r="A223" s="404" t="s">
        <v>251</v>
      </c>
      <c r="B223" s="404"/>
      <c r="C223" s="404"/>
      <c r="D223" s="404"/>
      <c r="E223" s="404"/>
      <c r="F223" s="404"/>
      <c r="G223" s="404"/>
      <c r="H223" s="404"/>
      <c r="I223" s="404"/>
      <c r="J223" s="404"/>
      <c r="K223" s="404"/>
      <c r="L223" s="404"/>
      <c r="M223" s="404"/>
    </row>
    <row r="226" spans="1:17" ht="18" customHeight="1">
      <c r="A226" s="411" t="s">
        <v>149</v>
      </c>
      <c r="B226" s="411"/>
      <c r="C226" s="411"/>
      <c r="D226" s="361" t="s">
        <v>216</v>
      </c>
      <c r="E226" s="361" t="s">
        <v>151</v>
      </c>
      <c r="F226" s="423" t="s">
        <v>3</v>
      </c>
      <c r="G226" s="400" t="s">
        <v>217</v>
      </c>
      <c r="H226" s="400" t="s">
        <v>218</v>
      </c>
      <c r="I226" s="400" t="s">
        <v>32</v>
      </c>
      <c r="J226" s="402" t="s">
        <v>8</v>
      </c>
      <c r="K226" s="421" t="s">
        <v>11</v>
      </c>
      <c r="L226" s="413" t="s">
        <v>36</v>
      </c>
    </row>
    <row r="227" spans="1:17" ht="18" customHeight="1">
      <c r="A227" s="411"/>
      <c r="B227" s="411"/>
      <c r="C227" s="411"/>
      <c r="D227" s="361"/>
      <c r="E227" s="361"/>
      <c r="F227" s="423"/>
      <c r="G227" s="400"/>
      <c r="H227" s="400"/>
      <c r="I227" s="400"/>
      <c r="J227" s="402"/>
      <c r="K227" s="421"/>
      <c r="L227" s="413"/>
    </row>
    <row r="228" spans="1:17" ht="18" customHeight="1" thickBot="1">
      <c r="A228" s="412"/>
      <c r="B228" s="412"/>
      <c r="C228" s="412"/>
      <c r="D228" s="362"/>
      <c r="E228" s="362"/>
      <c r="F228" s="424"/>
      <c r="G228" s="401"/>
      <c r="H228" s="401"/>
      <c r="I228" s="401"/>
      <c r="J228" s="403"/>
      <c r="K228" s="422"/>
      <c r="L228" s="414"/>
    </row>
    <row r="229" spans="1:17" ht="18" customHeight="1">
      <c r="A229" s="445" t="s">
        <v>252</v>
      </c>
      <c r="B229" s="445"/>
      <c r="C229" s="445"/>
      <c r="D229" s="116">
        <v>1</v>
      </c>
      <c r="E229" s="116" t="s">
        <v>225</v>
      </c>
      <c r="F229" s="258">
        <v>2971.81</v>
      </c>
      <c r="G229" s="234">
        <v>177.12</v>
      </c>
      <c r="H229" s="235">
        <v>17.97</v>
      </c>
      <c r="I229" s="235">
        <v>7.31</v>
      </c>
      <c r="J229" s="236">
        <f t="shared" ref="J229" si="43">SUM(F229:I229)</f>
        <v>3174.2099999999996</v>
      </c>
      <c r="K229" s="245">
        <f>(J229*12)</f>
        <v>38090.519999999997</v>
      </c>
      <c r="L229" s="235">
        <v>77.839701173999984</v>
      </c>
    </row>
    <row r="230" spans="1:17" ht="18" customHeight="1">
      <c r="A230" s="447" t="s">
        <v>253</v>
      </c>
      <c r="B230" s="447"/>
      <c r="C230" s="447"/>
      <c r="D230" s="196">
        <v>2</v>
      </c>
      <c r="E230" s="196" t="s">
        <v>167</v>
      </c>
      <c r="F230" s="259">
        <v>2587.04</v>
      </c>
      <c r="G230" s="210">
        <v>495.19</v>
      </c>
      <c r="H230" s="211">
        <v>17.97</v>
      </c>
      <c r="I230" s="211">
        <v>7.31</v>
      </c>
      <c r="J230" s="214">
        <f t="shared" ref="J230:J236" si="44">SUM(F230:I230)</f>
        <v>3107.5099999999998</v>
      </c>
      <c r="K230" s="219">
        <f t="shared" ref="K230:K236" si="45">(J230*12)</f>
        <v>37290.119999999995</v>
      </c>
      <c r="L230" s="211">
        <v>65.107594101000004</v>
      </c>
    </row>
    <row r="231" spans="1:17" ht="18" customHeight="1">
      <c r="A231" s="448"/>
      <c r="B231" s="448"/>
      <c r="C231" s="448"/>
      <c r="D231" s="61">
        <v>2</v>
      </c>
      <c r="E231" s="61" t="s">
        <v>163</v>
      </c>
      <c r="F231" s="260">
        <v>2587.04</v>
      </c>
      <c r="G231" s="212">
        <v>308.27999999999997</v>
      </c>
      <c r="H231" s="213">
        <v>17.97</v>
      </c>
      <c r="I231" s="213">
        <v>7.31</v>
      </c>
      <c r="J231" s="214">
        <f t="shared" si="44"/>
        <v>2920.5999999999995</v>
      </c>
      <c r="K231" s="219">
        <f t="shared" si="45"/>
        <v>35047.199999999997</v>
      </c>
      <c r="L231" s="213">
        <v>65.107594101000004</v>
      </c>
    </row>
    <row r="232" spans="1:17" ht="18" customHeight="1">
      <c r="A232" s="449"/>
      <c r="B232" s="449"/>
      <c r="C232" s="449"/>
      <c r="D232" s="200">
        <v>2</v>
      </c>
      <c r="E232" s="200" t="s">
        <v>225</v>
      </c>
      <c r="F232" s="261">
        <v>2587.04</v>
      </c>
      <c r="G232" s="240">
        <v>177.12</v>
      </c>
      <c r="H232" s="241">
        <v>17.97</v>
      </c>
      <c r="I232" s="241">
        <v>7.31</v>
      </c>
      <c r="J232" s="236">
        <f t="shared" si="44"/>
        <v>2789.4399999999996</v>
      </c>
      <c r="K232" s="245">
        <f t="shared" si="45"/>
        <v>33473.279999999999</v>
      </c>
      <c r="L232" s="241">
        <v>65.107594101000004</v>
      </c>
      <c r="Q232" s="221"/>
    </row>
    <row r="233" spans="1:17" ht="18" customHeight="1">
      <c r="A233" s="451" t="s">
        <v>254</v>
      </c>
      <c r="B233" s="451"/>
      <c r="C233" s="451"/>
      <c r="D233" s="61">
        <v>3</v>
      </c>
      <c r="E233" s="61" t="s">
        <v>167</v>
      </c>
      <c r="F233" s="260">
        <v>2263.7800000000002</v>
      </c>
      <c r="G233" s="212">
        <v>495.19</v>
      </c>
      <c r="H233" s="213">
        <v>17.97</v>
      </c>
      <c r="I233" s="213">
        <v>7.31</v>
      </c>
      <c r="J233" s="214">
        <f t="shared" si="44"/>
        <v>2784.25</v>
      </c>
      <c r="K233" s="219">
        <f t="shared" si="45"/>
        <v>33411</v>
      </c>
      <c r="L233" s="213">
        <v>65.107594101000004</v>
      </c>
    </row>
    <row r="234" spans="1:17" ht="18" customHeight="1">
      <c r="A234" s="439"/>
      <c r="B234" s="439"/>
      <c r="C234" s="439"/>
      <c r="D234" s="196">
        <v>3</v>
      </c>
      <c r="E234" s="196" t="s">
        <v>163</v>
      </c>
      <c r="F234" s="259">
        <v>2263.7800000000002</v>
      </c>
      <c r="G234" s="210">
        <v>308.27999999999997</v>
      </c>
      <c r="H234" s="211">
        <v>17.97</v>
      </c>
      <c r="I234" s="211">
        <v>7.31</v>
      </c>
      <c r="J234" s="214">
        <f t="shared" si="44"/>
        <v>2597.34</v>
      </c>
      <c r="K234" s="219">
        <f t="shared" si="45"/>
        <v>31168.080000000002</v>
      </c>
      <c r="L234" s="211">
        <v>65.107594101000004</v>
      </c>
    </row>
    <row r="235" spans="1:17" ht="18" customHeight="1">
      <c r="A235" s="446"/>
      <c r="B235" s="446"/>
      <c r="C235" s="446"/>
      <c r="D235" s="116">
        <v>3</v>
      </c>
      <c r="E235" s="116" t="s">
        <v>225</v>
      </c>
      <c r="F235" s="262">
        <v>2263.7800000000002</v>
      </c>
      <c r="G235" s="234">
        <v>177.12</v>
      </c>
      <c r="H235" s="235">
        <v>17.97</v>
      </c>
      <c r="I235" s="235">
        <v>7.31</v>
      </c>
      <c r="J235" s="236">
        <f t="shared" si="44"/>
        <v>2466.1799999999998</v>
      </c>
      <c r="K235" s="245">
        <f t="shared" si="45"/>
        <v>29594.159999999996</v>
      </c>
      <c r="L235" s="235">
        <v>65.107594101000004</v>
      </c>
    </row>
    <row r="236" spans="1:17" ht="18" customHeight="1" thickBot="1">
      <c r="A236" s="46" t="s">
        <v>235</v>
      </c>
      <c r="B236" s="46"/>
      <c r="C236" s="46"/>
      <c r="D236" s="199">
        <v>4</v>
      </c>
      <c r="E236" s="199" t="s">
        <v>161</v>
      </c>
      <c r="F236" s="263">
        <v>1874.87</v>
      </c>
      <c r="G236" s="228">
        <v>239.41</v>
      </c>
      <c r="H236" s="229">
        <v>17.97</v>
      </c>
      <c r="I236" s="229">
        <v>7.31</v>
      </c>
      <c r="J236" s="225">
        <f t="shared" si="44"/>
        <v>2139.5599999999995</v>
      </c>
      <c r="K236" s="230">
        <f t="shared" si="45"/>
        <v>25674.719999999994</v>
      </c>
      <c r="L236" s="229">
        <v>65.107594101000004</v>
      </c>
    </row>
    <row r="237" spans="1:17">
      <c r="F237" s="341"/>
      <c r="G237" s="341"/>
      <c r="H237" s="341"/>
      <c r="I237" s="341"/>
      <c r="J237" s="341"/>
      <c r="K237" s="341"/>
    </row>
    <row r="238" spans="1:17">
      <c r="F238" s="341"/>
      <c r="G238" s="341"/>
      <c r="H238" s="341"/>
      <c r="I238" s="341"/>
      <c r="J238" s="341"/>
    </row>
    <row r="239" spans="1:17">
      <c r="F239" s="341"/>
      <c r="G239" s="341"/>
      <c r="H239" s="341"/>
      <c r="I239" s="341"/>
      <c r="J239" s="341"/>
    </row>
    <row r="240" spans="1:17">
      <c r="F240" s="341"/>
      <c r="G240" s="341"/>
      <c r="H240" s="341"/>
      <c r="I240" s="341"/>
      <c r="J240" s="341"/>
    </row>
  </sheetData>
  <mergeCells count="75">
    <mergeCell ref="A103:C104"/>
    <mergeCell ref="A105:C106"/>
    <mergeCell ref="A135:C136"/>
    <mergeCell ref="A88:C89"/>
    <mergeCell ref="A90:C92"/>
    <mergeCell ref="A93:C98"/>
    <mergeCell ref="A99:C100"/>
    <mergeCell ref="A101:C102"/>
    <mergeCell ref="A110:C111"/>
    <mergeCell ref="A119:C120"/>
    <mergeCell ref="A128:M128"/>
    <mergeCell ref="G131:G133"/>
    <mergeCell ref="K75:K77"/>
    <mergeCell ref="L75:L77"/>
    <mergeCell ref="M75:M77"/>
    <mergeCell ref="A78:C85"/>
    <mergeCell ref="A86:C87"/>
    <mergeCell ref="F75:F77"/>
    <mergeCell ref="G75:G77"/>
    <mergeCell ref="H75:H77"/>
    <mergeCell ref="I75:I77"/>
    <mergeCell ref="J75:J77"/>
    <mergeCell ref="A23:C25"/>
    <mergeCell ref="A17:C22"/>
    <mergeCell ref="A75:C77"/>
    <mergeCell ref="D75:D77"/>
    <mergeCell ref="E75:E77"/>
    <mergeCell ref="A30:C54"/>
    <mergeCell ref="A67:C71"/>
    <mergeCell ref="A55:C66"/>
    <mergeCell ref="A26:C29"/>
    <mergeCell ref="A170:C180"/>
    <mergeCell ref="A181:C184"/>
    <mergeCell ref="M131:M133"/>
    <mergeCell ref="A154:C169"/>
    <mergeCell ref="A137:C153"/>
    <mergeCell ref="K131:K133"/>
    <mergeCell ref="L131:L133"/>
    <mergeCell ref="A134:C134"/>
    <mergeCell ref="H131:H133"/>
    <mergeCell ref="I131:I133"/>
    <mergeCell ref="J131:J133"/>
    <mergeCell ref="A131:C133"/>
    <mergeCell ref="D131:D133"/>
    <mergeCell ref="E131:E133"/>
    <mergeCell ref="F131:F133"/>
    <mergeCell ref="K13:K15"/>
    <mergeCell ref="A198:C199"/>
    <mergeCell ref="A223:M223"/>
    <mergeCell ref="A10:M10"/>
    <mergeCell ref="L13:L15"/>
    <mergeCell ref="M13:M15"/>
    <mergeCell ref="E13:E15"/>
    <mergeCell ref="A16:C16"/>
    <mergeCell ref="D13:D15"/>
    <mergeCell ref="A13:C15"/>
    <mergeCell ref="F13:F15"/>
    <mergeCell ref="G13:G15"/>
    <mergeCell ref="H13:H15"/>
    <mergeCell ref="I13:I15"/>
    <mergeCell ref="J13:J15"/>
    <mergeCell ref="A188:C189"/>
    <mergeCell ref="A230:C232"/>
    <mergeCell ref="A233:C235"/>
    <mergeCell ref="L226:L228"/>
    <mergeCell ref="A229:C229"/>
    <mergeCell ref="K226:K228"/>
    <mergeCell ref="H226:H228"/>
    <mergeCell ref="I226:I228"/>
    <mergeCell ref="J226:J228"/>
    <mergeCell ref="A226:C228"/>
    <mergeCell ref="D226:D228"/>
    <mergeCell ref="E226:E228"/>
    <mergeCell ref="F226:F228"/>
    <mergeCell ref="G226:G228"/>
  </mergeCells>
  <phoneticPr fontId="18" type="noConversion"/>
  <hyperlinks>
    <hyperlink ref="A200" r:id="rId1" display="https://www.uab.cat/doc/normativa-uab-indumentaria" xr:uid="{371DA54A-00FD-4943-85B7-9AC4830A2922}"/>
  </hyperlinks>
  <pageMargins left="0.7" right="0.7" top="0.75" bottom="0.75" header="0.3" footer="0.3"/>
  <pageSetup paperSize="9" orientation="portrait" r:id="rId2"/>
  <ignoredErrors>
    <ignoredError sqref="F17:F18 F19:F20" numberStoredAsText="1"/>
    <ignoredError sqref="J16 J23:J25 J28:J52 J55:J63 J66 J71" formulaRang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A1C8-358F-4C0F-AF94-74BD112D46C8}">
  <sheetPr>
    <tabColor rgb="FF008539"/>
  </sheetPr>
  <dimension ref="A9:O92"/>
  <sheetViews>
    <sheetView zoomScale="85" zoomScaleNormal="85" workbookViewId="0">
      <selection activeCell="G1" sqref="G1"/>
    </sheetView>
  </sheetViews>
  <sheetFormatPr defaultColWidth="9.140625" defaultRowHeight="15"/>
  <cols>
    <col min="1" max="1" width="17.85546875" style="7" customWidth="1"/>
    <col min="2" max="2" width="17.28515625" style="7" customWidth="1"/>
    <col min="3" max="3" width="20" style="7" customWidth="1"/>
    <col min="4" max="4" width="14.5703125" style="7" customWidth="1"/>
    <col min="5" max="5" width="13.140625" style="7" customWidth="1"/>
    <col min="6" max="6" width="15.85546875" style="7" customWidth="1"/>
    <col min="7" max="7" width="18" style="7" customWidth="1"/>
    <col min="8" max="8" width="15.7109375" style="7" customWidth="1"/>
    <col min="9" max="9" width="19.28515625" style="7" customWidth="1"/>
    <col min="10" max="10" width="20" style="7" customWidth="1"/>
    <col min="11" max="11" width="15" style="7" customWidth="1"/>
    <col min="12" max="12" width="13.140625" style="7" customWidth="1"/>
    <col min="13" max="13" width="11" style="7" customWidth="1"/>
    <col min="14" max="14" width="10.28515625" style="7" customWidth="1"/>
    <col min="15" max="15" width="9.7109375" style="7" bestFit="1" customWidth="1"/>
    <col min="16" max="16384" width="9.140625" style="7"/>
  </cols>
  <sheetData>
    <row r="9" spans="1:15" ht="38.25" customHeight="1">
      <c r="A9" s="404" t="s">
        <v>255</v>
      </c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</row>
    <row r="12" spans="1:15" ht="15" customHeight="1">
      <c r="A12" s="411" t="s">
        <v>1</v>
      </c>
      <c r="B12" s="411"/>
      <c r="C12" s="411" t="s">
        <v>256</v>
      </c>
      <c r="D12" s="411" t="s">
        <v>99</v>
      </c>
      <c r="E12" s="413" t="s">
        <v>3</v>
      </c>
      <c r="F12" s="400" t="s">
        <v>30</v>
      </c>
      <c r="G12" s="400" t="s">
        <v>31</v>
      </c>
      <c r="H12" s="413" t="s">
        <v>32</v>
      </c>
      <c r="I12" s="402" t="s">
        <v>8</v>
      </c>
      <c r="J12" s="402" t="s">
        <v>10</v>
      </c>
      <c r="K12" s="421" t="s">
        <v>35</v>
      </c>
      <c r="L12" s="413" t="s">
        <v>36</v>
      </c>
    </row>
    <row r="13" spans="1:15">
      <c r="A13" s="411"/>
      <c r="B13" s="411"/>
      <c r="C13" s="411"/>
      <c r="D13" s="411"/>
      <c r="E13" s="413"/>
      <c r="F13" s="400"/>
      <c r="G13" s="400"/>
      <c r="H13" s="413"/>
      <c r="I13" s="402"/>
      <c r="J13" s="402"/>
      <c r="K13" s="421"/>
      <c r="L13" s="413"/>
    </row>
    <row r="14" spans="1:15" ht="15.75" thickBot="1">
      <c r="A14" s="412"/>
      <c r="B14" s="412"/>
      <c r="C14" s="412"/>
      <c r="D14" s="412"/>
      <c r="E14" s="414"/>
      <c r="F14" s="401"/>
      <c r="G14" s="401"/>
      <c r="H14" s="414"/>
      <c r="I14" s="403"/>
      <c r="J14" s="403"/>
      <c r="K14" s="422"/>
      <c r="L14" s="414"/>
    </row>
    <row r="15" spans="1:15" ht="18" customHeight="1">
      <c r="A15" s="445" t="s">
        <v>257</v>
      </c>
      <c r="B15" s="445"/>
      <c r="C15" s="248"/>
      <c r="D15" s="264" t="s">
        <v>15</v>
      </c>
      <c r="E15" s="338">
        <v>1987.13</v>
      </c>
      <c r="F15" s="340" t="s">
        <v>15</v>
      </c>
      <c r="G15" s="340" t="s">
        <v>15</v>
      </c>
      <c r="H15" s="340">
        <v>7.31</v>
      </c>
      <c r="I15" s="68">
        <f>SUM(E15:H15)</f>
        <v>1994.44</v>
      </c>
      <c r="J15" s="68" t="s">
        <v>15</v>
      </c>
      <c r="K15" s="52">
        <f>I15*12</f>
        <v>23933.279999999999</v>
      </c>
      <c r="L15" s="68">
        <v>63.549996155999999</v>
      </c>
    </row>
    <row r="16" spans="1:15" ht="18" customHeight="1">
      <c r="A16" s="439"/>
      <c r="B16" s="439"/>
      <c r="C16" s="253"/>
      <c r="D16" s="250" t="s">
        <v>258</v>
      </c>
      <c r="E16" s="132">
        <v>2140.98</v>
      </c>
      <c r="F16" s="13" t="s">
        <v>15</v>
      </c>
      <c r="G16" s="13" t="s">
        <v>15</v>
      </c>
      <c r="H16" s="13">
        <v>7.31</v>
      </c>
      <c r="I16" s="11">
        <f t="shared" ref="I16:I23" si="0">SUM(E16:H16)</f>
        <v>2148.29</v>
      </c>
      <c r="J16" s="11" t="s">
        <v>15</v>
      </c>
      <c r="K16" s="53">
        <f>I16*12</f>
        <v>25779.48</v>
      </c>
      <c r="L16" s="11">
        <v>63.549996155999999</v>
      </c>
      <c r="M16" s="8"/>
      <c r="N16" s="8"/>
      <c r="O16" s="8"/>
    </row>
    <row r="17" spans="1:15" ht="18" customHeight="1">
      <c r="A17" s="446"/>
      <c r="B17" s="446"/>
      <c r="C17" s="247"/>
      <c r="D17" s="255" t="s">
        <v>259</v>
      </c>
      <c r="E17" s="279">
        <v>2140.98</v>
      </c>
      <c r="F17" s="281" t="s">
        <v>15</v>
      </c>
      <c r="G17" s="281" t="s">
        <v>15</v>
      </c>
      <c r="H17" s="281" t="s">
        <v>15</v>
      </c>
      <c r="I17" s="78">
        <f t="shared" si="0"/>
        <v>2140.98</v>
      </c>
      <c r="J17" s="78" t="s">
        <v>15</v>
      </c>
      <c r="K17" s="79">
        <f>I17*12</f>
        <v>25691.760000000002</v>
      </c>
      <c r="L17" s="78">
        <v>63.549996155999999</v>
      </c>
      <c r="M17" s="8"/>
      <c r="N17" s="8"/>
      <c r="O17" s="8"/>
    </row>
    <row r="18" spans="1:15" ht="18" customHeight="1">
      <c r="A18" s="462" t="s">
        <v>260</v>
      </c>
      <c r="B18" s="462"/>
      <c r="C18" s="265"/>
      <c r="D18" s="257" t="s">
        <v>15</v>
      </c>
      <c r="E18" s="339">
        <v>1653.15</v>
      </c>
      <c r="F18" s="328">
        <v>220.89</v>
      </c>
      <c r="G18" s="328">
        <v>1106.69</v>
      </c>
      <c r="H18" s="328">
        <v>7.31</v>
      </c>
      <c r="I18" s="82">
        <f t="shared" si="0"/>
        <v>2988.04</v>
      </c>
      <c r="J18" s="82" t="s">
        <v>15</v>
      </c>
      <c r="K18" s="83">
        <f>I18*12</f>
        <v>35856.479999999996</v>
      </c>
      <c r="L18" s="82">
        <v>63.549996155999999</v>
      </c>
      <c r="M18" s="8"/>
      <c r="N18" s="8"/>
      <c r="O18" s="8"/>
    </row>
    <row r="19" spans="1:15" ht="18" customHeight="1">
      <c r="A19" s="451" t="s">
        <v>261</v>
      </c>
      <c r="B19" s="451"/>
      <c r="C19" s="249"/>
      <c r="D19" s="251" t="s">
        <v>15</v>
      </c>
      <c r="E19" s="278">
        <v>1416.98</v>
      </c>
      <c r="F19" s="280">
        <v>189.35</v>
      </c>
      <c r="G19" s="280">
        <v>1421.77</v>
      </c>
      <c r="H19" s="280">
        <v>6.26</v>
      </c>
      <c r="I19" s="86">
        <f t="shared" si="0"/>
        <v>3034.36</v>
      </c>
      <c r="J19" s="86">
        <f>I19</f>
        <v>3034.36</v>
      </c>
      <c r="K19" s="334">
        <f t="shared" ref="K19:K23" si="1">I19*12+J19*2</f>
        <v>42481.04</v>
      </c>
      <c r="L19" s="11">
        <v>54.48578101799999</v>
      </c>
      <c r="M19" s="8"/>
      <c r="N19" s="8"/>
      <c r="O19" s="8"/>
    </row>
    <row r="20" spans="1:15" ht="18" customHeight="1">
      <c r="A20" s="439"/>
      <c r="B20" s="439"/>
      <c r="C20" s="253"/>
      <c r="D20" s="250" t="s">
        <v>262</v>
      </c>
      <c r="E20" s="132">
        <v>1416.98</v>
      </c>
      <c r="F20" s="13">
        <v>189.35</v>
      </c>
      <c r="G20" s="13">
        <v>1421.77</v>
      </c>
      <c r="H20" s="13">
        <v>6.26</v>
      </c>
      <c r="I20" s="11">
        <f t="shared" si="0"/>
        <v>3034.36</v>
      </c>
      <c r="J20" s="11">
        <f>I20</f>
        <v>3034.36</v>
      </c>
      <c r="K20" s="335">
        <f t="shared" si="1"/>
        <v>42481.04</v>
      </c>
      <c r="L20" s="11">
        <v>54.48578101799999</v>
      </c>
      <c r="O20" s="221"/>
    </row>
    <row r="21" spans="1:15" ht="18" customHeight="1">
      <c r="A21" s="439"/>
      <c r="B21" s="439"/>
      <c r="C21" s="249"/>
      <c r="D21" s="251" t="s">
        <v>263</v>
      </c>
      <c r="E21" s="132">
        <v>1416.98</v>
      </c>
      <c r="F21" s="73">
        <v>189.35</v>
      </c>
      <c r="G21" s="73">
        <v>1421.77</v>
      </c>
      <c r="H21" s="73">
        <v>6.26</v>
      </c>
      <c r="I21" s="11">
        <f t="shared" si="0"/>
        <v>3034.36</v>
      </c>
      <c r="J21" s="11">
        <f>I21</f>
        <v>3034.36</v>
      </c>
      <c r="K21" s="335">
        <f t="shared" si="1"/>
        <v>42481.04</v>
      </c>
      <c r="L21" s="11">
        <v>54.48578101799999</v>
      </c>
    </row>
    <row r="22" spans="1:15" ht="18" customHeight="1">
      <c r="A22" s="439"/>
      <c r="B22" s="439"/>
      <c r="C22" s="253"/>
      <c r="D22" s="250" t="s">
        <v>264</v>
      </c>
      <c r="E22" s="132">
        <v>1416.98</v>
      </c>
      <c r="F22" s="13">
        <v>189.34</v>
      </c>
      <c r="G22" s="13">
        <v>2084.13</v>
      </c>
      <c r="H22" s="13">
        <v>6.26</v>
      </c>
      <c r="I22" s="11">
        <f>SUM(E22:H22)</f>
        <v>3696.71</v>
      </c>
      <c r="J22" s="11">
        <f>I22</f>
        <v>3696.71</v>
      </c>
      <c r="K22" s="335">
        <f>I22*12+J22*2</f>
        <v>51753.94</v>
      </c>
      <c r="L22" s="11">
        <v>54.48578101799999</v>
      </c>
    </row>
    <row r="23" spans="1:15" ht="18" customHeight="1">
      <c r="A23" s="446"/>
      <c r="B23" s="446"/>
      <c r="C23" s="247" t="s">
        <v>265</v>
      </c>
      <c r="D23" s="255"/>
      <c r="E23" s="279">
        <v>6699.34</v>
      </c>
      <c r="F23" s="281" t="s">
        <v>15</v>
      </c>
      <c r="G23" s="281" t="s">
        <v>15</v>
      </c>
      <c r="H23" s="281" t="s">
        <v>15</v>
      </c>
      <c r="I23" s="78">
        <f t="shared" si="0"/>
        <v>6699.34</v>
      </c>
      <c r="J23" s="78">
        <f>I23</f>
        <v>6699.34</v>
      </c>
      <c r="K23" s="336">
        <f t="shared" si="1"/>
        <v>93790.760000000009</v>
      </c>
      <c r="L23" s="78">
        <v>54.48578101799999</v>
      </c>
    </row>
    <row r="24" spans="1:15" ht="18" customHeight="1">
      <c r="A24" s="447" t="s">
        <v>266</v>
      </c>
      <c r="B24" s="447"/>
      <c r="C24" s="246" t="s">
        <v>267</v>
      </c>
      <c r="D24" s="267"/>
      <c r="E24" s="337">
        <v>3666.66</v>
      </c>
      <c r="F24" s="207" t="s">
        <v>15</v>
      </c>
      <c r="G24" s="207" t="s">
        <v>15</v>
      </c>
      <c r="H24" s="207" t="s">
        <v>15</v>
      </c>
      <c r="I24" s="11">
        <f t="shared" ref="I24" si="2">SUM(E24:H24)</f>
        <v>3666.66</v>
      </c>
      <c r="J24" s="11" t="s">
        <v>15</v>
      </c>
      <c r="K24" s="53">
        <f>I24*12</f>
        <v>43999.92</v>
      </c>
      <c r="L24" s="11">
        <v>63.549996155999999</v>
      </c>
    </row>
    <row r="25" spans="1:15" ht="18" customHeight="1">
      <c r="A25" s="448"/>
      <c r="B25" s="448"/>
      <c r="C25" s="253" t="s">
        <v>268</v>
      </c>
      <c r="D25" s="250"/>
      <c r="E25" s="132">
        <v>2954.16</v>
      </c>
      <c r="F25" s="26" t="s">
        <v>15</v>
      </c>
      <c r="G25" s="26" t="s">
        <v>15</v>
      </c>
      <c r="H25" s="26" t="s">
        <v>15</v>
      </c>
      <c r="I25" s="11">
        <f t="shared" ref="I25" si="3">SUM(E25:H25)</f>
        <v>2954.16</v>
      </c>
      <c r="J25" s="11" t="s">
        <v>15</v>
      </c>
      <c r="K25" s="53">
        <f>I25*12</f>
        <v>35449.919999999998</v>
      </c>
      <c r="L25" s="11">
        <v>63.549996155999999</v>
      </c>
    </row>
    <row r="26" spans="1:15" ht="18" customHeight="1">
      <c r="A26" s="449"/>
      <c r="B26" s="449"/>
      <c r="C26" s="247" t="s">
        <v>269</v>
      </c>
      <c r="D26" s="255"/>
      <c r="E26" s="279">
        <v>2954.16</v>
      </c>
      <c r="F26" s="256" t="s">
        <v>15</v>
      </c>
      <c r="G26" s="256" t="s">
        <v>15</v>
      </c>
      <c r="H26" s="256" t="s">
        <v>15</v>
      </c>
      <c r="I26" s="78">
        <f t="shared" ref="I26:I31" si="4">SUM(E26:H26)</f>
        <v>2954.16</v>
      </c>
      <c r="J26" s="78" t="s">
        <v>15</v>
      </c>
      <c r="K26" s="79">
        <f>I26*12</f>
        <v>35449.919999999998</v>
      </c>
      <c r="L26" s="78">
        <v>63.549996155999999</v>
      </c>
    </row>
    <row r="27" spans="1:15" ht="18" customHeight="1">
      <c r="A27" s="451" t="s">
        <v>270</v>
      </c>
      <c r="B27" s="451"/>
      <c r="C27" s="253" t="s">
        <v>271</v>
      </c>
      <c r="D27" s="250"/>
      <c r="E27" s="132">
        <v>2333.33</v>
      </c>
      <c r="F27" s="26" t="s">
        <v>15</v>
      </c>
      <c r="G27" s="26" t="s">
        <v>15</v>
      </c>
      <c r="H27" s="26" t="s">
        <v>15</v>
      </c>
      <c r="I27" s="11">
        <f t="shared" si="4"/>
        <v>2333.33</v>
      </c>
      <c r="J27" s="11" t="s">
        <v>15</v>
      </c>
      <c r="K27" s="53">
        <f t="shared" ref="K27:K31" si="5">I27*12</f>
        <v>27999.96</v>
      </c>
      <c r="L27" s="11">
        <v>63.549996155999999</v>
      </c>
    </row>
    <row r="28" spans="1:15" ht="18" customHeight="1">
      <c r="A28" s="439"/>
      <c r="B28" s="439"/>
      <c r="C28" s="249" t="s">
        <v>272</v>
      </c>
      <c r="D28" s="251" t="s">
        <v>273</v>
      </c>
      <c r="E28" s="337">
        <v>2112.5</v>
      </c>
      <c r="F28" s="207" t="s">
        <v>15</v>
      </c>
      <c r="G28" s="207" t="s">
        <v>15</v>
      </c>
      <c r="H28" s="207" t="s">
        <v>15</v>
      </c>
      <c r="I28" s="11">
        <f>SUM(E28:H28)</f>
        <v>2112.5</v>
      </c>
      <c r="J28" s="11" t="s">
        <v>15</v>
      </c>
      <c r="K28" s="53">
        <f t="shared" si="5"/>
        <v>25350</v>
      </c>
      <c r="L28" s="11">
        <v>63.549996155999999</v>
      </c>
    </row>
    <row r="29" spans="1:15" ht="18" customHeight="1">
      <c r="A29" s="439"/>
      <c r="B29" s="439"/>
      <c r="C29" s="253" t="s">
        <v>274</v>
      </c>
      <c r="D29" s="250" t="s">
        <v>273</v>
      </c>
      <c r="E29" s="132">
        <v>2112.5</v>
      </c>
      <c r="F29" s="26"/>
      <c r="G29" s="26"/>
      <c r="H29" s="26"/>
      <c r="I29" s="11">
        <f t="shared" si="4"/>
        <v>2112.5</v>
      </c>
      <c r="J29" s="11" t="s">
        <v>15</v>
      </c>
      <c r="K29" s="53">
        <f t="shared" si="5"/>
        <v>25350</v>
      </c>
      <c r="L29" s="11">
        <v>63.549996155999999</v>
      </c>
    </row>
    <row r="30" spans="1:15" ht="18" customHeight="1">
      <c r="A30" s="439"/>
      <c r="B30" s="439"/>
      <c r="C30" s="439" t="s">
        <v>275</v>
      </c>
      <c r="D30" s="251" t="s">
        <v>276</v>
      </c>
      <c r="E30" s="337">
        <v>2191.67</v>
      </c>
      <c r="F30" s="207" t="s">
        <v>15</v>
      </c>
      <c r="G30" s="207" t="s">
        <v>15</v>
      </c>
      <c r="H30" s="207" t="s">
        <v>15</v>
      </c>
      <c r="I30" s="11">
        <f t="shared" si="4"/>
        <v>2191.67</v>
      </c>
      <c r="J30" s="11" t="s">
        <v>15</v>
      </c>
      <c r="K30" s="53">
        <f t="shared" si="5"/>
        <v>26300.04</v>
      </c>
      <c r="L30" s="11">
        <v>63.549996155999999</v>
      </c>
    </row>
    <row r="31" spans="1:15" ht="18" customHeight="1">
      <c r="A31" s="446"/>
      <c r="B31" s="446"/>
      <c r="C31" s="446"/>
      <c r="D31" s="252" t="s">
        <v>273</v>
      </c>
      <c r="E31" s="133">
        <v>1887.5</v>
      </c>
      <c r="F31" s="106" t="s">
        <v>15</v>
      </c>
      <c r="G31" s="106" t="s">
        <v>15</v>
      </c>
      <c r="H31" s="106" t="s">
        <v>15</v>
      </c>
      <c r="I31" s="78">
        <f t="shared" si="4"/>
        <v>1887.5</v>
      </c>
      <c r="J31" s="78" t="s">
        <v>15</v>
      </c>
      <c r="K31" s="79">
        <f t="shared" si="5"/>
        <v>22650</v>
      </c>
      <c r="L31" s="78">
        <v>63.549996155999999</v>
      </c>
    </row>
    <row r="32" spans="1:15" ht="18" customHeight="1">
      <c r="A32" s="447" t="s">
        <v>277</v>
      </c>
      <c r="B32" s="447"/>
      <c r="C32" s="249" t="s">
        <v>278</v>
      </c>
      <c r="D32" s="251"/>
      <c r="E32" s="337">
        <v>3040</v>
      </c>
      <c r="F32" s="207" t="s">
        <v>15</v>
      </c>
      <c r="G32" s="207" t="s">
        <v>15</v>
      </c>
      <c r="H32" s="207" t="s">
        <v>15</v>
      </c>
      <c r="I32" s="11">
        <f t="shared" ref="I32:I37" si="6">SUM(E32:H32)</f>
        <v>3040</v>
      </c>
      <c r="J32" s="11" t="s">
        <v>15</v>
      </c>
      <c r="K32" s="53">
        <f t="shared" ref="K32:K37" si="7">I32*12</f>
        <v>36480</v>
      </c>
      <c r="L32" s="11">
        <v>63.549996155999999</v>
      </c>
    </row>
    <row r="33" spans="1:12" ht="18" customHeight="1">
      <c r="A33" s="448"/>
      <c r="B33" s="448"/>
      <c r="C33" s="253" t="s">
        <v>279</v>
      </c>
      <c r="D33" s="250"/>
      <c r="E33" s="132">
        <v>2868</v>
      </c>
      <c r="F33" s="26" t="s">
        <v>15</v>
      </c>
      <c r="G33" s="26" t="s">
        <v>15</v>
      </c>
      <c r="H33" s="26" t="s">
        <v>15</v>
      </c>
      <c r="I33" s="11">
        <f t="shared" ref="I33" si="8">SUM(E33:H33)</f>
        <v>2868</v>
      </c>
      <c r="J33" s="11" t="s">
        <v>15</v>
      </c>
      <c r="K33" s="53">
        <f t="shared" ref="K33" si="9">I33*12</f>
        <v>34416</v>
      </c>
      <c r="L33" s="11">
        <v>63.549996155999999</v>
      </c>
    </row>
    <row r="34" spans="1:12" ht="18" customHeight="1">
      <c r="A34" s="448"/>
      <c r="B34" s="448"/>
      <c r="C34" s="249" t="s">
        <v>280</v>
      </c>
      <c r="D34" s="251"/>
      <c r="E34" s="337">
        <v>2868</v>
      </c>
      <c r="F34" s="207" t="s">
        <v>15</v>
      </c>
      <c r="G34" s="207" t="s">
        <v>15</v>
      </c>
      <c r="H34" s="207" t="s">
        <v>15</v>
      </c>
      <c r="I34" s="11">
        <f t="shared" si="6"/>
        <v>2868</v>
      </c>
      <c r="J34" s="11" t="s">
        <v>15</v>
      </c>
      <c r="K34" s="53">
        <f t="shared" si="7"/>
        <v>34416</v>
      </c>
      <c r="L34" s="11">
        <v>63.549996155999999</v>
      </c>
    </row>
    <row r="35" spans="1:12" ht="18" customHeight="1">
      <c r="A35" s="448"/>
      <c r="B35" s="448"/>
      <c r="C35" s="253" t="s">
        <v>281</v>
      </c>
      <c r="D35" s="250"/>
      <c r="E35" s="132">
        <v>2771.49</v>
      </c>
      <c r="F35" s="26" t="s">
        <v>15</v>
      </c>
      <c r="G35" s="26" t="s">
        <v>15</v>
      </c>
      <c r="H35" s="26" t="s">
        <v>15</v>
      </c>
      <c r="I35" s="11">
        <f t="shared" si="6"/>
        <v>2771.49</v>
      </c>
      <c r="J35" s="11" t="s">
        <v>15</v>
      </c>
      <c r="K35" s="53">
        <f t="shared" si="7"/>
        <v>33257.879999999997</v>
      </c>
      <c r="L35" s="11">
        <v>63.549996155999999</v>
      </c>
    </row>
    <row r="36" spans="1:12" ht="18" customHeight="1">
      <c r="A36" s="448"/>
      <c r="B36" s="448"/>
      <c r="C36" s="249" t="s">
        <v>282</v>
      </c>
      <c r="D36" s="251"/>
      <c r="E36" s="337">
        <v>2771.49</v>
      </c>
      <c r="F36" s="207" t="s">
        <v>15</v>
      </c>
      <c r="G36" s="207" t="s">
        <v>15</v>
      </c>
      <c r="H36" s="207" t="s">
        <v>15</v>
      </c>
      <c r="I36" s="11">
        <f t="shared" si="6"/>
        <v>2771.49</v>
      </c>
      <c r="J36" s="11" t="s">
        <v>15</v>
      </c>
      <c r="K36" s="53">
        <f t="shared" si="7"/>
        <v>33257.879999999997</v>
      </c>
      <c r="L36" s="11">
        <v>63.549996155999999</v>
      </c>
    </row>
    <row r="37" spans="1:12" ht="18" customHeight="1">
      <c r="A37" s="449"/>
      <c r="B37" s="449"/>
      <c r="C37" s="254" t="s">
        <v>283</v>
      </c>
      <c r="D37" s="252"/>
      <c r="E37" s="133">
        <v>2771.49</v>
      </c>
      <c r="F37" s="106" t="s">
        <v>15</v>
      </c>
      <c r="G37" s="106" t="s">
        <v>15</v>
      </c>
      <c r="H37" s="106" t="s">
        <v>15</v>
      </c>
      <c r="I37" s="78">
        <f t="shared" si="6"/>
        <v>2771.49</v>
      </c>
      <c r="J37" s="78" t="s">
        <v>15</v>
      </c>
      <c r="K37" s="79">
        <f t="shared" si="7"/>
        <v>33257.879999999997</v>
      </c>
      <c r="L37" s="78">
        <v>63.549996155999999</v>
      </c>
    </row>
    <row r="38" spans="1:12" ht="18" customHeight="1">
      <c r="A38" s="451" t="s">
        <v>284</v>
      </c>
      <c r="B38" s="451"/>
      <c r="C38" s="451" t="s">
        <v>285</v>
      </c>
      <c r="D38" s="251" t="s">
        <v>286</v>
      </c>
      <c r="E38" s="337">
        <v>5656.11</v>
      </c>
      <c r="F38" s="207" t="s">
        <v>15</v>
      </c>
      <c r="G38" s="207" t="s">
        <v>15</v>
      </c>
      <c r="H38" s="207" t="s">
        <v>15</v>
      </c>
      <c r="I38" s="11">
        <f t="shared" ref="I38:I42" si="10">SUM(E38:H38)</f>
        <v>5656.11</v>
      </c>
      <c r="J38" s="11" t="s">
        <v>15</v>
      </c>
      <c r="K38" s="53">
        <f t="shared" ref="K38:K41" si="11">I38*12</f>
        <v>67873.319999999992</v>
      </c>
      <c r="L38" s="11">
        <v>63.549996155999999</v>
      </c>
    </row>
    <row r="39" spans="1:12" ht="18" customHeight="1">
      <c r="A39" s="439"/>
      <c r="B39" s="439"/>
      <c r="C39" s="439"/>
      <c r="D39" s="250" t="s">
        <v>287</v>
      </c>
      <c r="E39" s="132">
        <v>3130.48</v>
      </c>
      <c r="F39" s="26" t="s">
        <v>15</v>
      </c>
      <c r="G39" s="26" t="s">
        <v>15</v>
      </c>
      <c r="H39" s="26" t="s">
        <v>15</v>
      </c>
      <c r="I39" s="11">
        <f t="shared" si="10"/>
        <v>3130.48</v>
      </c>
      <c r="J39" s="11" t="s">
        <v>15</v>
      </c>
      <c r="K39" s="53">
        <f t="shared" si="11"/>
        <v>37565.760000000002</v>
      </c>
      <c r="L39" s="11">
        <v>63.549996155999999</v>
      </c>
    </row>
    <row r="40" spans="1:12" ht="18" customHeight="1">
      <c r="A40" s="439"/>
      <c r="B40" s="439"/>
      <c r="C40" s="448" t="s">
        <v>288</v>
      </c>
      <c r="D40" s="251" t="s">
        <v>289</v>
      </c>
      <c r="E40" s="337">
        <v>5656.11</v>
      </c>
      <c r="F40" s="207" t="s">
        <v>15</v>
      </c>
      <c r="G40" s="207" t="s">
        <v>15</v>
      </c>
      <c r="H40" s="207" t="s">
        <v>15</v>
      </c>
      <c r="I40" s="11">
        <f t="shared" si="10"/>
        <v>5656.11</v>
      </c>
      <c r="J40" s="11" t="s">
        <v>15</v>
      </c>
      <c r="K40" s="53">
        <f t="shared" si="11"/>
        <v>67873.319999999992</v>
      </c>
      <c r="L40" s="11">
        <v>63.549996155999999</v>
      </c>
    </row>
    <row r="41" spans="1:12" ht="18" customHeight="1">
      <c r="A41" s="446"/>
      <c r="B41" s="446"/>
      <c r="C41" s="449"/>
      <c r="D41" s="252" t="s">
        <v>287</v>
      </c>
      <c r="E41" s="133">
        <v>3130.48</v>
      </c>
      <c r="F41" s="106" t="s">
        <v>15</v>
      </c>
      <c r="G41" s="106" t="s">
        <v>15</v>
      </c>
      <c r="H41" s="106" t="s">
        <v>15</v>
      </c>
      <c r="I41" s="78">
        <f t="shared" si="10"/>
        <v>3130.48</v>
      </c>
      <c r="J41" s="78" t="s">
        <v>15</v>
      </c>
      <c r="K41" s="79">
        <f t="shared" si="11"/>
        <v>37565.760000000002</v>
      </c>
      <c r="L41" s="78">
        <v>63.549996155999999</v>
      </c>
    </row>
    <row r="42" spans="1:12" ht="18" customHeight="1">
      <c r="A42" s="462" t="s">
        <v>290</v>
      </c>
      <c r="B42" s="462"/>
      <c r="C42" s="265" t="s">
        <v>291</v>
      </c>
      <c r="D42" s="257"/>
      <c r="E42" s="339">
        <v>2775</v>
      </c>
      <c r="F42" s="119" t="s">
        <v>15</v>
      </c>
      <c r="G42" s="119" t="s">
        <v>15</v>
      </c>
      <c r="H42" s="119" t="s">
        <v>15</v>
      </c>
      <c r="I42" s="82">
        <f t="shared" si="10"/>
        <v>2775</v>
      </c>
      <c r="J42" s="82" t="s">
        <v>15</v>
      </c>
      <c r="K42" s="83">
        <f t="shared" ref="K42:K47" si="12">I42*12</f>
        <v>33300</v>
      </c>
      <c r="L42" s="82">
        <v>63.549996155999999</v>
      </c>
    </row>
    <row r="43" spans="1:12" ht="18" customHeight="1">
      <c r="A43" s="463" t="s">
        <v>292</v>
      </c>
      <c r="B43" s="463"/>
      <c r="C43" s="268" t="s">
        <v>292</v>
      </c>
      <c r="D43" s="269"/>
      <c r="E43" s="75">
        <v>3691.67</v>
      </c>
      <c r="F43" s="270" t="s">
        <v>15</v>
      </c>
      <c r="G43" s="270" t="s">
        <v>15</v>
      </c>
      <c r="H43" s="270" t="s">
        <v>15</v>
      </c>
      <c r="I43" s="82">
        <f t="shared" ref="I43:I45" si="13">SUM(E43:H43)</f>
        <v>3691.67</v>
      </c>
      <c r="J43" s="82" t="s">
        <v>15</v>
      </c>
      <c r="K43" s="83">
        <f t="shared" si="12"/>
        <v>44300.04</v>
      </c>
      <c r="L43" s="82">
        <v>63.549996155999999</v>
      </c>
    </row>
    <row r="44" spans="1:12" ht="18" customHeight="1">
      <c r="A44" s="447" t="s">
        <v>293</v>
      </c>
      <c r="B44" s="447"/>
      <c r="C44" s="447" t="s">
        <v>294</v>
      </c>
      <c r="D44" s="266" t="s">
        <v>295</v>
      </c>
      <c r="E44" s="132">
        <v>2663.62</v>
      </c>
      <c r="F44" s="26" t="s">
        <v>15</v>
      </c>
      <c r="G44" s="26" t="s">
        <v>15</v>
      </c>
      <c r="H44" s="26" t="s">
        <v>15</v>
      </c>
      <c r="I44" s="11">
        <f t="shared" si="13"/>
        <v>2663.62</v>
      </c>
      <c r="J44" s="11" t="s">
        <v>15</v>
      </c>
      <c r="K44" s="53">
        <f t="shared" si="12"/>
        <v>31963.439999999999</v>
      </c>
      <c r="L44" s="11">
        <v>63.549996155999999</v>
      </c>
    </row>
    <row r="45" spans="1:12" ht="18" customHeight="1">
      <c r="A45" s="449"/>
      <c r="B45" s="449"/>
      <c r="C45" s="449"/>
      <c r="D45" s="255" t="s">
        <v>296</v>
      </c>
      <c r="E45" s="279">
        <v>2130.9</v>
      </c>
      <c r="F45" s="256" t="s">
        <v>15</v>
      </c>
      <c r="G45" s="256" t="s">
        <v>15</v>
      </c>
      <c r="H45" s="256" t="s">
        <v>15</v>
      </c>
      <c r="I45" s="78">
        <f t="shared" si="13"/>
        <v>2130.9</v>
      </c>
      <c r="J45" s="78" t="s">
        <v>15</v>
      </c>
      <c r="K45" s="79">
        <f t="shared" si="12"/>
        <v>25570.800000000003</v>
      </c>
      <c r="L45" s="78">
        <v>63.549996155999999</v>
      </c>
    </row>
    <row r="46" spans="1:12" ht="18" customHeight="1">
      <c r="A46" s="463" t="s">
        <v>297</v>
      </c>
      <c r="B46" s="463"/>
      <c r="C46" s="268" t="s">
        <v>298</v>
      </c>
      <c r="D46" s="269"/>
      <c r="E46" s="75">
        <v>3044.14</v>
      </c>
      <c r="F46" s="270" t="s">
        <v>15</v>
      </c>
      <c r="G46" s="270" t="s">
        <v>15</v>
      </c>
      <c r="H46" s="270" t="s">
        <v>15</v>
      </c>
      <c r="I46" s="82">
        <f t="shared" ref="I46:I54" si="14">SUM(E46:H46)</f>
        <v>3044.14</v>
      </c>
      <c r="J46" s="82" t="s">
        <v>15</v>
      </c>
      <c r="K46" s="83">
        <f t="shared" si="12"/>
        <v>36529.68</v>
      </c>
      <c r="L46" s="82">
        <v>63.549996155999999</v>
      </c>
    </row>
    <row r="47" spans="1:12" ht="18" customHeight="1">
      <c r="A47" s="462" t="s">
        <v>299</v>
      </c>
      <c r="B47" s="462"/>
      <c r="C47" s="265" t="s">
        <v>300</v>
      </c>
      <c r="D47" s="257"/>
      <c r="E47" s="339">
        <v>2088.75</v>
      </c>
      <c r="F47" s="119" t="s">
        <v>15</v>
      </c>
      <c r="G47" s="119" t="s">
        <v>15</v>
      </c>
      <c r="H47" s="119" t="s">
        <v>15</v>
      </c>
      <c r="I47" s="82">
        <f t="shared" si="14"/>
        <v>2088.75</v>
      </c>
      <c r="J47" s="82" t="s">
        <v>15</v>
      </c>
      <c r="K47" s="83">
        <f t="shared" si="12"/>
        <v>25065</v>
      </c>
      <c r="L47" s="82">
        <v>63.549996155999999</v>
      </c>
    </row>
    <row r="48" spans="1:12" ht="15" customHeight="1">
      <c r="A48" s="411" t="s">
        <v>1</v>
      </c>
      <c r="B48" s="411"/>
      <c r="C48" s="411" t="s">
        <v>256</v>
      </c>
      <c r="D48" s="466" t="s">
        <v>99</v>
      </c>
      <c r="E48" s="413" t="s">
        <v>3</v>
      </c>
      <c r="F48" s="400" t="s">
        <v>30</v>
      </c>
      <c r="G48" s="400" t="s">
        <v>31</v>
      </c>
      <c r="H48" s="413" t="s">
        <v>32</v>
      </c>
      <c r="I48" s="402" t="s">
        <v>8</v>
      </c>
      <c r="J48" s="402" t="s">
        <v>338</v>
      </c>
      <c r="K48" s="421" t="s">
        <v>35</v>
      </c>
      <c r="L48" s="413" t="s">
        <v>36</v>
      </c>
    </row>
    <row r="49" spans="1:12">
      <c r="A49" s="411"/>
      <c r="B49" s="411"/>
      <c r="C49" s="411"/>
      <c r="D49" s="467"/>
      <c r="E49" s="413"/>
      <c r="F49" s="400"/>
      <c r="G49" s="400"/>
      <c r="H49" s="413"/>
      <c r="I49" s="402"/>
      <c r="J49" s="402"/>
      <c r="K49" s="421"/>
      <c r="L49" s="413"/>
    </row>
    <row r="50" spans="1:12" ht="15.75" thickBot="1">
      <c r="A50" s="412"/>
      <c r="B50" s="412"/>
      <c r="C50" s="412"/>
      <c r="D50" s="468"/>
      <c r="E50" s="414"/>
      <c r="F50" s="401"/>
      <c r="G50" s="401"/>
      <c r="H50" s="414"/>
      <c r="I50" s="403"/>
      <c r="J50" s="403"/>
      <c r="K50" s="422"/>
      <c r="L50" s="414"/>
    </row>
    <row r="51" spans="1:12" ht="18" customHeight="1">
      <c r="A51" s="451" t="s">
        <v>301</v>
      </c>
      <c r="B51" s="451"/>
      <c r="C51" s="451"/>
      <c r="D51" s="251" t="s">
        <v>302</v>
      </c>
      <c r="E51" s="337">
        <v>2039.02</v>
      </c>
      <c r="F51" s="207" t="s">
        <v>15</v>
      </c>
      <c r="G51" s="207" t="s">
        <v>15</v>
      </c>
      <c r="H51" s="207" t="s">
        <v>15</v>
      </c>
      <c r="I51" s="11">
        <f t="shared" si="14"/>
        <v>2039.02</v>
      </c>
      <c r="J51" s="11" t="s">
        <v>15</v>
      </c>
      <c r="K51" s="53">
        <f t="shared" ref="K51:K54" si="15">I51*12</f>
        <v>24468.239999999998</v>
      </c>
      <c r="L51" s="11">
        <v>63.549996155999999</v>
      </c>
    </row>
    <row r="52" spans="1:12" ht="18" customHeight="1">
      <c r="A52" s="439"/>
      <c r="B52" s="439"/>
      <c r="C52" s="439"/>
      <c r="D52" s="250" t="s">
        <v>303</v>
      </c>
      <c r="E52" s="132">
        <v>1631.22</v>
      </c>
      <c r="F52" s="26" t="s">
        <v>15</v>
      </c>
      <c r="G52" s="26" t="s">
        <v>15</v>
      </c>
      <c r="H52" s="26" t="s">
        <v>15</v>
      </c>
      <c r="I52" s="11">
        <f t="shared" si="14"/>
        <v>1631.22</v>
      </c>
      <c r="J52" s="11" t="s">
        <v>15</v>
      </c>
      <c r="K52" s="53">
        <f t="shared" si="15"/>
        <v>19574.64</v>
      </c>
      <c r="L52" s="11">
        <v>63.549996155999999</v>
      </c>
    </row>
    <row r="53" spans="1:12" ht="18" customHeight="1">
      <c r="A53" s="439"/>
      <c r="B53" s="439"/>
      <c r="C53" s="439"/>
      <c r="D53" s="251" t="s">
        <v>304</v>
      </c>
      <c r="E53" s="337">
        <v>1522.47</v>
      </c>
      <c r="F53" s="207" t="s">
        <v>15</v>
      </c>
      <c r="G53" s="207" t="s">
        <v>15</v>
      </c>
      <c r="H53" s="207" t="s">
        <v>15</v>
      </c>
      <c r="I53" s="11">
        <f t="shared" si="14"/>
        <v>1522.47</v>
      </c>
      <c r="J53" s="11" t="s">
        <v>15</v>
      </c>
      <c r="K53" s="53">
        <f t="shared" si="15"/>
        <v>18269.64</v>
      </c>
      <c r="L53" s="11">
        <v>63.549996155999999</v>
      </c>
    </row>
    <row r="54" spans="1:12" ht="18" customHeight="1">
      <c r="A54" s="446"/>
      <c r="B54" s="446"/>
      <c r="C54" s="446"/>
      <c r="D54" s="252" t="s">
        <v>305</v>
      </c>
      <c r="E54" s="133">
        <v>1522.47</v>
      </c>
      <c r="F54" s="106" t="s">
        <v>15</v>
      </c>
      <c r="G54" s="106" t="s">
        <v>15</v>
      </c>
      <c r="H54" s="106" t="s">
        <v>15</v>
      </c>
      <c r="I54" s="78">
        <f t="shared" si="14"/>
        <v>1522.47</v>
      </c>
      <c r="J54" s="78" t="s">
        <v>15</v>
      </c>
      <c r="K54" s="79">
        <f t="shared" si="15"/>
        <v>18269.64</v>
      </c>
      <c r="L54" s="78">
        <v>63.549996155999999</v>
      </c>
    </row>
    <row r="55" spans="1:12" ht="18" customHeight="1">
      <c r="A55" s="447" t="s">
        <v>306</v>
      </c>
      <c r="B55" s="447"/>
      <c r="C55" s="447"/>
      <c r="D55" s="251" t="s">
        <v>302</v>
      </c>
      <c r="E55" s="337">
        <v>1747.73</v>
      </c>
      <c r="F55" s="207" t="s">
        <v>15</v>
      </c>
      <c r="G55" s="207" t="s">
        <v>15</v>
      </c>
      <c r="H55" s="207" t="s">
        <v>15</v>
      </c>
      <c r="I55" s="11">
        <f t="shared" ref="I55:J70" si="16">SUM(E55:H55)</f>
        <v>1747.73</v>
      </c>
      <c r="J55" s="11">
        <v>1747.73</v>
      </c>
      <c r="K55" s="53">
        <f>(I55*12)+(J55*2)</f>
        <v>24468.22</v>
      </c>
      <c r="L55" s="11">
        <v>54.48578101799999</v>
      </c>
    </row>
    <row r="56" spans="1:12" ht="18" customHeight="1">
      <c r="A56" s="448"/>
      <c r="B56" s="448"/>
      <c r="C56" s="448"/>
      <c r="D56" s="250" t="s">
        <v>303</v>
      </c>
      <c r="E56" s="132">
        <v>1398.18</v>
      </c>
      <c r="F56" s="26" t="s">
        <v>15</v>
      </c>
      <c r="G56" s="26" t="s">
        <v>15</v>
      </c>
      <c r="H56" s="26" t="s">
        <v>15</v>
      </c>
      <c r="I56" s="11">
        <f t="shared" si="16"/>
        <v>1398.18</v>
      </c>
      <c r="J56" s="11">
        <v>1398.18</v>
      </c>
      <c r="K56" s="53">
        <f t="shared" ref="K56:K58" si="17">(I56*12)+(J56*2)</f>
        <v>19574.52</v>
      </c>
      <c r="L56" s="11">
        <v>54.48578101799999</v>
      </c>
    </row>
    <row r="57" spans="1:12" ht="18" customHeight="1">
      <c r="A57" s="448"/>
      <c r="B57" s="448"/>
      <c r="C57" s="448"/>
      <c r="D57" s="251" t="s">
        <v>304</v>
      </c>
      <c r="E57" s="337">
        <v>1304.98</v>
      </c>
      <c r="F57" s="207" t="s">
        <v>15</v>
      </c>
      <c r="G57" s="207" t="s">
        <v>15</v>
      </c>
      <c r="H57" s="207" t="s">
        <v>15</v>
      </c>
      <c r="I57" s="11">
        <f t="shared" si="16"/>
        <v>1304.98</v>
      </c>
      <c r="J57" s="11">
        <v>1304.98</v>
      </c>
      <c r="K57" s="53">
        <f t="shared" si="17"/>
        <v>18269.72</v>
      </c>
      <c r="L57" s="11">
        <v>54.48578101799999</v>
      </c>
    </row>
    <row r="58" spans="1:12" ht="18" customHeight="1">
      <c r="A58" s="449"/>
      <c r="B58" s="449"/>
      <c r="C58" s="449"/>
      <c r="D58" s="252" t="s">
        <v>305</v>
      </c>
      <c r="E58" s="133">
        <v>1304.98</v>
      </c>
      <c r="F58" s="106" t="s">
        <v>15</v>
      </c>
      <c r="G58" s="106" t="s">
        <v>15</v>
      </c>
      <c r="H58" s="106" t="s">
        <v>15</v>
      </c>
      <c r="I58" s="78">
        <f t="shared" si="16"/>
        <v>1304.98</v>
      </c>
      <c r="J58" s="78">
        <v>1304.98</v>
      </c>
      <c r="K58" s="79">
        <f t="shared" si="17"/>
        <v>18269.72</v>
      </c>
      <c r="L58" s="78">
        <v>54.48578101799999</v>
      </c>
    </row>
    <row r="59" spans="1:12" ht="18" customHeight="1">
      <c r="A59" s="451" t="s">
        <v>307</v>
      </c>
      <c r="B59" s="451"/>
      <c r="C59" s="439" t="s">
        <v>308</v>
      </c>
      <c r="D59" s="251" t="s">
        <v>302</v>
      </c>
      <c r="E59" s="278">
        <v>1990.71</v>
      </c>
      <c r="F59" s="207" t="s">
        <v>15</v>
      </c>
      <c r="G59" s="207" t="s">
        <v>15</v>
      </c>
      <c r="H59" s="207" t="s">
        <v>15</v>
      </c>
      <c r="I59" s="11">
        <f t="shared" ref="I59:I66" si="18">SUM(E59:H59)</f>
        <v>1990.71</v>
      </c>
      <c r="J59" s="11" t="s">
        <v>15</v>
      </c>
      <c r="K59" s="53">
        <f t="shared" ref="K59:K62" si="19">I59*12</f>
        <v>23888.52</v>
      </c>
      <c r="L59" s="11">
        <v>63.549996155999999</v>
      </c>
    </row>
    <row r="60" spans="1:12" ht="18" customHeight="1">
      <c r="A60" s="439"/>
      <c r="B60" s="439"/>
      <c r="C60" s="439"/>
      <c r="D60" s="250" t="s">
        <v>303</v>
      </c>
      <c r="E60" s="132">
        <v>1990.71</v>
      </c>
      <c r="F60" s="26" t="s">
        <v>15</v>
      </c>
      <c r="G60" s="26" t="s">
        <v>15</v>
      </c>
      <c r="H60" s="26" t="s">
        <v>15</v>
      </c>
      <c r="I60" s="11">
        <f t="shared" si="18"/>
        <v>1990.71</v>
      </c>
      <c r="J60" s="11" t="s">
        <v>15</v>
      </c>
      <c r="K60" s="53">
        <f t="shared" si="19"/>
        <v>23888.52</v>
      </c>
      <c r="L60" s="11">
        <v>63.549996155999999</v>
      </c>
    </row>
    <row r="61" spans="1:12" ht="18" customHeight="1">
      <c r="A61" s="439"/>
      <c r="B61" s="439"/>
      <c r="C61" s="439"/>
      <c r="D61" s="251" t="s">
        <v>304</v>
      </c>
      <c r="E61" s="337">
        <v>1990.71</v>
      </c>
      <c r="F61" s="207" t="s">
        <v>15</v>
      </c>
      <c r="G61" s="207" t="s">
        <v>15</v>
      </c>
      <c r="H61" s="207" t="s">
        <v>15</v>
      </c>
      <c r="I61" s="11">
        <f t="shared" si="18"/>
        <v>1990.71</v>
      </c>
      <c r="J61" s="11" t="s">
        <v>15</v>
      </c>
      <c r="K61" s="53">
        <f t="shared" si="19"/>
        <v>23888.52</v>
      </c>
      <c r="L61" s="11">
        <v>63.549996155999999</v>
      </c>
    </row>
    <row r="62" spans="1:12" ht="18" customHeight="1">
      <c r="A62" s="439"/>
      <c r="B62" s="439"/>
      <c r="C62" s="439"/>
      <c r="D62" s="250" t="s">
        <v>305</v>
      </c>
      <c r="E62" s="132">
        <v>1593.28</v>
      </c>
      <c r="F62" s="26" t="s">
        <v>15</v>
      </c>
      <c r="G62" s="26" t="s">
        <v>15</v>
      </c>
      <c r="H62" s="26" t="s">
        <v>15</v>
      </c>
      <c r="I62" s="11">
        <f t="shared" si="18"/>
        <v>1593.28</v>
      </c>
      <c r="J62" s="11" t="s">
        <v>15</v>
      </c>
      <c r="K62" s="53">
        <f t="shared" si="19"/>
        <v>19119.36</v>
      </c>
      <c r="L62" s="11">
        <v>63.549996155999999</v>
      </c>
    </row>
    <row r="63" spans="1:12" ht="18" customHeight="1">
      <c r="A63" s="439"/>
      <c r="B63" s="439"/>
      <c r="C63" s="448" t="s">
        <v>309</v>
      </c>
      <c r="D63" s="251" t="s">
        <v>302</v>
      </c>
      <c r="E63" s="337">
        <v>1747.73</v>
      </c>
      <c r="F63" s="207" t="s">
        <v>15</v>
      </c>
      <c r="G63" s="207" t="s">
        <v>15</v>
      </c>
      <c r="H63" s="207" t="s">
        <v>15</v>
      </c>
      <c r="I63" s="11">
        <f t="shared" si="18"/>
        <v>1747.73</v>
      </c>
      <c r="J63" s="11">
        <v>1747.73</v>
      </c>
      <c r="K63" s="53">
        <f>(I63*12)+(J63*2)</f>
        <v>24468.22</v>
      </c>
      <c r="L63" s="11">
        <v>54.48578101799999</v>
      </c>
    </row>
    <row r="64" spans="1:12" ht="18" customHeight="1">
      <c r="A64" s="439"/>
      <c r="B64" s="439"/>
      <c r="C64" s="448"/>
      <c r="D64" s="250" t="s">
        <v>303</v>
      </c>
      <c r="E64" s="132">
        <v>1655.58</v>
      </c>
      <c r="F64" s="26" t="s">
        <v>15</v>
      </c>
      <c r="G64" s="26" t="s">
        <v>15</v>
      </c>
      <c r="H64" s="26" t="s">
        <v>15</v>
      </c>
      <c r="I64" s="11">
        <f t="shared" si="18"/>
        <v>1655.58</v>
      </c>
      <c r="J64" s="11">
        <v>1655.58</v>
      </c>
      <c r="K64" s="53">
        <f t="shared" ref="K64:K66" si="20">(I64*12)+(J64*2)</f>
        <v>23178.12</v>
      </c>
      <c r="L64" s="11">
        <v>54.48578101799999</v>
      </c>
    </row>
    <row r="65" spans="1:12" ht="18" customHeight="1">
      <c r="A65" s="439"/>
      <c r="B65" s="439"/>
      <c r="C65" s="448"/>
      <c r="D65" s="251" t="s">
        <v>304</v>
      </c>
      <c r="E65" s="337">
        <v>1324.46</v>
      </c>
      <c r="F65" s="207" t="s">
        <v>15</v>
      </c>
      <c r="G65" s="207" t="s">
        <v>15</v>
      </c>
      <c r="H65" s="207" t="s">
        <v>15</v>
      </c>
      <c r="I65" s="11">
        <f t="shared" si="18"/>
        <v>1324.46</v>
      </c>
      <c r="J65" s="11">
        <v>1324.46</v>
      </c>
      <c r="K65" s="53">
        <f t="shared" si="20"/>
        <v>18542.440000000002</v>
      </c>
      <c r="L65" s="11">
        <v>54.48578101799999</v>
      </c>
    </row>
    <row r="66" spans="1:12" ht="18" customHeight="1">
      <c r="A66" s="446"/>
      <c r="B66" s="446"/>
      <c r="C66" s="449"/>
      <c r="D66" s="252" t="s">
        <v>305</v>
      </c>
      <c r="E66" s="133">
        <v>1304.98</v>
      </c>
      <c r="F66" s="106" t="s">
        <v>15</v>
      </c>
      <c r="G66" s="106" t="s">
        <v>15</v>
      </c>
      <c r="H66" s="106" t="s">
        <v>15</v>
      </c>
      <c r="I66" s="78">
        <f t="shared" si="18"/>
        <v>1304.98</v>
      </c>
      <c r="J66" s="78">
        <v>1304.98</v>
      </c>
      <c r="K66" s="79">
        <f t="shared" si="20"/>
        <v>18269.72</v>
      </c>
      <c r="L66" s="78">
        <v>54.48578101799999</v>
      </c>
    </row>
    <row r="67" spans="1:12" ht="18" customHeight="1">
      <c r="A67" s="451" t="s">
        <v>310</v>
      </c>
      <c r="B67" s="451"/>
      <c r="C67" s="439" t="s">
        <v>311</v>
      </c>
      <c r="D67" s="251" t="s">
        <v>302</v>
      </c>
      <c r="E67" s="278">
        <v>2048.92</v>
      </c>
      <c r="F67" s="207" t="s">
        <v>15</v>
      </c>
      <c r="G67" s="207" t="s">
        <v>15</v>
      </c>
      <c r="H67" s="207" t="s">
        <v>15</v>
      </c>
      <c r="I67" s="11">
        <f t="shared" si="16"/>
        <v>2048.92</v>
      </c>
      <c r="J67" s="11">
        <f t="shared" si="16"/>
        <v>2048.92</v>
      </c>
      <c r="K67" s="53">
        <f>(I67*12)+(J67*2)</f>
        <v>28684.880000000001</v>
      </c>
      <c r="L67" s="11">
        <v>54.48578101799999</v>
      </c>
    </row>
    <row r="68" spans="1:12" ht="18" customHeight="1">
      <c r="A68" s="439"/>
      <c r="B68" s="439"/>
      <c r="C68" s="439"/>
      <c r="D68" s="250" t="s">
        <v>303</v>
      </c>
      <c r="E68" s="132">
        <v>1979.7</v>
      </c>
      <c r="F68" s="26" t="s">
        <v>15</v>
      </c>
      <c r="G68" s="26" t="s">
        <v>15</v>
      </c>
      <c r="H68" s="26" t="s">
        <v>15</v>
      </c>
      <c r="I68" s="11">
        <f t="shared" si="16"/>
        <v>1979.7</v>
      </c>
      <c r="J68" s="11">
        <f t="shared" si="16"/>
        <v>1979.7</v>
      </c>
      <c r="K68" s="53">
        <f t="shared" ref="K68:K74" si="21">(I68*12)+(J68*2)</f>
        <v>27715.800000000003</v>
      </c>
      <c r="L68" s="11">
        <v>54.48578101799999</v>
      </c>
    </row>
    <row r="69" spans="1:12" ht="18" customHeight="1">
      <c r="A69" s="439"/>
      <c r="B69" s="439"/>
      <c r="C69" s="439"/>
      <c r="D69" s="251" t="s">
        <v>304</v>
      </c>
      <c r="E69" s="337">
        <v>1583.78</v>
      </c>
      <c r="F69" s="207" t="s">
        <v>15</v>
      </c>
      <c r="G69" s="207" t="s">
        <v>15</v>
      </c>
      <c r="H69" s="207" t="s">
        <v>15</v>
      </c>
      <c r="I69" s="11">
        <f t="shared" si="16"/>
        <v>1583.78</v>
      </c>
      <c r="J69" s="11">
        <f t="shared" si="16"/>
        <v>1583.78</v>
      </c>
      <c r="K69" s="53">
        <f t="shared" si="21"/>
        <v>22172.920000000002</v>
      </c>
      <c r="L69" s="11">
        <v>54.48578101799999</v>
      </c>
    </row>
    <row r="70" spans="1:12" ht="18" customHeight="1">
      <c r="A70" s="439"/>
      <c r="B70" s="439"/>
      <c r="C70" s="439"/>
      <c r="D70" s="250" t="s">
        <v>305</v>
      </c>
      <c r="E70" s="132">
        <v>1529.86</v>
      </c>
      <c r="F70" s="26" t="s">
        <v>15</v>
      </c>
      <c r="G70" s="26" t="s">
        <v>15</v>
      </c>
      <c r="H70" s="26" t="s">
        <v>15</v>
      </c>
      <c r="I70" s="11">
        <f t="shared" si="16"/>
        <v>1529.86</v>
      </c>
      <c r="J70" s="11">
        <f t="shared" si="16"/>
        <v>1529.86</v>
      </c>
      <c r="K70" s="53">
        <f t="shared" si="21"/>
        <v>21418.04</v>
      </c>
      <c r="L70" s="11">
        <v>54.48578101799999</v>
      </c>
    </row>
    <row r="71" spans="1:12" ht="18" customHeight="1">
      <c r="A71" s="439"/>
      <c r="B71" s="439"/>
      <c r="C71" s="448" t="s">
        <v>312</v>
      </c>
      <c r="D71" s="251" t="s">
        <v>302</v>
      </c>
      <c r="E71" s="337">
        <v>2039.02</v>
      </c>
      <c r="F71" s="207" t="s">
        <v>15</v>
      </c>
      <c r="G71" s="207" t="s">
        <v>15</v>
      </c>
      <c r="H71" s="207" t="s">
        <v>15</v>
      </c>
      <c r="I71" s="11">
        <f t="shared" ref="I71:J74" si="22">SUM(E71:H71)</f>
        <v>2039.02</v>
      </c>
      <c r="J71" s="11">
        <f t="shared" si="22"/>
        <v>2039.02</v>
      </c>
      <c r="K71" s="53">
        <f t="shared" si="21"/>
        <v>28546.28</v>
      </c>
      <c r="L71" s="11">
        <v>54.48578101799999</v>
      </c>
    </row>
    <row r="72" spans="1:12" ht="18" customHeight="1">
      <c r="A72" s="439"/>
      <c r="B72" s="439"/>
      <c r="C72" s="448"/>
      <c r="D72" s="250" t="s">
        <v>303</v>
      </c>
      <c r="E72" s="132">
        <v>1931.51</v>
      </c>
      <c r="F72" s="26" t="s">
        <v>15</v>
      </c>
      <c r="G72" s="26" t="s">
        <v>15</v>
      </c>
      <c r="H72" s="26" t="s">
        <v>15</v>
      </c>
      <c r="I72" s="11">
        <f t="shared" si="22"/>
        <v>1931.51</v>
      </c>
      <c r="J72" s="11">
        <f t="shared" si="22"/>
        <v>1931.51</v>
      </c>
      <c r="K72" s="53">
        <f t="shared" si="21"/>
        <v>27041.14</v>
      </c>
      <c r="L72" s="11">
        <v>54.48578101799999</v>
      </c>
    </row>
    <row r="73" spans="1:12" ht="18" customHeight="1">
      <c r="A73" s="439"/>
      <c r="B73" s="439"/>
      <c r="C73" s="448"/>
      <c r="D73" s="251" t="s">
        <v>304</v>
      </c>
      <c r="E73" s="337">
        <v>1545.21</v>
      </c>
      <c r="F73" s="207" t="s">
        <v>15</v>
      </c>
      <c r="G73" s="207" t="s">
        <v>15</v>
      </c>
      <c r="H73" s="207" t="s">
        <v>15</v>
      </c>
      <c r="I73" s="11">
        <f t="shared" si="22"/>
        <v>1545.21</v>
      </c>
      <c r="J73" s="11">
        <f t="shared" si="22"/>
        <v>1545.21</v>
      </c>
      <c r="K73" s="53">
        <f t="shared" si="21"/>
        <v>21632.940000000002</v>
      </c>
      <c r="L73" s="11">
        <v>54.48578101799999</v>
      </c>
    </row>
    <row r="74" spans="1:12" ht="18" customHeight="1">
      <c r="A74" s="446"/>
      <c r="B74" s="446"/>
      <c r="C74" s="449"/>
      <c r="D74" s="252" t="s">
        <v>305</v>
      </c>
      <c r="E74" s="133">
        <v>1522.47</v>
      </c>
      <c r="F74" s="106" t="s">
        <v>15</v>
      </c>
      <c r="G74" s="106" t="s">
        <v>15</v>
      </c>
      <c r="H74" s="106" t="s">
        <v>15</v>
      </c>
      <c r="I74" s="78">
        <f t="shared" si="22"/>
        <v>1522.47</v>
      </c>
      <c r="J74" s="78">
        <f t="shared" si="22"/>
        <v>1522.47</v>
      </c>
      <c r="K74" s="79">
        <f t="shared" si="21"/>
        <v>21314.579999999998</v>
      </c>
      <c r="L74" s="78">
        <v>54.48578101799999</v>
      </c>
    </row>
    <row r="75" spans="1:12" ht="18" customHeight="1">
      <c r="A75" s="447" t="s">
        <v>313</v>
      </c>
      <c r="B75" s="447"/>
      <c r="C75" s="464"/>
      <c r="D75" s="251" t="s">
        <v>314</v>
      </c>
      <c r="E75" s="337">
        <v>2454.85</v>
      </c>
      <c r="F75" s="207" t="s">
        <v>15</v>
      </c>
      <c r="G75" s="207" t="s">
        <v>15</v>
      </c>
      <c r="H75" s="207" t="s">
        <v>15</v>
      </c>
      <c r="I75" s="11">
        <f t="shared" ref="I75:I83" si="23">SUM(E75:H75)</f>
        <v>2454.85</v>
      </c>
      <c r="J75" s="11" t="s">
        <v>15</v>
      </c>
      <c r="K75" s="53">
        <f>(I75*12)</f>
        <v>29458.199999999997</v>
      </c>
      <c r="L75" s="11">
        <v>63.549996155999999</v>
      </c>
    </row>
    <row r="76" spans="1:12" ht="18" customHeight="1">
      <c r="A76" s="448"/>
      <c r="B76" s="448"/>
      <c r="C76" s="465"/>
      <c r="D76" s="250" t="s">
        <v>302</v>
      </c>
      <c r="E76" s="132">
        <v>1979.72</v>
      </c>
      <c r="F76" s="26" t="s">
        <v>15</v>
      </c>
      <c r="G76" s="26" t="s">
        <v>15</v>
      </c>
      <c r="H76" s="26" t="s">
        <v>15</v>
      </c>
      <c r="I76" s="11">
        <f t="shared" ref="I76" si="24">SUM(E76:H76)</f>
        <v>1979.72</v>
      </c>
      <c r="J76" s="11" t="s">
        <v>15</v>
      </c>
      <c r="K76" s="53">
        <f t="shared" ref="K76:K87" si="25">(I76*12)</f>
        <v>23756.639999999999</v>
      </c>
      <c r="L76" s="11">
        <v>63.549996155999999</v>
      </c>
    </row>
    <row r="77" spans="1:12" ht="18" customHeight="1">
      <c r="A77" s="448"/>
      <c r="B77" s="448"/>
      <c r="C77" s="465"/>
      <c r="D77" s="251" t="s">
        <v>303</v>
      </c>
      <c r="E77" s="337">
        <v>1748.53</v>
      </c>
      <c r="F77" s="207" t="s">
        <v>15</v>
      </c>
      <c r="G77" s="207" t="s">
        <v>15</v>
      </c>
      <c r="H77" s="207" t="s">
        <v>15</v>
      </c>
      <c r="I77" s="11">
        <f t="shared" si="23"/>
        <v>1748.53</v>
      </c>
      <c r="J77" s="11" t="s">
        <v>15</v>
      </c>
      <c r="K77" s="53">
        <f t="shared" si="25"/>
        <v>20982.36</v>
      </c>
      <c r="L77" s="11">
        <v>63.549996155999999</v>
      </c>
    </row>
    <row r="78" spans="1:12" ht="18" customHeight="1">
      <c r="A78" s="448"/>
      <c r="B78" s="448"/>
      <c r="C78" s="465"/>
      <c r="D78" s="250" t="s">
        <v>304</v>
      </c>
      <c r="E78" s="132">
        <v>1627.95</v>
      </c>
      <c r="F78" s="26" t="s">
        <v>15</v>
      </c>
      <c r="G78" s="26" t="s">
        <v>15</v>
      </c>
      <c r="H78" s="26" t="s">
        <v>15</v>
      </c>
      <c r="I78" s="11">
        <f t="shared" si="23"/>
        <v>1627.95</v>
      </c>
      <c r="J78" s="11" t="s">
        <v>15</v>
      </c>
      <c r="K78" s="53">
        <f t="shared" si="25"/>
        <v>19535.400000000001</v>
      </c>
      <c r="L78" s="11">
        <v>63.549996155999999</v>
      </c>
    </row>
    <row r="79" spans="1:12" ht="18" customHeight="1">
      <c r="A79" s="448"/>
      <c r="B79" s="448"/>
      <c r="C79" s="465"/>
      <c r="D79" s="251" t="s">
        <v>305</v>
      </c>
      <c r="E79" s="337">
        <v>1567.65</v>
      </c>
      <c r="F79" s="207" t="s">
        <v>15</v>
      </c>
      <c r="G79" s="207" t="s">
        <v>15</v>
      </c>
      <c r="H79" s="207" t="s">
        <v>15</v>
      </c>
      <c r="I79" s="11">
        <f t="shared" si="23"/>
        <v>1567.65</v>
      </c>
      <c r="J79" s="11" t="s">
        <v>15</v>
      </c>
      <c r="K79" s="53">
        <f t="shared" si="25"/>
        <v>18811.800000000003</v>
      </c>
      <c r="L79" s="11">
        <v>63.549996155999999</v>
      </c>
    </row>
    <row r="80" spans="1:12" ht="18" customHeight="1">
      <c r="A80" s="448"/>
      <c r="B80" s="448"/>
      <c r="C80" s="448" t="s">
        <v>315</v>
      </c>
      <c r="D80" s="250" t="s">
        <v>302</v>
      </c>
      <c r="E80" s="132">
        <v>1979.72</v>
      </c>
      <c r="F80" s="26" t="s">
        <v>15</v>
      </c>
      <c r="G80" s="26" t="s">
        <v>15</v>
      </c>
      <c r="H80" s="26" t="s">
        <v>15</v>
      </c>
      <c r="I80" s="11">
        <f t="shared" si="23"/>
        <v>1979.72</v>
      </c>
      <c r="J80" s="11" t="s">
        <v>15</v>
      </c>
      <c r="K80" s="53">
        <f t="shared" si="25"/>
        <v>23756.639999999999</v>
      </c>
      <c r="L80" s="11">
        <v>63.549996155999999</v>
      </c>
    </row>
    <row r="81" spans="1:12" ht="18" customHeight="1">
      <c r="A81" s="448"/>
      <c r="B81" s="448"/>
      <c r="C81" s="448"/>
      <c r="D81" s="251" t="s">
        <v>303</v>
      </c>
      <c r="E81" s="337">
        <v>2321.7199999999998</v>
      </c>
      <c r="F81" s="207" t="s">
        <v>15</v>
      </c>
      <c r="G81" s="207" t="s">
        <v>15</v>
      </c>
      <c r="H81" s="207" t="s">
        <v>15</v>
      </c>
      <c r="I81" s="11">
        <f t="shared" si="23"/>
        <v>2321.7199999999998</v>
      </c>
      <c r="J81" s="11" t="s">
        <v>15</v>
      </c>
      <c r="K81" s="53">
        <f t="shared" si="25"/>
        <v>27860.639999999999</v>
      </c>
      <c r="L81" s="11">
        <v>63.549996155999999</v>
      </c>
    </row>
    <row r="82" spans="1:12" ht="18" customHeight="1">
      <c r="A82" s="448"/>
      <c r="B82" s="448"/>
      <c r="C82" s="448"/>
      <c r="D82" s="250" t="s">
        <v>304</v>
      </c>
      <c r="E82" s="337">
        <v>2321.7199999999998</v>
      </c>
      <c r="F82" s="26" t="s">
        <v>15</v>
      </c>
      <c r="G82" s="26" t="s">
        <v>15</v>
      </c>
      <c r="H82" s="26" t="s">
        <v>15</v>
      </c>
      <c r="I82" s="11">
        <f t="shared" si="23"/>
        <v>2321.7199999999998</v>
      </c>
      <c r="J82" s="11" t="s">
        <v>15</v>
      </c>
      <c r="K82" s="53">
        <f t="shared" si="25"/>
        <v>27860.639999999999</v>
      </c>
      <c r="L82" s="11">
        <v>63.549996155999999</v>
      </c>
    </row>
    <row r="83" spans="1:12" ht="18" customHeight="1">
      <c r="A83" s="448"/>
      <c r="B83" s="448"/>
      <c r="C83" s="448"/>
      <c r="D83" s="271" t="s">
        <v>305</v>
      </c>
      <c r="E83" s="337">
        <v>2321.7199999999998</v>
      </c>
      <c r="F83" s="207" t="s">
        <v>15</v>
      </c>
      <c r="G83" s="207" t="s">
        <v>15</v>
      </c>
      <c r="H83" s="207" t="s">
        <v>15</v>
      </c>
      <c r="I83" s="11">
        <f t="shared" si="23"/>
        <v>2321.7199999999998</v>
      </c>
      <c r="J83" s="11" t="s">
        <v>15</v>
      </c>
      <c r="K83" s="53">
        <f t="shared" si="25"/>
        <v>27860.639999999999</v>
      </c>
      <c r="L83" s="11">
        <v>63.549996155999999</v>
      </c>
    </row>
    <row r="84" spans="1:12" ht="18" customHeight="1">
      <c r="A84" s="448"/>
      <c r="B84" s="448"/>
      <c r="C84" s="439" t="s">
        <v>316</v>
      </c>
      <c r="D84" s="250" t="s">
        <v>302</v>
      </c>
      <c r="E84" s="132">
        <v>1979.72</v>
      </c>
      <c r="F84" s="26" t="s">
        <v>15</v>
      </c>
      <c r="G84" s="26" t="s">
        <v>15</v>
      </c>
      <c r="H84" s="26" t="s">
        <v>15</v>
      </c>
      <c r="I84" s="11">
        <f t="shared" ref="I84:I92" si="26">SUM(E84:H84)</f>
        <v>1979.72</v>
      </c>
      <c r="J84" s="11" t="s">
        <v>15</v>
      </c>
      <c r="K84" s="53">
        <f t="shared" si="25"/>
        <v>23756.639999999999</v>
      </c>
      <c r="L84" s="11">
        <v>63.549996155999999</v>
      </c>
    </row>
    <row r="85" spans="1:12" ht="18" customHeight="1">
      <c r="A85" s="448"/>
      <c r="B85" s="448"/>
      <c r="C85" s="439"/>
      <c r="D85" s="251" t="s">
        <v>303</v>
      </c>
      <c r="E85" s="337">
        <v>2378.96</v>
      </c>
      <c r="F85" s="207" t="s">
        <v>15</v>
      </c>
      <c r="G85" s="207" t="s">
        <v>15</v>
      </c>
      <c r="H85" s="207" t="s">
        <v>15</v>
      </c>
      <c r="I85" s="11">
        <f t="shared" si="26"/>
        <v>2378.96</v>
      </c>
      <c r="J85" s="11" t="s">
        <v>15</v>
      </c>
      <c r="K85" s="53">
        <f t="shared" si="25"/>
        <v>28547.52</v>
      </c>
      <c r="L85" s="11">
        <v>63.549996155999999</v>
      </c>
    </row>
    <row r="86" spans="1:12" ht="18" customHeight="1">
      <c r="A86" s="448"/>
      <c r="B86" s="448"/>
      <c r="C86" s="439"/>
      <c r="D86" s="250" t="s">
        <v>304</v>
      </c>
      <c r="E86" s="132">
        <v>2378.96</v>
      </c>
      <c r="F86" s="26" t="s">
        <v>15</v>
      </c>
      <c r="G86" s="26" t="s">
        <v>15</v>
      </c>
      <c r="H86" s="26" t="s">
        <v>15</v>
      </c>
      <c r="I86" s="11">
        <f t="shared" si="26"/>
        <v>2378.96</v>
      </c>
      <c r="J86" s="11" t="s">
        <v>15</v>
      </c>
      <c r="K86" s="53">
        <f t="shared" si="25"/>
        <v>28547.52</v>
      </c>
      <c r="L86" s="11">
        <v>63.549996155999999</v>
      </c>
    </row>
    <row r="87" spans="1:12" ht="18" customHeight="1">
      <c r="A87" s="448"/>
      <c r="B87" s="448"/>
      <c r="C87" s="439"/>
      <c r="D87" s="271" t="s">
        <v>305</v>
      </c>
      <c r="E87" s="337">
        <v>2378.96</v>
      </c>
      <c r="F87" s="207" t="s">
        <v>15</v>
      </c>
      <c r="G87" s="207" t="s">
        <v>15</v>
      </c>
      <c r="H87" s="207" t="s">
        <v>15</v>
      </c>
      <c r="I87" s="11">
        <f t="shared" si="26"/>
        <v>2378.96</v>
      </c>
      <c r="J87" s="11" t="s">
        <v>15</v>
      </c>
      <c r="K87" s="53">
        <f t="shared" si="25"/>
        <v>28547.52</v>
      </c>
      <c r="L87" s="11">
        <v>63.549996155999999</v>
      </c>
    </row>
    <row r="88" spans="1:12" ht="18" customHeight="1">
      <c r="A88" s="449"/>
      <c r="B88" s="449"/>
      <c r="C88" s="202" t="s">
        <v>317</v>
      </c>
      <c r="D88" s="252"/>
      <c r="E88" s="133">
        <v>2378.96</v>
      </c>
      <c r="F88" s="106" t="s">
        <v>15</v>
      </c>
      <c r="G88" s="106" t="s">
        <v>15</v>
      </c>
      <c r="H88" s="106" t="s">
        <v>15</v>
      </c>
      <c r="I88" s="78">
        <f t="shared" si="26"/>
        <v>2378.96</v>
      </c>
      <c r="J88" s="78" t="s">
        <v>15</v>
      </c>
      <c r="K88" s="79">
        <f t="shared" ref="K88:K92" si="27">I88*12</f>
        <v>28547.52</v>
      </c>
      <c r="L88" s="78">
        <v>63.549996155999999</v>
      </c>
    </row>
    <row r="89" spans="1:12" ht="18" customHeight="1">
      <c r="A89" s="451" t="s">
        <v>318</v>
      </c>
      <c r="B89" s="451"/>
      <c r="C89" s="451"/>
      <c r="D89" s="251" t="s">
        <v>302</v>
      </c>
      <c r="E89" s="337">
        <v>1979.72</v>
      </c>
      <c r="F89" s="207" t="s">
        <v>15</v>
      </c>
      <c r="G89" s="207" t="s">
        <v>15</v>
      </c>
      <c r="H89" s="207" t="s">
        <v>15</v>
      </c>
      <c r="I89" s="11">
        <f t="shared" si="26"/>
        <v>1979.72</v>
      </c>
      <c r="J89" s="11" t="s">
        <v>15</v>
      </c>
      <c r="K89" s="53">
        <f t="shared" si="27"/>
        <v>23756.639999999999</v>
      </c>
      <c r="L89" s="11">
        <v>63.549996155999999</v>
      </c>
    </row>
    <row r="90" spans="1:12" ht="18" customHeight="1">
      <c r="A90" s="439"/>
      <c r="B90" s="439"/>
      <c r="C90" s="439"/>
      <c r="D90" s="250" t="s">
        <v>303</v>
      </c>
      <c r="E90" s="132">
        <v>1647.88</v>
      </c>
      <c r="F90" s="26" t="s">
        <v>15</v>
      </c>
      <c r="G90" s="26" t="s">
        <v>15</v>
      </c>
      <c r="H90" s="26" t="s">
        <v>15</v>
      </c>
      <c r="I90" s="11">
        <f t="shared" si="26"/>
        <v>1647.88</v>
      </c>
      <c r="J90" s="11" t="s">
        <v>15</v>
      </c>
      <c r="K90" s="53">
        <f t="shared" si="27"/>
        <v>19774.560000000001</v>
      </c>
      <c r="L90" s="11">
        <v>63.549996155999999</v>
      </c>
    </row>
    <row r="91" spans="1:12" ht="18" customHeight="1">
      <c r="A91" s="439"/>
      <c r="B91" s="439"/>
      <c r="C91" s="439"/>
      <c r="D91" s="251" t="s">
        <v>304</v>
      </c>
      <c r="E91" s="337">
        <v>1581.17</v>
      </c>
      <c r="F91" s="207" t="s">
        <v>15</v>
      </c>
      <c r="G91" s="207" t="s">
        <v>15</v>
      </c>
      <c r="H91" s="207" t="s">
        <v>15</v>
      </c>
      <c r="I91" s="11">
        <f t="shared" si="26"/>
        <v>1581.17</v>
      </c>
      <c r="J91" s="11" t="s">
        <v>15</v>
      </c>
      <c r="K91" s="53">
        <f t="shared" si="27"/>
        <v>18974.04</v>
      </c>
      <c r="L91" s="11">
        <v>63.549996155999999</v>
      </c>
    </row>
    <row r="92" spans="1:12" ht="18" customHeight="1">
      <c r="A92" s="446"/>
      <c r="B92" s="446"/>
      <c r="C92" s="446"/>
      <c r="D92" s="252" t="s">
        <v>305</v>
      </c>
      <c r="E92" s="133">
        <v>1581.17</v>
      </c>
      <c r="F92" s="106" t="s">
        <v>15</v>
      </c>
      <c r="G92" s="106" t="s">
        <v>15</v>
      </c>
      <c r="H92" s="106" t="s">
        <v>15</v>
      </c>
      <c r="I92" s="78">
        <f t="shared" si="26"/>
        <v>1581.17</v>
      </c>
      <c r="J92" s="78" t="s">
        <v>15</v>
      </c>
      <c r="K92" s="79">
        <f t="shared" si="27"/>
        <v>18974.04</v>
      </c>
      <c r="L92" s="78">
        <v>63.549996155999999</v>
      </c>
    </row>
  </sheetData>
  <mergeCells count="58">
    <mergeCell ref="L12:L14"/>
    <mergeCell ref="A9:L9"/>
    <mergeCell ref="A48:B50"/>
    <mergeCell ref="C48:C50"/>
    <mergeCell ref="D48:D50"/>
    <mergeCell ref="E48:E50"/>
    <mergeCell ref="F48:F50"/>
    <mergeCell ref="G48:G50"/>
    <mergeCell ref="H48:H50"/>
    <mergeCell ref="I48:I50"/>
    <mergeCell ref="J48:J50"/>
    <mergeCell ref="K48:K50"/>
    <mergeCell ref="L48:L50"/>
    <mergeCell ref="D12:D14"/>
    <mergeCell ref="E12:E14"/>
    <mergeCell ref="F12:F14"/>
    <mergeCell ref="A75:B88"/>
    <mergeCell ref="A89:B92"/>
    <mergeCell ref="C89:C90"/>
    <mergeCell ref="C91:C92"/>
    <mergeCell ref="C80:C83"/>
    <mergeCell ref="C84:C87"/>
    <mergeCell ref="C75:C79"/>
    <mergeCell ref="G12:G14"/>
    <mergeCell ref="I12:I14"/>
    <mergeCell ref="J12:J14"/>
    <mergeCell ref="K12:K14"/>
    <mergeCell ref="H12:H14"/>
    <mergeCell ref="A24:B26"/>
    <mergeCell ref="A27:B31"/>
    <mergeCell ref="C30:C31"/>
    <mergeCell ref="A32:B37"/>
    <mergeCell ref="A12:B14"/>
    <mergeCell ref="C12:C14"/>
    <mergeCell ref="A15:B17"/>
    <mergeCell ref="A18:B18"/>
    <mergeCell ref="A19:B23"/>
    <mergeCell ref="A55:B58"/>
    <mergeCell ref="C55:C56"/>
    <mergeCell ref="C57:C58"/>
    <mergeCell ref="A38:B41"/>
    <mergeCell ref="C38:C39"/>
    <mergeCell ref="C40:C41"/>
    <mergeCell ref="A42:B42"/>
    <mergeCell ref="A43:B43"/>
    <mergeCell ref="A44:B45"/>
    <mergeCell ref="C44:C45"/>
    <mergeCell ref="A46:B46"/>
    <mergeCell ref="A47:B47"/>
    <mergeCell ref="A51:B54"/>
    <mergeCell ref="C51:C52"/>
    <mergeCell ref="C53:C54"/>
    <mergeCell ref="C67:C70"/>
    <mergeCell ref="C71:C74"/>
    <mergeCell ref="A67:B74"/>
    <mergeCell ref="A59:B66"/>
    <mergeCell ref="C59:C62"/>
    <mergeCell ref="C63:C6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0DA8-64CE-47D4-ADFB-66CBD3C539BF}">
  <sheetPr>
    <tabColor rgb="FFD7F1DC"/>
    <pageSetUpPr fitToPage="1"/>
  </sheetPr>
  <dimension ref="A2:R27"/>
  <sheetViews>
    <sheetView zoomScale="85" zoomScaleNormal="85" workbookViewId="0">
      <selection activeCell="G1" sqref="G1"/>
    </sheetView>
  </sheetViews>
  <sheetFormatPr defaultColWidth="9.140625" defaultRowHeight="15"/>
  <cols>
    <col min="1" max="1" width="18.7109375" style="7" customWidth="1"/>
    <col min="2" max="2" width="14" style="7" customWidth="1"/>
    <col min="3" max="3" width="18.5703125" style="7" customWidth="1"/>
    <col min="4" max="4" width="13.28515625" style="7" customWidth="1"/>
    <col min="5" max="5" width="14.28515625" style="7" customWidth="1"/>
    <col min="6" max="6" width="15.7109375" style="7" customWidth="1"/>
    <col min="7" max="7" width="18.42578125" style="7" customWidth="1"/>
    <col min="8" max="8" width="13.7109375" style="7" customWidth="1"/>
    <col min="9" max="9" width="11.85546875" style="7" customWidth="1"/>
    <col min="10" max="10" width="12.85546875" style="7" customWidth="1"/>
    <col min="11" max="11" width="14.42578125" style="7" customWidth="1"/>
    <col min="12" max="12" width="13.140625" style="7" customWidth="1"/>
    <col min="13" max="13" width="13.5703125" style="7" customWidth="1"/>
    <col min="14" max="14" width="15.42578125" style="7" customWidth="1"/>
    <col min="15" max="15" width="13.85546875" style="7" customWidth="1"/>
    <col min="16" max="16" width="14" style="7" customWidth="1"/>
    <col min="17" max="17" width="14.5703125" style="7" customWidth="1"/>
    <col min="18" max="18" width="13.42578125" style="7" customWidth="1"/>
    <col min="19" max="16384" width="9.140625" style="7"/>
  </cols>
  <sheetData>
    <row r="2" spans="1:18" ht="36" customHeight="1">
      <c r="A2" s="404" t="s">
        <v>344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</row>
    <row r="5" spans="1:18" ht="37.5" customHeight="1">
      <c r="A5" s="411" t="s">
        <v>1</v>
      </c>
      <c r="B5" s="411"/>
      <c r="C5" s="411"/>
      <c r="D5" s="472" t="s">
        <v>319</v>
      </c>
      <c r="E5" s="473"/>
      <c r="F5" s="474" t="s">
        <v>320</v>
      </c>
      <c r="G5" s="474"/>
      <c r="H5" s="473" t="s">
        <v>321</v>
      </c>
      <c r="I5" s="473"/>
      <c r="J5" s="474" t="s">
        <v>322</v>
      </c>
      <c r="K5" s="474"/>
      <c r="L5" s="474" t="s">
        <v>323</v>
      </c>
      <c r="M5" s="474"/>
      <c r="N5" s="474" t="s">
        <v>324</v>
      </c>
      <c r="O5" s="474"/>
      <c r="P5" s="477" t="s">
        <v>325</v>
      </c>
      <c r="Q5" s="475" t="s">
        <v>326</v>
      </c>
      <c r="R5" s="475" t="s">
        <v>327</v>
      </c>
    </row>
    <row r="6" spans="1:18" ht="28.5" customHeight="1" thickBot="1">
      <c r="A6" s="412"/>
      <c r="B6" s="412"/>
      <c r="C6" s="412"/>
      <c r="D6" s="194" t="s">
        <v>328</v>
      </c>
      <c r="E6" s="195" t="s">
        <v>329</v>
      </c>
      <c r="F6" s="174" t="s">
        <v>328</v>
      </c>
      <c r="G6" s="195" t="s">
        <v>329</v>
      </c>
      <c r="H6" s="174" t="s">
        <v>328</v>
      </c>
      <c r="I6" s="195" t="s">
        <v>329</v>
      </c>
      <c r="J6" s="174" t="s">
        <v>328</v>
      </c>
      <c r="K6" s="195" t="s">
        <v>329</v>
      </c>
      <c r="L6" s="174" t="s">
        <v>328</v>
      </c>
      <c r="M6" s="195" t="s">
        <v>329</v>
      </c>
      <c r="N6" s="174" t="s">
        <v>328</v>
      </c>
      <c r="O6" s="174" t="s">
        <v>329</v>
      </c>
      <c r="P6" s="478"/>
      <c r="Q6" s="476"/>
      <c r="R6" s="476"/>
    </row>
    <row r="7" spans="1:18" ht="18" customHeight="1">
      <c r="A7" s="469" t="s">
        <v>330</v>
      </c>
      <c r="B7" s="469"/>
      <c r="C7" s="469"/>
      <c r="D7" s="185">
        <v>0.23599999999999999</v>
      </c>
      <c r="E7" s="188">
        <v>4.7E-2</v>
      </c>
      <c r="F7" s="175">
        <v>1.4999999999999999E-2</v>
      </c>
      <c r="G7" s="191" t="s">
        <v>15</v>
      </c>
      <c r="H7" s="179" t="s">
        <v>15</v>
      </c>
      <c r="I7" s="191" t="s">
        <v>15</v>
      </c>
      <c r="J7" s="179" t="s">
        <v>15</v>
      </c>
      <c r="K7" s="191" t="s">
        <v>15</v>
      </c>
      <c r="L7" s="175">
        <v>6.0000000000000001E-3</v>
      </c>
      <c r="M7" s="188">
        <v>1E-3</v>
      </c>
      <c r="N7" s="175">
        <v>6.7000000000000002E-3</v>
      </c>
      <c r="O7" s="188">
        <v>1.2999999999999999E-3</v>
      </c>
      <c r="P7" s="179" t="s">
        <v>15</v>
      </c>
      <c r="Q7" s="177">
        <f>SUM(D7+F7+L7+N7)</f>
        <v>0.26369999999999999</v>
      </c>
      <c r="R7" s="177">
        <f>SUM(E7+M7+O7)</f>
        <v>4.9300000000000004E-2</v>
      </c>
    </row>
    <row r="8" spans="1:18" ht="18" customHeight="1">
      <c r="A8" s="470" t="s">
        <v>331</v>
      </c>
      <c r="B8" s="470"/>
      <c r="C8" s="470"/>
      <c r="D8" s="186">
        <v>0.23599999999999999</v>
      </c>
      <c r="E8" s="189">
        <v>4.7E-2</v>
      </c>
      <c r="F8" s="176">
        <v>7.0000000000000001E-3</v>
      </c>
      <c r="G8" s="192" t="s">
        <v>15</v>
      </c>
      <c r="H8" s="180" t="s">
        <v>15</v>
      </c>
      <c r="I8" s="192" t="s">
        <v>15</v>
      </c>
      <c r="J8" s="180" t="s">
        <v>15</v>
      </c>
      <c r="K8" s="192" t="s">
        <v>15</v>
      </c>
      <c r="L8" s="180" t="s">
        <v>15</v>
      </c>
      <c r="M8" s="192" t="s">
        <v>15</v>
      </c>
      <c r="N8" s="176">
        <v>6.7000000000000002E-3</v>
      </c>
      <c r="O8" s="189">
        <v>1.2999999999999999E-3</v>
      </c>
      <c r="P8" s="180" t="s">
        <v>15</v>
      </c>
      <c r="Q8" s="177">
        <f>SUM(D8+F8+N8)</f>
        <v>0.24970000000000001</v>
      </c>
      <c r="R8" s="177">
        <f>SUM(E8+O8)</f>
        <v>4.8300000000000003E-2</v>
      </c>
    </row>
    <row r="9" spans="1:18" ht="18" customHeight="1">
      <c r="A9" s="471" t="s">
        <v>332</v>
      </c>
      <c r="B9" s="471"/>
      <c r="C9" s="471"/>
      <c r="D9" s="185">
        <v>0.23599999999999999</v>
      </c>
      <c r="E9" s="188">
        <v>4.7E-2</v>
      </c>
      <c r="F9" s="175">
        <v>1.4999999999999999E-2</v>
      </c>
      <c r="G9" s="191" t="s">
        <v>15</v>
      </c>
      <c r="H9" s="175">
        <v>5.5E-2</v>
      </c>
      <c r="I9" s="191">
        <v>1.55E-2</v>
      </c>
      <c r="J9" s="175">
        <v>2E-3</v>
      </c>
      <c r="K9" s="191" t="s">
        <v>15</v>
      </c>
      <c r="L9" s="175">
        <v>6.0000000000000001E-3</v>
      </c>
      <c r="M9" s="188">
        <v>1E-3</v>
      </c>
      <c r="N9" s="175">
        <v>6.7000000000000002E-3</v>
      </c>
      <c r="O9" s="188">
        <v>1.2999999999999999E-3</v>
      </c>
      <c r="P9" s="179" t="s">
        <v>15</v>
      </c>
      <c r="Q9" s="177">
        <f>SUM(D9+F9+J9+L9+N9+H9)</f>
        <v>0.32069999999999999</v>
      </c>
      <c r="R9" s="177">
        <f>SUM(E9+M9+O9+I9)</f>
        <v>6.4799999999999996E-2</v>
      </c>
    </row>
    <row r="10" spans="1:18" ht="18" customHeight="1">
      <c r="A10" s="470" t="s">
        <v>333</v>
      </c>
      <c r="B10" s="470"/>
      <c r="C10" s="470"/>
      <c r="D10" s="186">
        <v>0.23599999999999999</v>
      </c>
      <c r="E10" s="189">
        <v>4.7E-2</v>
      </c>
      <c r="F10" s="176">
        <v>1.4999999999999999E-2</v>
      </c>
      <c r="G10" s="192" t="s">
        <v>15</v>
      </c>
      <c r="H10" s="176">
        <v>5.5E-2</v>
      </c>
      <c r="I10" s="192">
        <v>1.55E-2</v>
      </c>
      <c r="J10" s="176">
        <v>2E-3</v>
      </c>
      <c r="K10" s="192" t="s">
        <v>15</v>
      </c>
      <c r="L10" s="176">
        <v>6.0000000000000001E-3</v>
      </c>
      <c r="M10" s="189">
        <v>1E-3</v>
      </c>
      <c r="N10" s="176">
        <v>6.7000000000000002E-3</v>
      </c>
      <c r="O10" s="189">
        <v>1.2999999999999999E-3</v>
      </c>
      <c r="P10" s="180" t="s">
        <v>15</v>
      </c>
      <c r="Q10" s="177">
        <f t="shared" ref="Q10:Q12" si="0">SUM(D10+F10+J10+L10+N10+H10)</f>
        <v>0.32069999999999999</v>
      </c>
      <c r="R10" s="177">
        <f t="shared" ref="R10:R12" si="1">SUM(E10+M10+O10+I10)</f>
        <v>6.4799999999999996E-2</v>
      </c>
    </row>
    <row r="11" spans="1:18" ht="18" customHeight="1">
      <c r="A11" s="471" t="s">
        <v>334</v>
      </c>
      <c r="B11" s="471"/>
      <c r="C11" s="471"/>
      <c r="D11" s="185">
        <v>0.23599999999999999</v>
      </c>
      <c r="E11" s="188">
        <v>4.7E-2</v>
      </c>
      <c r="F11" s="175">
        <v>1.4999999999999999E-2</v>
      </c>
      <c r="G11" s="191" t="s">
        <v>15</v>
      </c>
      <c r="H11" s="175">
        <v>6.7000000000000004E-2</v>
      </c>
      <c r="I11" s="191">
        <v>1.6E-2</v>
      </c>
      <c r="J11" s="175">
        <v>2E-3</v>
      </c>
      <c r="K11" s="191" t="s">
        <v>15</v>
      </c>
      <c r="L11" s="175">
        <v>6.0000000000000001E-3</v>
      </c>
      <c r="M11" s="188">
        <v>1E-3</v>
      </c>
      <c r="N11" s="175">
        <v>6.7000000000000002E-3</v>
      </c>
      <c r="O11" s="188">
        <v>1.2999999999999999E-3</v>
      </c>
      <c r="P11" s="179" t="s">
        <v>15</v>
      </c>
      <c r="Q11" s="177">
        <f t="shared" si="0"/>
        <v>0.3327</v>
      </c>
      <c r="R11" s="177">
        <f t="shared" si="1"/>
        <v>6.5299999999999997E-2</v>
      </c>
    </row>
    <row r="12" spans="1:18" ht="18" customHeight="1">
      <c r="A12" s="470" t="s">
        <v>335</v>
      </c>
      <c r="B12" s="470"/>
      <c r="C12" s="470"/>
      <c r="D12" s="186">
        <v>0.23599999999999999</v>
      </c>
      <c r="E12" s="189">
        <v>4.7E-2</v>
      </c>
      <c r="F12" s="176">
        <v>1.4999999999999999E-2</v>
      </c>
      <c r="G12" s="192" t="s">
        <v>15</v>
      </c>
      <c r="H12" s="176">
        <v>6.7000000000000004E-2</v>
      </c>
      <c r="I12" s="192">
        <v>1.6E-2</v>
      </c>
      <c r="J12" s="176">
        <v>2E-3</v>
      </c>
      <c r="K12" s="192" t="s">
        <v>15</v>
      </c>
      <c r="L12" s="176">
        <v>6.0000000000000001E-3</v>
      </c>
      <c r="M12" s="189">
        <v>1E-3</v>
      </c>
      <c r="N12" s="176">
        <v>6.7000000000000002E-3</v>
      </c>
      <c r="O12" s="189">
        <v>1.2999999999999999E-3</v>
      </c>
      <c r="P12" s="178">
        <v>115</v>
      </c>
      <c r="Q12" s="177">
        <f t="shared" si="0"/>
        <v>0.3327</v>
      </c>
      <c r="R12" s="177">
        <f t="shared" si="1"/>
        <v>6.5299999999999997E-2</v>
      </c>
    </row>
    <row r="13" spans="1:18" ht="18" customHeight="1" thickBot="1">
      <c r="A13" s="479" t="s">
        <v>336</v>
      </c>
      <c r="B13" s="479"/>
      <c r="C13" s="479"/>
      <c r="D13" s="187">
        <v>53.61</v>
      </c>
      <c r="E13" s="190">
        <v>10.69</v>
      </c>
      <c r="F13" s="181">
        <v>7.38</v>
      </c>
      <c r="G13" s="193" t="s">
        <v>15</v>
      </c>
      <c r="H13" s="182" t="s">
        <v>15</v>
      </c>
      <c r="I13" s="193" t="s">
        <v>15</v>
      </c>
      <c r="J13" s="182" t="s">
        <v>15</v>
      </c>
      <c r="K13" s="193" t="s">
        <v>15</v>
      </c>
      <c r="L13" s="182" t="s">
        <v>15</v>
      </c>
      <c r="M13" s="193" t="s">
        <v>15</v>
      </c>
      <c r="N13" s="182" t="s">
        <v>15</v>
      </c>
      <c r="O13" s="193" t="s">
        <v>15</v>
      </c>
      <c r="P13" s="183" t="s">
        <v>15</v>
      </c>
      <c r="Q13" s="184">
        <f>SUM(D13+F13)</f>
        <v>60.99</v>
      </c>
      <c r="R13" s="184">
        <f>SUM(E13)</f>
        <v>10.69</v>
      </c>
    </row>
    <row r="19" spans="1:18" ht="32.25" customHeight="1">
      <c r="A19" s="404" t="s">
        <v>339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</row>
    <row r="21" spans="1:18">
      <c r="A21" s="356" t="s">
        <v>340</v>
      </c>
    </row>
    <row r="24" spans="1:18" ht="15.75" thickBot="1">
      <c r="A24" s="412" t="s">
        <v>345</v>
      </c>
      <c r="B24" s="412"/>
      <c r="C24" s="422"/>
      <c r="D24" s="194" t="s">
        <v>342</v>
      </c>
      <c r="E24" s="174" t="s">
        <v>329</v>
      </c>
      <c r="H24" s="353"/>
      <c r="I24" s="353"/>
    </row>
    <row r="25" spans="1:18" ht="18" customHeight="1">
      <c r="A25" s="469" t="s">
        <v>346</v>
      </c>
      <c r="B25" s="469"/>
      <c r="C25" s="469"/>
      <c r="D25" s="185">
        <v>7.6718799999999998E-3</v>
      </c>
      <c r="E25" s="355">
        <v>1.52812E-3</v>
      </c>
      <c r="H25" s="354"/>
      <c r="I25" s="354"/>
    </row>
    <row r="26" spans="1:18" ht="18" customHeight="1">
      <c r="A26" s="470" t="s">
        <v>341</v>
      </c>
      <c r="B26" s="470"/>
      <c r="C26" s="470"/>
      <c r="D26" s="186">
        <v>8.3389999999999992E-3</v>
      </c>
      <c r="E26" s="176">
        <v>1.661000000000001E-3</v>
      </c>
      <c r="H26" s="354"/>
      <c r="I26" s="354"/>
    </row>
    <row r="27" spans="1:18" ht="18" customHeight="1">
      <c r="A27" s="471" t="s">
        <v>343</v>
      </c>
      <c r="B27" s="471"/>
      <c r="C27" s="471"/>
      <c r="D27" s="185">
        <v>9.7566300000000005E-3</v>
      </c>
      <c r="E27" s="175">
        <v>1.9433699999999998E-3</v>
      </c>
      <c r="H27" s="354"/>
      <c r="I27" s="354"/>
    </row>
  </sheetData>
  <mergeCells count="23">
    <mergeCell ref="A11:C11"/>
    <mergeCell ref="A12:C12"/>
    <mergeCell ref="A13:C13"/>
    <mergeCell ref="A7:C7"/>
    <mergeCell ref="A8:C8"/>
    <mergeCell ref="A9:C9"/>
    <mergeCell ref="A10:C10"/>
    <mergeCell ref="A2:R2"/>
    <mergeCell ref="D5:E5"/>
    <mergeCell ref="F5:G5"/>
    <mergeCell ref="H5:I5"/>
    <mergeCell ref="Q5:Q6"/>
    <mergeCell ref="J5:K5"/>
    <mergeCell ref="L5:M5"/>
    <mergeCell ref="N5:O5"/>
    <mergeCell ref="A5:C6"/>
    <mergeCell ref="R5:R6"/>
    <mergeCell ref="P5:P6"/>
    <mergeCell ref="A19:R19"/>
    <mergeCell ref="A24:C24"/>
    <mergeCell ref="A25:C25"/>
    <mergeCell ref="A26:C26"/>
    <mergeCell ref="A27:C27"/>
  </mergeCells>
  <pageMargins left="0.7" right="0.7" top="0.75" bottom="0.75" header="0.3" footer="0.3"/>
  <pageSetup paperSize="9" scale="49" orientation="landscape" r:id="rId1"/>
  <ignoredErrors>
    <ignoredError sqref="R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bad6be-e6d7-47b4-b53d-d9e51b298f16">
      <Terms xmlns="http://schemas.microsoft.com/office/infopath/2007/PartnerControls"/>
    </lcf76f155ced4ddcb4097134ff3c332f>
    <TaxCatchAll xmlns="ff2f7a8f-1b6e-4791-a5cf-5fdd23963e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E1612AF98EE43B8341E165B87FCA5" ma:contentTypeVersion="18" ma:contentTypeDescription="Crea un document nou" ma:contentTypeScope="" ma:versionID="a7a32b9acc9e3cd6698097b173cd8d69">
  <xsd:schema xmlns:xsd="http://www.w3.org/2001/XMLSchema" xmlns:xs="http://www.w3.org/2001/XMLSchema" xmlns:p="http://schemas.microsoft.com/office/2006/metadata/properties" xmlns:ns2="2bbad6be-e6d7-47b4-b53d-d9e51b298f16" xmlns:ns3="ff2f7a8f-1b6e-4791-a5cf-5fdd23963ebc" targetNamespace="http://schemas.microsoft.com/office/2006/metadata/properties" ma:root="true" ma:fieldsID="c5de149c514ef950b072942f222f17bf" ns2:_="" ns3:_="">
    <xsd:import namespace="2bbad6be-e6d7-47b4-b53d-d9e51b298f16"/>
    <xsd:import namespace="ff2f7a8f-1b6e-4791-a5cf-5fdd23963e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d6be-e6d7-47b4-b53d-d9e51b298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f7a8f-1b6e-4791-a5cf-5fdd23963e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7a9c025-2d1b-498f-b0f4-1ae979a33117}" ma:internalName="TaxCatchAll" ma:showField="CatchAllData" ma:web="ff2f7a8f-1b6e-4791-a5cf-5fdd23963e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67C30E-0EE8-4B67-93BA-AE631AD25D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7F596E-0FCB-47AC-A1C4-8056B5982BDC}">
  <ds:schemaRefs>
    <ds:schemaRef ds:uri="http://schemas.microsoft.com/office/2006/metadata/properties"/>
    <ds:schemaRef ds:uri="http://schemas.microsoft.com/office/infopath/2007/PartnerControls"/>
    <ds:schemaRef ds:uri="2bbad6be-e6d7-47b4-b53d-d9e51b298f16"/>
    <ds:schemaRef ds:uri="ff2f7a8f-1b6e-4791-a5cf-5fdd23963ebc"/>
  </ds:schemaRefs>
</ds:datastoreItem>
</file>

<file path=customXml/itemProps3.xml><?xml version="1.0" encoding="utf-8"?>
<ds:datastoreItem xmlns:ds="http://schemas.openxmlformats.org/officeDocument/2006/customXml" ds:itemID="{4AAEF8A2-9CC7-4019-B2CD-83ADF6A0D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bad6be-e6d7-47b4-b53d-d9e51b298f16"/>
    <ds:schemaRef ds:uri="ff2f7a8f-1b6e-4791-a5cf-5fdd23963e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PDI</vt:lpstr>
      <vt:lpstr>PTGAS</vt:lpstr>
      <vt:lpstr>INVESTIGADORS</vt:lpstr>
      <vt:lpstr>COTITZACIÓ SEG. SOCIAL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Carles Pelaez Membrado</dc:creator>
  <cp:keywords/>
  <dc:description/>
  <cp:lastModifiedBy>Albert Solas Molina</cp:lastModifiedBy>
  <cp:revision/>
  <dcterms:created xsi:type="dcterms:W3CDTF">2025-09-16T09:37:53Z</dcterms:created>
  <dcterms:modified xsi:type="dcterms:W3CDTF">2025-11-05T09:53:49Z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0x010100C91E1612AF98EE43B8341E165B87FCA5</vt:lpwstr>
  </property>
  <property fmtid="{D5CDD505-2E9C-101B-9397-08002B2CF9AE}" pid="3" name="MediaServiceImageTags">
    <vt:lpwstr/>
  </property>
</Properties>
</file>