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drawings/drawing10.xml" ContentType="application/vnd.openxmlformats-officedocument.drawing+xml"/>
  <Override PartName="/xl/ctrlProps/ctrlProp9.xml" ContentType="application/vnd.ms-excel.controlproperties+xml"/>
  <Override PartName="/xl/drawings/drawing11.xml" ContentType="application/vnd.openxmlformats-officedocument.drawing+xml"/>
  <Override PartName="/xl/ctrlProps/ctrlProp10.xml" ContentType="application/vnd.ms-excel.controlproperties+xml"/>
  <Override PartName="/xl/drawings/drawing12.xml" ContentType="application/vnd.openxmlformats-officedocument.drawing+xml"/>
  <Override PartName="/xl/ctrlProps/ctrlProp11.xml" ContentType="application/vnd.ms-excel.controlproperties+xml"/>
  <Override PartName="/xl/drawings/drawing13.xml" ContentType="application/vnd.openxmlformats-officedocument.drawing+xml"/>
  <Override PartName="/xl/ctrlProps/ctrlProp12.xml" ContentType="application/vnd.ms-excel.controlproperties+xml"/>
  <Override PartName="/xl/drawings/drawing14.xml" ContentType="application/vnd.openxmlformats-officedocument.drawing+xml"/>
  <Override PartName="/xl/ctrlProps/ctrlProp13.xml" ContentType="application/vnd.ms-excel.controlproperties+xml"/>
  <Override PartName="/xl/drawings/drawing15.xml" ContentType="application/vnd.openxmlformats-officedocument.drawing+xml"/>
  <Override PartName="/xl/ctrlProps/ctrlProp1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AquestLlibreDeTreball"/>
  <mc:AlternateContent xmlns:mc="http://schemas.openxmlformats.org/markup-compatibility/2006">
    <mc:Choice Requires="x15">
      <x15ac:absPath xmlns:x15ac="http://schemas.microsoft.com/office/spreadsheetml/2010/11/ac" url="\\sicl2v01\r_apa_procesos$\Accés, provisió i promoció\APPR01 - Programa de càtedres\2020\MÈRITS RELLEVANTS PERMANENTS\Excels per àmbit\"/>
    </mc:Choice>
  </mc:AlternateContent>
  <bookViews>
    <workbookView xWindow="0" yWindow="0" windowWidth="20490" windowHeight="6945"/>
  </bookViews>
  <sheets>
    <sheet name="Instruccions" sheetId="20" r:id="rId1"/>
    <sheet name="AGR INT" sheetId="27" state="hidden" r:id="rId2"/>
    <sheet name="Valoració " sheetId="2" r:id="rId3"/>
    <sheet name="ERC Grant" sheetId="25" r:id="rId4"/>
    <sheet name="1.1.a.Projectes Internacionals" sheetId="4" r:id="rId5"/>
    <sheet name="1.1.b.Xarxes Internacionals" sheetId="6" r:id="rId6"/>
    <sheet name="1.1.c.Projectes I+D+i" sheetId="7" r:id="rId7"/>
    <sheet name="1.1.d.SGR" sheetId="23" r:id="rId8"/>
    <sheet name="1.1.e.Publicacions" sheetId="8" r:id="rId9"/>
    <sheet name="1.1.f.Transferència" sheetId="9" r:id="rId10"/>
    <sheet name="1.1.g. Institucions acadèmiques" sheetId="17" r:id="rId11"/>
    <sheet name="1.1.h.Direcció" sheetId="13" r:id="rId12"/>
    <sheet name="2.ii.Projectes Innovació Docent" sheetId="10" r:id="rId13"/>
    <sheet name="2.iv.Tesis" sheetId="11" r:id="rId14"/>
    <sheet name="2.v.2. Experiència Docent" sheetId="28" r:id="rId15"/>
    <sheet name="2.vi. Comissions docència" sheetId="18" r:id="rId16"/>
    <sheet name="AM. Altres Mèrits" sheetId="16" r:id="rId17"/>
    <sheet name="RESUM" sheetId="12" state="hidden" r:id="rId18"/>
    <sheet name="N AQU" sheetId="21" state="hidden" r:id="rId19"/>
  </sheets>
  <externalReferences>
    <externalReference r:id="rId20"/>
    <externalReference r:id="rId21"/>
  </externalReferences>
  <definedNames>
    <definedName name="_xlnm._FilterDatabase" localSheetId="1" hidden="1">'AGR INT'!$B$1:$F$63</definedName>
    <definedName name="_xlnm.Print_Titles" localSheetId="2">'Valoració '!$1:$11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8" l="1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8" i="1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89" i="28"/>
  <c r="G90" i="28"/>
  <c r="G91" i="28"/>
  <c r="G92" i="28"/>
  <c r="G93" i="28"/>
  <c r="G94" i="28"/>
  <c r="G95" i="28"/>
  <c r="G96" i="28"/>
  <c r="G97" i="28"/>
  <c r="G98" i="28"/>
  <c r="G99" i="28"/>
  <c r="G100" i="28"/>
  <c r="G101" i="28"/>
  <c r="G102" i="28"/>
  <c r="G103" i="28"/>
  <c r="G104" i="28"/>
  <c r="G105" i="28"/>
  <c r="G106" i="28"/>
  <c r="G107" i="28"/>
  <c r="G108" i="28"/>
  <c r="G9" i="28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7" i="11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8" i="10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8" i="17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8" i="9"/>
  <c r="M221" i="8"/>
  <c r="M220" i="8"/>
  <c r="M219" i="8"/>
  <c r="M218" i="8"/>
  <c r="M217" i="8"/>
  <c r="M216" i="8"/>
  <c r="M215" i="8"/>
  <c r="M214" i="8"/>
  <c r="M213" i="8"/>
  <c r="M212" i="8"/>
  <c r="M211" i="8"/>
  <c r="M210" i="8"/>
  <c r="M209" i="8"/>
  <c r="M208" i="8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M194" i="8"/>
  <c r="M193" i="8"/>
  <c r="M192" i="8"/>
  <c r="M191" i="8"/>
  <c r="M190" i="8"/>
  <c r="M189" i="8"/>
  <c r="M188" i="8"/>
  <c r="M187" i="8"/>
  <c r="M186" i="8"/>
  <c r="M185" i="8"/>
  <c r="M184" i="8"/>
  <c r="M183" i="8"/>
  <c r="M182" i="8"/>
  <c r="M181" i="8"/>
  <c r="M180" i="8"/>
  <c r="M179" i="8"/>
  <c r="M178" i="8"/>
  <c r="M177" i="8"/>
  <c r="M176" i="8"/>
  <c r="M175" i="8"/>
  <c r="M174" i="8"/>
  <c r="M173" i="8"/>
  <c r="M172" i="8"/>
  <c r="M171" i="8"/>
  <c r="M170" i="8"/>
  <c r="M169" i="8"/>
  <c r="M168" i="8"/>
  <c r="M167" i="8"/>
  <c r="M166" i="8"/>
  <c r="M165" i="8"/>
  <c r="M164" i="8"/>
  <c r="M163" i="8"/>
  <c r="M162" i="8"/>
  <c r="M161" i="8"/>
  <c r="M160" i="8"/>
  <c r="M159" i="8"/>
  <c r="M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9" i="8"/>
  <c r="M138" i="8"/>
  <c r="M137" i="8"/>
  <c r="M136" i="8"/>
  <c r="M135" i="8"/>
  <c r="M134" i="8"/>
  <c r="M133" i="8"/>
  <c r="M132" i="8"/>
  <c r="M131" i="8"/>
  <c r="M130" i="8"/>
  <c r="M129" i="8"/>
  <c r="M128" i="8"/>
  <c r="M127" i="8"/>
  <c r="M126" i="8"/>
  <c r="M125" i="8"/>
  <c r="M124" i="8"/>
  <c r="M123" i="8"/>
  <c r="M122" i="8"/>
  <c r="M121" i="8"/>
  <c r="M120" i="8"/>
  <c r="M119" i="8"/>
  <c r="M118" i="8"/>
  <c r="M117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M96" i="8"/>
  <c r="M95" i="8"/>
  <c r="M94" i="8"/>
  <c r="M93" i="8"/>
  <c r="M92" i="8"/>
  <c r="M91" i="8"/>
  <c r="M90" i="8"/>
  <c r="M89" i="8"/>
  <c r="M88" i="8"/>
  <c r="M87" i="8"/>
  <c r="M86" i="8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L9" i="23"/>
  <c r="L10" i="23"/>
  <c r="L11" i="23"/>
  <c r="L12" i="23"/>
  <c r="L13" i="23"/>
  <c r="L14" i="23"/>
  <c r="L15" i="23"/>
  <c r="L16" i="23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46" i="23"/>
  <c r="L47" i="23"/>
  <c r="L48" i="23"/>
  <c r="L49" i="23"/>
  <c r="L50" i="23"/>
  <c r="L51" i="23"/>
  <c r="L52" i="23"/>
  <c r="L53" i="23"/>
  <c r="L54" i="23"/>
  <c r="L55" i="23"/>
  <c r="L56" i="23"/>
  <c r="L57" i="23"/>
  <c r="L58" i="23"/>
  <c r="L59" i="23"/>
  <c r="L60" i="23"/>
  <c r="L61" i="23"/>
  <c r="L62" i="23"/>
  <c r="L63" i="23"/>
  <c r="L64" i="23"/>
  <c r="L65" i="23"/>
  <c r="L66" i="23"/>
  <c r="L67" i="23"/>
  <c r="L68" i="23"/>
  <c r="L69" i="23"/>
  <c r="L70" i="23"/>
  <c r="L71" i="23"/>
  <c r="L72" i="23"/>
  <c r="L73" i="23"/>
  <c r="L74" i="23"/>
  <c r="L75" i="23"/>
  <c r="L76" i="23"/>
  <c r="L77" i="23"/>
  <c r="L78" i="23"/>
  <c r="L79" i="23"/>
  <c r="L80" i="23"/>
  <c r="L81" i="23"/>
  <c r="L82" i="23"/>
  <c r="L83" i="23"/>
  <c r="L84" i="23"/>
  <c r="L85" i="23"/>
  <c r="L86" i="23"/>
  <c r="L87" i="23"/>
  <c r="L88" i="23"/>
  <c r="L89" i="23"/>
  <c r="L90" i="23"/>
  <c r="L91" i="23"/>
  <c r="L92" i="23"/>
  <c r="L93" i="23"/>
  <c r="L94" i="23"/>
  <c r="L95" i="23"/>
  <c r="L96" i="23"/>
  <c r="L97" i="23"/>
  <c r="L98" i="23"/>
  <c r="L99" i="23"/>
  <c r="L100" i="23"/>
  <c r="L101" i="23"/>
  <c r="L102" i="23"/>
  <c r="L103" i="23"/>
  <c r="L104" i="23"/>
  <c r="L105" i="23"/>
  <c r="L106" i="23"/>
  <c r="L107" i="23"/>
  <c r="L8" i="23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8" i="7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8" i="6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8" i="4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7" i="25"/>
  <c r="K22" i="8" l="1"/>
  <c r="N8" i="7" l="1"/>
  <c r="P17" i="4"/>
  <c r="P18" i="4"/>
  <c r="P19" i="4"/>
  <c r="P20" i="4"/>
  <c r="P21" i="4"/>
  <c r="P22" i="4"/>
  <c r="P23" i="4"/>
  <c r="Q23" i="4" s="1"/>
  <c r="P24" i="4"/>
  <c r="P25" i="4"/>
  <c r="P26" i="4"/>
  <c r="P27" i="4"/>
  <c r="P28" i="4"/>
  <c r="P29" i="4"/>
  <c r="P30" i="4"/>
  <c r="P31" i="4"/>
  <c r="Q31" i="4" s="1"/>
  <c r="P32" i="4"/>
  <c r="P33" i="4"/>
  <c r="P34" i="4"/>
  <c r="P35" i="4"/>
  <c r="P36" i="4"/>
  <c r="P37" i="4"/>
  <c r="P38" i="4"/>
  <c r="P39" i="4"/>
  <c r="Q39" i="4" s="1"/>
  <c r="P40" i="4"/>
  <c r="P41" i="4"/>
  <c r="P42" i="4"/>
  <c r="P43" i="4"/>
  <c r="P44" i="4"/>
  <c r="P45" i="4"/>
  <c r="P46" i="4"/>
  <c r="P47" i="4"/>
  <c r="Q47" i="4" s="1"/>
  <c r="P48" i="4"/>
  <c r="P49" i="4"/>
  <c r="P50" i="4"/>
  <c r="P51" i="4"/>
  <c r="P52" i="4"/>
  <c r="P53" i="4"/>
  <c r="P54" i="4"/>
  <c r="P55" i="4"/>
  <c r="Q55" i="4" s="1"/>
  <c r="P56" i="4"/>
  <c r="P57" i="4"/>
  <c r="P58" i="4"/>
  <c r="P59" i="4"/>
  <c r="P60" i="4"/>
  <c r="P61" i="4"/>
  <c r="P62" i="4"/>
  <c r="P63" i="4"/>
  <c r="Q63" i="4" s="1"/>
  <c r="P64" i="4"/>
  <c r="P65" i="4"/>
  <c r="P66" i="4"/>
  <c r="P67" i="4"/>
  <c r="P68" i="4"/>
  <c r="P69" i="4"/>
  <c r="P70" i="4"/>
  <c r="P71" i="4"/>
  <c r="Q71" i="4" s="1"/>
  <c r="P72" i="4"/>
  <c r="P73" i="4"/>
  <c r="P74" i="4"/>
  <c r="P75" i="4"/>
  <c r="P76" i="4"/>
  <c r="P77" i="4"/>
  <c r="P78" i="4"/>
  <c r="P79" i="4"/>
  <c r="Q79" i="4" s="1"/>
  <c r="P80" i="4"/>
  <c r="P81" i="4"/>
  <c r="P82" i="4"/>
  <c r="P83" i="4"/>
  <c r="P84" i="4"/>
  <c r="P85" i="4"/>
  <c r="P86" i="4"/>
  <c r="P87" i="4"/>
  <c r="Q87" i="4" s="1"/>
  <c r="P88" i="4"/>
  <c r="P89" i="4"/>
  <c r="P90" i="4"/>
  <c r="P91" i="4"/>
  <c r="P92" i="4"/>
  <c r="P93" i="4"/>
  <c r="P94" i="4"/>
  <c r="P95" i="4"/>
  <c r="Q95" i="4" s="1"/>
  <c r="P96" i="4"/>
  <c r="P97" i="4"/>
  <c r="P98" i="4"/>
  <c r="P99" i="4"/>
  <c r="P100" i="4"/>
  <c r="P101" i="4"/>
  <c r="P102" i="4"/>
  <c r="P103" i="4"/>
  <c r="Q103" i="4" s="1"/>
  <c r="P104" i="4"/>
  <c r="P105" i="4"/>
  <c r="P106" i="4"/>
  <c r="P107" i="4"/>
  <c r="P15" i="4"/>
  <c r="P14" i="4"/>
  <c r="P13" i="4"/>
  <c r="P12" i="4"/>
  <c r="P11" i="4"/>
  <c r="P10" i="4"/>
  <c r="P9" i="4"/>
  <c r="P8" i="4"/>
  <c r="P16" i="4"/>
  <c r="Q21" i="4"/>
  <c r="Q29" i="4"/>
  <c r="Q45" i="4"/>
  <c r="Q53" i="4"/>
  <c r="Q61" i="4"/>
  <c r="Q69" i="4"/>
  <c r="Q77" i="4"/>
  <c r="Q85" i="4"/>
  <c r="Q93" i="4"/>
  <c r="Q101" i="4"/>
  <c r="Q24" i="4"/>
  <c r="Q37" i="4"/>
  <c r="Q40" i="4"/>
  <c r="Q48" i="4"/>
  <c r="Q56" i="4"/>
  <c r="Q64" i="4"/>
  <c r="Q72" i="4"/>
  <c r="Q80" i="4"/>
  <c r="Q88" i="4"/>
  <c r="Q104" i="4"/>
  <c r="Q32" i="4"/>
  <c r="Q96" i="4"/>
  <c r="Q18" i="4"/>
  <c r="Q19" i="4"/>
  <c r="Q20" i="4"/>
  <c r="Q22" i="4"/>
  <c r="Q25" i="4"/>
  <c r="Q26" i="4"/>
  <c r="Q27" i="4"/>
  <c r="Q28" i="4"/>
  <c r="Q30" i="4"/>
  <c r="Q33" i="4"/>
  <c r="Q34" i="4"/>
  <c r="Q35" i="4"/>
  <c r="Q36" i="4"/>
  <c r="Q38" i="4"/>
  <c r="Q41" i="4"/>
  <c r="Q42" i="4"/>
  <c r="Q43" i="4"/>
  <c r="Q44" i="4"/>
  <c r="Q46" i="4"/>
  <c r="Q49" i="4"/>
  <c r="Q50" i="4"/>
  <c r="Q51" i="4"/>
  <c r="Q52" i="4"/>
  <c r="Q54" i="4"/>
  <c r="Q57" i="4"/>
  <c r="Q58" i="4"/>
  <c r="Q59" i="4"/>
  <c r="Q60" i="4"/>
  <c r="Q62" i="4"/>
  <c r="Q65" i="4"/>
  <c r="Q66" i="4"/>
  <c r="Q67" i="4"/>
  <c r="Q68" i="4"/>
  <c r="Q70" i="4"/>
  <c r="Q73" i="4"/>
  <c r="Q74" i="4"/>
  <c r="Q75" i="4"/>
  <c r="Q76" i="4"/>
  <c r="Q78" i="4"/>
  <c r="Q81" i="4"/>
  <c r="Q82" i="4"/>
  <c r="Q83" i="4"/>
  <c r="Q84" i="4"/>
  <c r="Q86" i="4"/>
  <c r="Q89" i="4"/>
  <c r="Q90" i="4"/>
  <c r="Q91" i="4"/>
  <c r="Q92" i="4"/>
  <c r="Q94" i="4"/>
  <c r="Q97" i="4"/>
  <c r="Q98" i="4"/>
  <c r="Q99" i="4"/>
  <c r="Q100" i="4"/>
  <c r="Q102" i="4"/>
  <c r="Q105" i="4"/>
  <c r="Q106" i="4"/>
  <c r="Q107" i="4"/>
  <c r="D11" i="2" l="1"/>
  <c r="D10" i="2"/>
  <c r="D9" i="2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" i="8"/>
  <c r="H8" i="6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44" i="23"/>
  <c r="J45" i="23"/>
  <c r="J46" i="23"/>
  <c r="J47" i="23"/>
  <c r="J48" i="23"/>
  <c r="J49" i="23"/>
  <c r="J50" i="23"/>
  <c r="J51" i="23"/>
  <c r="J52" i="23"/>
  <c r="J53" i="23"/>
  <c r="J54" i="23"/>
  <c r="J55" i="23"/>
  <c r="J56" i="23"/>
  <c r="J57" i="23"/>
  <c r="J58" i="23"/>
  <c r="J59" i="23"/>
  <c r="J60" i="23"/>
  <c r="J61" i="23"/>
  <c r="J62" i="23"/>
  <c r="J63" i="23"/>
  <c r="J64" i="23"/>
  <c r="J65" i="23"/>
  <c r="J66" i="23"/>
  <c r="J67" i="23"/>
  <c r="J68" i="23"/>
  <c r="J69" i="23"/>
  <c r="J70" i="23"/>
  <c r="J71" i="23"/>
  <c r="J72" i="23"/>
  <c r="J73" i="23"/>
  <c r="J74" i="23"/>
  <c r="J75" i="23"/>
  <c r="J76" i="23"/>
  <c r="J77" i="23"/>
  <c r="J78" i="23"/>
  <c r="J79" i="23"/>
  <c r="J80" i="23"/>
  <c r="J81" i="23"/>
  <c r="J82" i="23"/>
  <c r="J83" i="23"/>
  <c r="J84" i="23"/>
  <c r="J85" i="23"/>
  <c r="J86" i="23"/>
  <c r="J87" i="23"/>
  <c r="J88" i="23"/>
  <c r="J89" i="23"/>
  <c r="J90" i="23"/>
  <c r="J91" i="23"/>
  <c r="J92" i="23"/>
  <c r="J93" i="23"/>
  <c r="J94" i="23"/>
  <c r="J95" i="23"/>
  <c r="J96" i="23"/>
  <c r="J97" i="23"/>
  <c r="J98" i="23"/>
  <c r="J99" i="23"/>
  <c r="J100" i="23"/>
  <c r="J101" i="23"/>
  <c r="J102" i="23"/>
  <c r="J103" i="23"/>
  <c r="J104" i="23"/>
  <c r="J105" i="23"/>
  <c r="J106" i="23"/>
  <c r="J107" i="23"/>
  <c r="J8" i="23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F69" i="2" l="1"/>
  <c r="H71" i="2"/>
  <c r="F7" i="2"/>
  <c r="I23" i="8" l="1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" i="8"/>
  <c r="J221" i="8" l="1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C6" i="8" s="1"/>
  <c r="C5" i="28" l="1"/>
  <c r="D5" i="28" s="1"/>
  <c r="C4" i="28"/>
  <c r="D4" i="28" s="1"/>
  <c r="E3" i="28" l="1"/>
  <c r="G73" i="2" s="1"/>
  <c r="G74" i="2"/>
  <c r="G75" i="2" l="1"/>
  <c r="H72" i="2"/>
  <c r="G19" i="2"/>
  <c r="G18" i="2"/>
  <c r="G17" i="2"/>
  <c r="H16" i="2" l="1"/>
  <c r="G82" i="2"/>
  <c r="G81" i="2"/>
  <c r="I80" i="2" s="1"/>
  <c r="J79" i="2" s="1"/>
  <c r="G60" i="2"/>
  <c r="D4" i="23" l="1"/>
  <c r="H37" i="2" s="1"/>
  <c r="G46" i="2" l="1"/>
  <c r="G47" i="2" s="1"/>
  <c r="K221" i="8" l="1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K206" i="8"/>
  <c r="K205" i="8"/>
  <c r="K204" i="8"/>
  <c r="K203" i="8"/>
  <c r="K202" i="8"/>
  <c r="K201" i="8"/>
  <c r="K200" i="8"/>
  <c r="K199" i="8"/>
  <c r="K198" i="8"/>
  <c r="K197" i="8"/>
  <c r="K196" i="8"/>
  <c r="K195" i="8"/>
  <c r="K194" i="8"/>
  <c r="K193" i="8"/>
  <c r="K192" i="8"/>
  <c r="K191" i="8"/>
  <c r="K190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7" i="8"/>
  <c r="K96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D106" i="16" l="1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C4" i="18"/>
  <c r="F76" i="2" s="1"/>
  <c r="F57" i="2"/>
  <c r="G69" i="2" l="1"/>
  <c r="K106" i="10" l="1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M106" i="7" l="1"/>
  <c r="M105" i="7"/>
  <c r="O105" i="7" s="1"/>
  <c r="M104" i="7"/>
  <c r="O104" i="7" s="1"/>
  <c r="M103" i="7"/>
  <c r="M102" i="7"/>
  <c r="O102" i="7" s="1"/>
  <c r="M101" i="7"/>
  <c r="O101" i="7" s="1"/>
  <c r="M100" i="7"/>
  <c r="O100" i="7" s="1"/>
  <c r="M99" i="7"/>
  <c r="O99" i="7" s="1"/>
  <c r="M98" i="7"/>
  <c r="O98" i="7" s="1"/>
  <c r="M97" i="7"/>
  <c r="O97" i="7" s="1"/>
  <c r="M96" i="7"/>
  <c r="O96" i="7" s="1"/>
  <c r="M95" i="7"/>
  <c r="O95" i="7" s="1"/>
  <c r="M94" i="7"/>
  <c r="O94" i="7" s="1"/>
  <c r="M93" i="7"/>
  <c r="O93" i="7" s="1"/>
  <c r="M92" i="7"/>
  <c r="O92" i="7" s="1"/>
  <c r="M91" i="7"/>
  <c r="O91" i="7" s="1"/>
  <c r="M90" i="7"/>
  <c r="O90" i="7" s="1"/>
  <c r="M89" i="7"/>
  <c r="O89" i="7" s="1"/>
  <c r="M88" i="7"/>
  <c r="O88" i="7" s="1"/>
  <c r="M87" i="7"/>
  <c r="O87" i="7" s="1"/>
  <c r="M86" i="7"/>
  <c r="O86" i="7" s="1"/>
  <c r="M85" i="7"/>
  <c r="O85" i="7" s="1"/>
  <c r="M84" i="7"/>
  <c r="O84" i="7" s="1"/>
  <c r="M83" i="7"/>
  <c r="O83" i="7" s="1"/>
  <c r="M82" i="7"/>
  <c r="O82" i="7" s="1"/>
  <c r="M81" i="7"/>
  <c r="O81" i="7" s="1"/>
  <c r="M80" i="7"/>
  <c r="O80" i="7" s="1"/>
  <c r="M79" i="7"/>
  <c r="O79" i="7" s="1"/>
  <c r="M78" i="7"/>
  <c r="O78" i="7" s="1"/>
  <c r="M77" i="7"/>
  <c r="O77" i="7" s="1"/>
  <c r="M76" i="7"/>
  <c r="O76" i="7" s="1"/>
  <c r="M75" i="7"/>
  <c r="O75" i="7" s="1"/>
  <c r="M74" i="7"/>
  <c r="O74" i="7" s="1"/>
  <c r="M73" i="7"/>
  <c r="O73" i="7" s="1"/>
  <c r="M72" i="7"/>
  <c r="O72" i="7" s="1"/>
  <c r="M71" i="7"/>
  <c r="O71" i="7" s="1"/>
  <c r="M70" i="7"/>
  <c r="O70" i="7" s="1"/>
  <c r="M69" i="7"/>
  <c r="O69" i="7" s="1"/>
  <c r="M68" i="7"/>
  <c r="O68" i="7" s="1"/>
  <c r="M67" i="7"/>
  <c r="O67" i="7" s="1"/>
  <c r="M66" i="7"/>
  <c r="O66" i="7" s="1"/>
  <c r="M65" i="7"/>
  <c r="O65" i="7" s="1"/>
  <c r="M64" i="7"/>
  <c r="O64" i="7" s="1"/>
  <c r="M63" i="7"/>
  <c r="O63" i="7" s="1"/>
  <c r="M62" i="7"/>
  <c r="O62" i="7" s="1"/>
  <c r="M61" i="7"/>
  <c r="O61" i="7" s="1"/>
  <c r="M60" i="7"/>
  <c r="O60" i="7" s="1"/>
  <c r="M59" i="7"/>
  <c r="O59" i="7" s="1"/>
  <c r="M58" i="7"/>
  <c r="O58" i="7" s="1"/>
  <c r="M57" i="7"/>
  <c r="O57" i="7" s="1"/>
  <c r="M56" i="7"/>
  <c r="O56" i="7" s="1"/>
  <c r="M55" i="7"/>
  <c r="O55" i="7" s="1"/>
  <c r="M54" i="7"/>
  <c r="O54" i="7" s="1"/>
  <c r="M53" i="7"/>
  <c r="O53" i="7" s="1"/>
  <c r="M52" i="7"/>
  <c r="O52" i="7" s="1"/>
  <c r="M51" i="7"/>
  <c r="O51" i="7" s="1"/>
  <c r="M50" i="7"/>
  <c r="O50" i="7" s="1"/>
  <c r="M49" i="7"/>
  <c r="O49" i="7" s="1"/>
  <c r="M48" i="7"/>
  <c r="O48" i="7" s="1"/>
  <c r="M47" i="7"/>
  <c r="O47" i="7" s="1"/>
  <c r="M46" i="7"/>
  <c r="O46" i="7" s="1"/>
  <c r="M45" i="7"/>
  <c r="O45" i="7" s="1"/>
  <c r="M44" i="7"/>
  <c r="O44" i="7" s="1"/>
  <c r="M43" i="7"/>
  <c r="O43" i="7" s="1"/>
  <c r="M42" i="7"/>
  <c r="O42" i="7" s="1"/>
  <c r="M41" i="7"/>
  <c r="O41" i="7" s="1"/>
  <c r="M40" i="7"/>
  <c r="O40" i="7" s="1"/>
  <c r="M39" i="7"/>
  <c r="O39" i="7" s="1"/>
  <c r="M38" i="7"/>
  <c r="O38" i="7" s="1"/>
  <c r="M37" i="7"/>
  <c r="O37" i="7" s="1"/>
  <c r="M36" i="7"/>
  <c r="O36" i="7" s="1"/>
  <c r="M35" i="7"/>
  <c r="O35" i="7" s="1"/>
  <c r="M34" i="7"/>
  <c r="O34" i="7" s="1"/>
  <c r="M33" i="7"/>
  <c r="O33" i="7" s="1"/>
  <c r="M32" i="7"/>
  <c r="O32" i="7" s="1"/>
  <c r="M31" i="7"/>
  <c r="O31" i="7" s="1"/>
  <c r="M30" i="7"/>
  <c r="O30" i="7" s="1"/>
  <c r="M29" i="7"/>
  <c r="O29" i="7" s="1"/>
  <c r="M28" i="7"/>
  <c r="O28" i="7" s="1"/>
  <c r="M27" i="7"/>
  <c r="O27" i="7" s="1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106" i="7" l="1"/>
  <c r="O103" i="7"/>
  <c r="F58" i="2"/>
  <c r="F70" i="2" l="1"/>
  <c r="G70" i="2" s="1"/>
  <c r="I2" i="12"/>
  <c r="E2" i="12"/>
  <c r="D2" i="12"/>
  <c r="C2" i="12"/>
  <c r="B2" i="12"/>
  <c r="A2" i="12"/>
  <c r="M107" i="7" l="1"/>
  <c r="O107" i="7" s="1"/>
  <c r="M26" i="7"/>
  <c r="O26" i="7" s="1"/>
  <c r="M25" i="7"/>
  <c r="O25" i="7" s="1"/>
  <c r="M24" i="7"/>
  <c r="O24" i="7" s="1"/>
  <c r="M23" i="7"/>
  <c r="O23" i="7" s="1"/>
  <c r="M22" i="7"/>
  <c r="O22" i="7" s="1"/>
  <c r="M21" i="7"/>
  <c r="O21" i="7" s="1"/>
  <c r="M20" i="7"/>
  <c r="O20" i="7" s="1"/>
  <c r="M19" i="7"/>
  <c r="O19" i="7" s="1"/>
  <c r="M18" i="7"/>
  <c r="O18" i="7" s="1"/>
  <c r="M17" i="7"/>
  <c r="O17" i="7" s="1"/>
  <c r="M16" i="7"/>
  <c r="O16" i="7" s="1"/>
  <c r="M15" i="7"/>
  <c r="O15" i="7" s="1"/>
  <c r="M14" i="7"/>
  <c r="O14" i="7" s="1"/>
  <c r="M13" i="7"/>
  <c r="O13" i="7" s="1"/>
  <c r="M12" i="7"/>
  <c r="O12" i="7" s="1"/>
  <c r="M11" i="7"/>
  <c r="O11" i="7" s="1"/>
  <c r="M10" i="7"/>
  <c r="O10" i="7" s="1"/>
  <c r="M9" i="7"/>
  <c r="O9" i="7" s="1"/>
  <c r="M8" i="7"/>
  <c r="O8" i="7" s="1"/>
  <c r="O107" i="4"/>
  <c r="O26" i="4"/>
  <c r="O25" i="4"/>
  <c r="O24" i="4"/>
  <c r="O23" i="4"/>
  <c r="O22" i="4"/>
  <c r="O21" i="4"/>
  <c r="O20" i="4"/>
  <c r="O19" i="4"/>
  <c r="O18" i="4"/>
  <c r="O17" i="4"/>
  <c r="Q17" i="4" s="1"/>
  <c r="O16" i="4"/>
  <c r="Q16" i="4" s="1"/>
  <c r="O15" i="4"/>
  <c r="Q15" i="4" s="1"/>
  <c r="O14" i="4"/>
  <c r="Q14" i="4" s="1"/>
  <c r="O13" i="4"/>
  <c r="Q13" i="4" s="1"/>
  <c r="O12" i="4"/>
  <c r="Q12" i="4" s="1"/>
  <c r="O11" i="4"/>
  <c r="Q11" i="4" s="1"/>
  <c r="O10" i="4"/>
  <c r="Q10" i="4" s="1"/>
  <c r="O9" i="4"/>
  <c r="Q9" i="4" s="1"/>
  <c r="O8" i="4"/>
  <c r="K107" i="10" l="1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D4" i="10" l="1"/>
  <c r="G64" i="2" s="1"/>
  <c r="Q8" i="4"/>
  <c r="J57" i="9" l="1"/>
  <c r="I57" i="9"/>
  <c r="H57" i="9"/>
  <c r="G57" i="9"/>
  <c r="J56" i="9"/>
  <c r="I56" i="9"/>
  <c r="H56" i="9"/>
  <c r="G56" i="9"/>
  <c r="J55" i="9"/>
  <c r="I55" i="9"/>
  <c r="H55" i="9"/>
  <c r="G55" i="9"/>
  <c r="J54" i="9"/>
  <c r="I54" i="9"/>
  <c r="H54" i="9"/>
  <c r="G54" i="9"/>
  <c r="J53" i="9"/>
  <c r="I53" i="9"/>
  <c r="H53" i="9"/>
  <c r="G53" i="9"/>
  <c r="J52" i="9"/>
  <c r="I52" i="9"/>
  <c r="H52" i="9"/>
  <c r="G52" i="9"/>
  <c r="J51" i="9"/>
  <c r="I51" i="9"/>
  <c r="H51" i="9"/>
  <c r="G51" i="9"/>
  <c r="J50" i="9"/>
  <c r="I50" i="9"/>
  <c r="H50" i="9"/>
  <c r="G50" i="9"/>
  <c r="J49" i="9"/>
  <c r="I49" i="9"/>
  <c r="H49" i="9"/>
  <c r="G49" i="9"/>
  <c r="J48" i="9"/>
  <c r="I48" i="9"/>
  <c r="H48" i="9"/>
  <c r="G48" i="9"/>
  <c r="J47" i="9"/>
  <c r="I47" i="9"/>
  <c r="H47" i="9"/>
  <c r="G47" i="9"/>
  <c r="J46" i="9"/>
  <c r="I46" i="9"/>
  <c r="H46" i="9"/>
  <c r="G46" i="9"/>
  <c r="J45" i="9"/>
  <c r="I45" i="9"/>
  <c r="H45" i="9"/>
  <c r="G45" i="9"/>
  <c r="J44" i="9"/>
  <c r="I44" i="9"/>
  <c r="H44" i="9"/>
  <c r="G44" i="9"/>
  <c r="J43" i="9"/>
  <c r="I43" i="9"/>
  <c r="H43" i="9"/>
  <c r="G43" i="9"/>
  <c r="J42" i="9"/>
  <c r="I42" i="9"/>
  <c r="H42" i="9"/>
  <c r="G42" i="9"/>
  <c r="J41" i="9"/>
  <c r="I41" i="9"/>
  <c r="H41" i="9"/>
  <c r="G41" i="9"/>
  <c r="J40" i="9"/>
  <c r="I40" i="9"/>
  <c r="H40" i="9"/>
  <c r="G40" i="9"/>
  <c r="J39" i="9"/>
  <c r="I39" i="9"/>
  <c r="H39" i="9"/>
  <c r="G39" i="9"/>
  <c r="J38" i="9"/>
  <c r="I38" i="9"/>
  <c r="H38" i="9"/>
  <c r="G38" i="9"/>
  <c r="J37" i="9"/>
  <c r="I37" i="9"/>
  <c r="H37" i="9"/>
  <c r="G37" i="9"/>
  <c r="J36" i="9"/>
  <c r="I36" i="9"/>
  <c r="H36" i="9"/>
  <c r="G36" i="9"/>
  <c r="J35" i="9"/>
  <c r="I35" i="9"/>
  <c r="H35" i="9"/>
  <c r="G35" i="9"/>
  <c r="J34" i="9"/>
  <c r="I34" i="9"/>
  <c r="H34" i="9"/>
  <c r="G34" i="9"/>
  <c r="J33" i="9"/>
  <c r="I33" i="9"/>
  <c r="H33" i="9"/>
  <c r="G33" i="9"/>
  <c r="J32" i="9"/>
  <c r="I32" i="9"/>
  <c r="H32" i="9"/>
  <c r="G32" i="9"/>
  <c r="J31" i="9"/>
  <c r="I31" i="9"/>
  <c r="H31" i="9"/>
  <c r="G31" i="9"/>
  <c r="J30" i="9"/>
  <c r="I30" i="9"/>
  <c r="H30" i="9"/>
  <c r="G30" i="9"/>
  <c r="J29" i="9"/>
  <c r="I29" i="9"/>
  <c r="H29" i="9"/>
  <c r="G29" i="9"/>
  <c r="J28" i="9"/>
  <c r="I28" i="9"/>
  <c r="H28" i="9"/>
  <c r="G28" i="9"/>
  <c r="J27" i="9"/>
  <c r="I27" i="9"/>
  <c r="H27" i="9"/>
  <c r="G27" i="9"/>
  <c r="J26" i="9"/>
  <c r="I26" i="9"/>
  <c r="H26" i="9"/>
  <c r="G26" i="9"/>
  <c r="J25" i="9"/>
  <c r="I25" i="9"/>
  <c r="H25" i="9"/>
  <c r="G25" i="9"/>
  <c r="J24" i="9"/>
  <c r="I24" i="9"/>
  <c r="H24" i="9"/>
  <c r="G24" i="9"/>
  <c r="J23" i="9"/>
  <c r="I23" i="9"/>
  <c r="H23" i="9"/>
  <c r="G23" i="9"/>
  <c r="J22" i="9"/>
  <c r="I22" i="9"/>
  <c r="H22" i="9"/>
  <c r="G22" i="9"/>
  <c r="J21" i="9"/>
  <c r="I21" i="9"/>
  <c r="H21" i="9"/>
  <c r="G21" i="9"/>
  <c r="J20" i="9"/>
  <c r="I20" i="9"/>
  <c r="H20" i="9"/>
  <c r="G20" i="9"/>
  <c r="J19" i="9"/>
  <c r="I19" i="9"/>
  <c r="H19" i="9"/>
  <c r="G19" i="9"/>
  <c r="J18" i="9"/>
  <c r="I18" i="9"/>
  <c r="H18" i="9"/>
  <c r="G18" i="9"/>
  <c r="J17" i="9"/>
  <c r="I17" i="9"/>
  <c r="H17" i="9"/>
  <c r="G17" i="9"/>
  <c r="J16" i="9"/>
  <c r="I16" i="9"/>
  <c r="H16" i="9"/>
  <c r="G16" i="9"/>
  <c r="J15" i="9"/>
  <c r="I15" i="9"/>
  <c r="H15" i="9"/>
  <c r="G15" i="9"/>
  <c r="J14" i="9"/>
  <c r="I14" i="9"/>
  <c r="H14" i="9"/>
  <c r="G14" i="9"/>
  <c r="J13" i="9"/>
  <c r="I13" i="9"/>
  <c r="H13" i="9"/>
  <c r="G13" i="9"/>
  <c r="J12" i="9"/>
  <c r="I12" i="9"/>
  <c r="H12" i="9"/>
  <c r="G12" i="9"/>
  <c r="J11" i="9"/>
  <c r="I11" i="9"/>
  <c r="H11" i="9"/>
  <c r="G11" i="9"/>
  <c r="J10" i="9"/>
  <c r="I10" i="9"/>
  <c r="H10" i="9"/>
  <c r="G10" i="9"/>
  <c r="J9" i="9"/>
  <c r="I9" i="9"/>
  <c r="H9" i="9"/>
  <c r="G9" i="9"/>
  <c r="J8" i="9"/>
  <c r="G8" i="9"/>
  <c r="I8" i="9"/>
  <c r="H8" i="9"/>
  <c r="C4" i="8"/>
  <c r="G57" i="2"/>
  <c r="G58" i="2"/>
  <c r="G59" i="2"/>
  <c r="G63" i="2"/>
  <c r="G76" i="2"/>
  <c r="G77" i="2"/>
  <c r="C5" i="8" l="1"/>
  <c r="G49" i="2" s="1"/>
  <c r="J62" i="2"/>
  <c r="G2" i="12" s="1"/>
  <c r="G48" i="2"/>
  <c r="D4" i="9"/>
  <c r="H52" i="2" s="1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41" i="2" l="1"/>
  <c r="D4" i="6"/>
  <c r="H28" i="2" s="1"/>
  <c r="D4" i="4"/>
  <c r="H20" i="2" s="1"/>
  <c r="D4" i="7" l="1"/>
  <c r="H31" i="2" s="1"/>
  <c r="I15" i="2" s="1"/>
  <c r="G85" i="2"/>
  <c r="H2" i="12" l="1"/>
  <c r="G13" i="2" l="1"/>
  <c r="J2" i="12" l="1"/>
  <c r="F2" i="12"/>
</calcChain>
</file>

<file path=xl/sharedStrings.xml><?xml version="1.0" encoding="utf-8"?>
<sst xmlns="http://schemas.openxmlformats.org/spreadsheetml/2006/main" count="423" uniqueCount="289">
  <si>
    <t>Criteris priorització mèrits especialment rellevants.</t>
  </si>
  <si>
    <t>1.- Mèrits de Recerca</t>
  </si>
  <si>
    <t>PUNTS</t>
  </si>
  <si>
    <t>VALORACIÓ DE MÈRITS ESPECIALMENT RELLEVANTS</t>
  </si>
  <si>
    <t>No cal aportar cap document, només indicar-ho.</t>
  </si>
  <si>
    <t>NO</t>
  </si>
  <si>
    <t>NOM</t>
  </si>
  <si>
    <t>COGNOMS</t>
  </si>
  <si>
    <t>DEPARTAMENT</t>
  </si>
  <si>
    <t>Coordinació general:</t>
  </si>
  <si>
    <r>
      <t xml:space="preserve">ii. IP de projecte individual - únic IP: </t>
    </r>
    <r>
      <rPr>
        <b/>
        <sz val="11"/>
        <color theme="1"/>
        <rFont val="Calibri"/>
        <family val="2"/>
        <scheme val="minor"/>
      </rPr>
      <t>1 punt/projecte.</t>
    </r>
  </si>
  <si>
    <t xml:space="preserve"> - Monografies de categoria 1</t>
  </si>
  <si>
    <t xml:space="preserve"> - Monografies de categoria 2</t>
  </si>
  <si>
    <t>1. Producció global</t>
  </si>
  <si>
    <t>2. Publicacions de major impacte</t>
  </si>
  <si>
    <r>
      <t xml:space="preserve">a.1. Convenis-any internacionals en els que s'és responsable: </t>
    </r>
    <r>
      <rPr>
        <b/>
        <sz val="11"/>
        <color theme="1"/>
        <rFont val="Calibri"/>
        <family val="2"/>
        <scheme val="minor"/>
      </rPr>
      <t>0,25 punts per conveni-any</t>
    </r>
  </si>
  <si>
    <r>
      <t xml:space="preserve">a.2. Convenis-any internacionals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</si>
  <si>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r>
      <t xml:space="preserve">b.1. Convenis-any nacionals en els que s'és responsable: </t>
    </r>
    <r>
      <rPr>
        <b/>
        <sz val="11"/>
        <color theme="1"/>
        <rFont val="Calibri"/>
        <family val="2"/>
        <scheme val="minor"/>
      </rPr>
      <t>0,2 punts per conveni-any</t>
    </r>
  </si>
  <si>
    <r>
      <t xml:space="preserve">b.2. Convenis-any 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</si>
  <si>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t>*</t>
  </si>
  <si>
    <t>* Es valora amb la mínima puntuació per mèrit per una valoració orientativa, la definitiva serà a judici de la comissió avaluadora</t>
  </si>
  <si>
    <t>3. Citacions a publicacions de la categoria 1 i 2 o a Google Scholar</t>
  </si>
  <si>
    <r>
      <t>i. IP d'un projecte amb finançament:</t>
    </r>
    <r>
      <rPr>
        <b/>
        <sz val="11"/>
        <color theme="1"/>
        <rFont val="Calibri"/>
        <family val="2"/>
        <scheme val="minor"/>
      </rPr>
      <t xml:space="preserve"> 1 punt</t>
    </r>
  </si>
  <si>
    <r>
      <t xml:space="preserve">i'. IP d'un projecte sense finançament: </t>
    </r>
    <r>
      <rPr>
        <b/>
        <sz val="11"/>
        <color theme="1"/>
        <rFont val="Calibri"/>
        <family val="2"/>
        <scheme val="minor"/>
      </rPr>
      <t>0,3 punts</t>
    </r>
  </si>
  <si>
    <r>
      <t>i. Participació en un projecte amb finançament:</t>
    </r>
    <r>
      <rPr>
        <b/>
        <sz val="11"/>
        <color theme="1"/>
        <rFont val="Calibri"/>
        <family val="2"/>
        <scheme val="minor"/>
      </rPr>
      <t xml:space="preserve"> 0,5 punts</t>
    </r>
  </si>
  <si>
    <r>
      <t xml:space="preserve">ii'. Participació en un projecte sense finançament: </t>
    </r>
    <r>
      <rPr>
        <b/>
        <sz val="11"/>
        <color theme="1"/>
        <rFont val="Calibri"/>
        <family val="2"/>
        <scheme val="minor"/>
      </rPr>
      <t>0,15 punts</t>
    </r>
  </si>
  <si>
    <t>Àrea del coneixement</t>
  </si>
  <si>
    <t>La puntuació total obtinguda en aquest apartat es multiplicarà per un factor corrector d'1,5</t>
  </si>
  <si>
    <t>PLANTILLA DE JUSTIFICACIÓ DE PROJECTES</t>
  </si>
  <si>
    <t>Nom de la convocatòria</t>
  </si>
  <si>
    <t>Entitat finançadora</t>
  </si>
  <si>
    <t>Referència</t>
  </si>
  <si>
    <t>Títol</t>
  </si>
  <si>
    <t>nº grups participants</t>
  </si>
  <si>
    <t>nº IPs projecte</t>
  </si>
  <si>
    <t>IP projecte (si/no)</t>
  </si>
  <si>
    <t>nº IPs workpackage</t>
  </si>
  <si>
    <t>IP workpackage (si/no)</t>
  </si>
  <si>
    <t>Participació (Si/no) (només si no és IP)</t>
  </si>
  <si>
    <t>Cuantia de la subvenció</t>
  </si>
  <si>
    <t>Data inici (dia/mes/any)</t>
  </si>
  <si>
    <t>Data final (dia/mes/any)</t>
  </si>
  <si>
    <t>PUNTUACIÓ</t>
  </si>
  <si>
    <t>CODI</t>
  </si>
  <si>
    <t>DNI</t>
  </si>
  <si>
    <t>ORDRE</t>
  </si>
  <si>
    <t>PUNTUACIÓ PROJECTES INTERNACIONALS</t>
  </si>
  <si>
    <t xml:space="preserve">Omplir la següent graella indicant les dades dels projectes que es demanen. </t>
  </si>
  <si>
    <t xml:space="preserve">b. Projectes internacionals de convocatòries competitives tipus programa marc de la Unió Europea o similars </t>
  </si>
  <si>
    <t>c. Xarxes internacionals competitives o xarxa d’excel·lència (MINECO)</t>
  </si>
  <si>
    <t>Nom de la xarxa</t>
  </si>
  <si>
    <t>coordinació subprojecte (si/no)</t>
  </si>
  <si>
    <t>Participació (si/no) (només si no és coordinador)</t>
  </si>
  <si>
    <t>PUNTUACIÓ XARXES INTERNACIONALS</t>
  </si>
  <si>
    <t>d. Projectes tipus I+D+i del MINECO, I+D+i INIA, I+D+i en Salut o similars (NO COMPTEN LES XARXES TEMÀTIQUES NI ELS GRUPS EMERGENTS)</t>
  </si>
  <si>
    <t>PUNTUACIÓ PROJECTES I+D+i</t>
  </si>
  <si>
    <t>Puntuació projecte</t>
  </si>
  <si>
    <t>PUNTUACIÓ projecte (mínim 3 anys)</t>
  </si>
  <si>
    <t>PLANTILLA DE JUSTIFICACIÓ DE PUBLICACIONS. ÀMBIT  Ciències Socials i Humanitats</t>
  </si>
  <si>
    <t xml:space="preserve">Omplir la següent graella indicant les dades de les publicacions que es demanen. </t>
  </si>
  <si>
    <t>Referència completa de la publicació: autors, títol, ref. Revista/llibre, nombre, pàgina inicial-final o nombre de pàgines.</t>
  </si>
  <si>
    <t>Categoria (1 o 2)</t>
  </si>
  <si>
    <t>L: Llibre (màx 4 autors)</t>
  </si>
  <si>
    <t>A: article</t>
  </si>
  <si>
    <t>C: Capítol de llibre</t>
  </si>
  <si>
    <t>*Sumar 1 en el cas de ser també l'editor del llibre*</t>
  </si>
  <si>
    <t>PUNTUACIÓ PUBLICACIONS</t>
  </si>
  <si>
    <t>PUNTUACIÓ CITACIONS</t>
  </si>
  <si>
    <t>PUNTUACIÓ CONVENIS-ANY</t>
  </si>
  <si>
    <t>Nom del conveni</t>
  </si>
  <si>
    <t>Nacional / Internacional</t>
  </si>
  <si>
    <t>Duració conveni (nombre d'anys)</t>
  </si>
  <si>
    <t>Entitats</t>
  </si>
  <si>
    <t>Responsable / Participant</t>
  </si>
  <si>
    <t>PUNTUACIÓ CONVENIS</t>
  </si>
  <si>
    <t>P1</t>
  </si>
  <si>
    <t>P2</t>
  </si>
  <si>
    <t>P3</t>
  </si>
  <si>
    <t>P4</t>
  </si>
  <si>
    <t>Participació (si/no) (només si no és IP)</t>
  </si>
  <si>
    <t>PLANTILLA DE JUSTIFICACIÓ DE PROJECTES D'INNOVACIÓ DOCENT</t>
  </si>
  <si>
    <t>PUNTUACIÓ PROJECTES INNOVACIÓ DOCENT</t>
  </si>
  <si>
    <t>Nom del projecte</t>
  </si>
  <si>
    <t>Amb finançament s/n</t>
  </si>
  <si>
    <t xml:space="preserve">Duració en anys </t>
  </si>
  <si>
    <t>Duració en anys</t>
  </si>
  <si>
    <r>
      <t xml:space="preserve">Nombre de </t>
    </r>
    <r>
      <rPr>
        <sz val="11"/>
        <rFont val="Calibri"/>
        <family val="2"/>
        <scheme val="minor"/>
      </rPr>
      <t>capítols</t>
    </r>
    <r>
      <rPr>
        <sz val="11"/>
        <color theme="1"/>
        <rFont val="Calibri"/>
        <family val="2"/>
        <scheme val="minor"/>
      </rPr>
      <t xml:space="preserve"> escrits</t>
    </r>
  </si>
  <si>
    <r>
      <t>Cal aportar, en la pestanya "</t>
    </r>
    <r>
      <rPr>
        <b/>
        <sz val="9"/>
        <color theme="1"/>
        <rFont val="Calibri"/>
        <family val="2"/>
        <scheme val="minor"/>
      </rPr>
      <t>Projectes Internacionals</t>
    </r>
    <r>
      <rPr>
        <sz val="9"/>
        <color theme="1"/>
        <rFont val="Calibri"/>
        <family val="2"/>
        <scheme val="minor"/>
      </rPr>
      <t xml:space="preserve">", una relació dels projectes. </t>
    </r>
    <r>
      <rPr>
        <sz val="9"/>
        <rFont val="Calibri"/>
        <family val="2"/>
        <scheme val="minor"/>
      </rPr>
      <t>En el cas de projectes que no siguin de la UAB, s'haurà d'adjuntar la documentació acreditativa  (amb el codi que s'adjudica a la taula)</t>
    </r>
  </si>
  <si>
    <r>
      <t>Cap aportar, en la pestanya "</t>
    </r>
    <r>
      <rPr>
        <b/>
        <sz val="9"/>
        <color theme="1"/>
        <rFont val="Calibri"/>
        <family val="2"/>
        <scheme val="minor"/>
      </rPr>
      <t>Xarxes Internacionals</t>
    </r>
    <r>
      <rPr>
        <sz val="9"/>
        <color theme="1"/>
        <rFont val="Calibri"/>
        <family val="2"/>
        <scheme val="minor"/>
      </rPr>
      <t xml:space="preserve">", una relació de les coordinacions. </t>
    </r>
    <r>
      <rPr>
        <sz val="9"/>
        <rFont val="Calibri"/>
        <family val="2"/>
        <scheme val="minor"/>
      </rPr>
      <t>En el cas de Xarxes internacionals que no siguin de la UAB s'haurà d'adjuntar la documentació acreditativa  (amb el codi que s'indica a la taula)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</si>
  <si>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I+D+i"</t>
    </r>
    <r>
      <rPr>
        <sz val="9"/>
        <color theme="1"/>
        <rFont val="Calibri"/>
        <family val="2"/>
        <scheme val="minor"/>
      </rPr>
      <t xml:space="preserve">, una relació dels projectes. </t>
    </r>
    <r>
      <rPr>
        <sz val="9"/>
        <rFont val="Calibri"/>
        <family val="2"/>
        <scheme val="minor"/>
      </rPr>
      <t>En el cas de projectes que no siguin de la UAB s'haurà d'adjuntar la documentació acreditativa  (amb el codi que s'indica a la taula)</t>
    </r>
  </si>
  <si>
    <r>
      <t>LE: llibre editat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o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llibre de més de 4 autors</t>
    </r>
  </si>
  <si>
    <r>
      <t>Només per LE</t>
    </r>
    <r>
      <rPr>
        <b/>
        <sz val="11"/>
        <rFont val="Calibri"/>
        <family val="2"/>
        <scheme val="minor"/>
      </rPr>
      <t xml:space="preserve"> (llibres editats i llibres de més de 4 autors)</t>
    </r>
  </si>
  <si>
    <r>
      <t xml:space="preserve">Justificació de la categoria </t>
    </r>
    <r>
      <rPr>
        <sz val="11"/>
        <rFont val="Calibri"/>
        <family val="2"/>
        <scheme val="minor"/>
      </rPr>
      <t>(veure la taula que classifica les categories al final del full)</t>
    </r>
    <r>
      <rPr>
        <sz val="11"/>
        <color rgb="FFFF0000"/>
        <rFont val="Calibri"/>
        <family val="2"/>
        <scheme val="minor"/>
      </rPr>
      <t xml:space="preserve"> </t>
    </r>
  </si>
  <si>
    <r>
      <t xml:space="preserve"> - Publicacions </t>
    </r>
    <r>
      <rPr>
        <sz val="11"/>
        <rFont val="Calibri"/>
        <family val="2"/>
        <scheme val="minor"/>
      </rPr>
      <t xml:space="preserve">(sense monografies) </t>
    </r>
    <r>
      <rPr>
        <sz val="11"/>
        <color theme="1"/>
        <rFont val="Calibri"/>
        <family val="2"/>
        <scheme val="minor"/>
      </rPr>
      <t>de categoria 1</t>
    </r>
  </si>
  <si>
    <r>
      <t xml:space="preserve"> - Publicacions </t>
    </r>
    <r>
      <rPr>
        <sz val="11"/>
        <rFont val="Calibri"/>
        <family val="2"/>
        <scheme val="minor"/>
      </rPr>
      <t>(sense monografies)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de categoria 2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</si>
  <si>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Innovació Docent"</t>
    </r>
    <r>
      <rPr>
        <sz val="9"/>
        <color theme="1"/>
        <rFont val="Calibri"/>
        <family val="2"/>
        <scheme val="minor"/>
      </rPr>
      <t>, una relació dels projectes que s'han computat.</t>
    </r>
    <r>
      <rPr>
        <sz val="9"/>
        <rFont val="Calibri"/>
        <family val="2"/>
        <scheme val="minor"/>
      </rPr>
      <t xml:space="preserve"> En el cas de projectes d'innovació que no siguin de la UAB s'haurà d'adjuntar la documentació acreditativa  (amb el codi que s'indica a la taula)</t>
    </r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</si>
  <si>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"Tesis"</t>
    </r>
    <r>
      <rPr>
        <sz val="9"/>
        <color theme="1"/>
        <rFont val="Calibri"/>
        <family val="2"/>
        <scheme val="minor"/>
      </rPr>
      <t xml:space="preserve">, una relació de les tesis doctorals que s'han computat. </t>
    </r>
    <r>
      <rPr>
        <sz val="9"/>
        <rFont val="Calibri"/>
        <family val="2"/>
        <scheme val="minor"/>
      </rPr>
      <t>En el cas de tesis no llegides a la UAB s'ha d'aportar el document que ho acrediti (amb el codi que s'adjudica a la taula)</t>
    </r>
  </si>
  <si>
    <t>NIU</t>
  </si>
  <si>
    <t>DATA de lectura</t>
  </si>
  <si>
    <r>
      <rPr>
        <b/>
        <sz val="11"/>
        <rFont val="Calibri"/>
        <family val="2"/>
        <scheme val="minor"/>
      </rPr>
      <t>Autor i títol de la tesi</t>
    </r>
    <r>
      <rPr>
        <b/>
        <strike/>
        <sz val="11"/>
        <rFont val="Calibri"/>
        <family val="2"/>
        <scheme val="minor"/>
      </rPr>
      <t>s</t>
    </r>
  </si>
  <si>
    <t>Universitat on es va defensar</t>
  </si>
  <si>
    <t xml:space="preserve">PLANTILLA DE JUSTIFICACIÓ DE TESIS </t>
  </si>
  <si>
    <t xml:space="preserve">2.- Mèrits de Docència </t>
  </si>
  <si>
    <t>3.- Mèrits de Gestió</t>
  </si>
  <si>
    <t>4.- Mèrits molt excepcionals</t>
  </si>
  <si>
    <t>PRIORITZACIÓ PLACES CATEDRÀTIC CONTRACTAT 2018</t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</si>
  <si>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"Transferència"</t>
    </r>
    <r>
      <rPr>
        <sz val="9"/>
        <color theme="1"/>
        <rFont val="Calibri"/>
        <family val="2"/>
        <scheme val="minor"/>
      </rPr>
      <t>, una relació dels convenis i documentació acreditativa (amb el codi que s'adjudica a la taula)</t>
    </r>
  </si>
  <si>
    <r>
      <t xml:space="preserve">Cal indicar en la pestanya </t>
    </r>
    <r>
      <rPr>
        <b/>
        <sz val="9"/>
        <color theme="1"/>
        <rFont val="Calibri"/>
        <family val="2"/>
        <scheme val="minor"/>
      </rPr>
      <t xml:space="preserve">"Direcció" </t>
    </r>
    <r>
      <rPr>
        <sz val="9"/>
        <color theme="1"/>
        <rFont val="Calibri"/>
        <family val="2"/>
        <scheme val="minor"/>
      </rPr>
      <t>les institucions dirigides que constin en convenis amb a la UAB.</t>
    </r>
  </si>
  <si>
    <t xml:space="preserve">Omplir la següent graella indicant les dades que es demanen. </t>
  </si>
  <si>
    <t>Ciutat on es troba</t>
  </si>
  <si>
    <t>DATA inici direcció</t>
  </si>
  <si>
    <t>PLANTILLA DE JUSTIFICACIÓ DE DIRECCIÓ DE GRANS INSTITUCIONS CULTURALS</t>
  </si>
  <si>
    <t>Nom de la institució cultural</t>
  </si>
  <si>
    <t>Presentació Candidats per Merits rellevants - e-Formularis</t>
  </si>
  <si>
    <t>Projecte UAB</t>
  </si>
  <si>
    <t>Participa la UAB</t>
  </si>
  <si>
    <t>SGR de la UAB</t>
  </si>
  <si>
    <t>Segons model aprovat per acord del Consell de Govern de 12 de juliol de 2017 i modificat pel Consell de Govern de 27 de setembre de 2018</t>
  </si>
  <si>
    <t xml:space="preserve">DNI </t>
  </si>
  <si>
    <t xml:space="preserve">DADES PERSONALS </t>
  </si>
  <si>
    <t>FILOSOFIA</t>
  </si>
  <si>
    <t>CC ANTIGUITAT I EDAT MITJANA</t>
  </si>
  <si>
    <t>Tesis UAB</t>
  </si>
  <si>
    <t>Mèrit</t>
  </si>
  <si>
    <t>DATA</t>
  </si>
  <si>
    <t>1.1- Mèrits de Recerca</t>
  </si>
  <si>
    <r>
      <t xml:space="preserve">Cal aportar en la pestanya </t>
    </r>
    <r>
      <rPr>
        <b/>
        <sz val="9"/>
        <color theme="1"/>
        <rFont val="Calibri"/>
        <family val="2"/>
        <scheme val="minor"/>
      </rPr>
      <t xml:space="preserve">"Institucions acadèmiques" </t>
    </r>
    <r>
      <rPr>
        <sz val="9"/>
        <color theme="1"/>
        <rFont val="Calibri"/>
        <family val="2"/>
        <scheme val="minor"/>
      </rPr>
      <t>els documents que ho acreditin.</t>
    </r>
  </si>
  <si>
    <t>PLANTILLA DE JUSTIFICACIÓ MEMBRES D'INTITUCIONS O SOCIETATS ACADÈMIQUES</t>
  </si>
  <si>
    <t>Nom de la societat/institució</t>
  </si>
  <si>
    <t>DATA inici membre</t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</si>
  <si>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 xml:space="preserve">"Altres Mèrits" </t>
    </r>
    <r>
      <rPr>
        <sz val="9"/>
        <color theme="1"/>
        <rFont val="Calibri"/>
        <family val="2"/>
        <scheme val="minor"/>
      </rPr>
      <t>els documents que ho acreditin.</t>
    </r>
  </si>
  <si>
    <t>PLANTILLA DE JUSTIFICACIÓ PARTICIPACIÓ COMISSIONS DE DOCÈNCIA</t>
  </si>
  <si>
    <t>PUNTUACIÓ PARTICIPACIÓ COMISSIONS DOCÈNCIA</t>
  </si>
  <si>
    <t>Descripció de la comissió / programa docent</t>
  </si>
  <si>
    <t>Nombre de períodes de 3 anys</t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</si>
  <si>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>"Altres Mèrits"</t>
    </r>
    <r>
      <rPr>
        <sz val="9"/>
        <color theme="1"/>
        <rFont val="Calibri"/>
        <family val="2"/>
        <scheme val="minor"/>
      </rPr>
      <t xml:space="preserve"> els documents que ho acreditin.</t>
    </r>
  </si>
  <si>
    <t>PLANTILLA DE JUSTIFICACIÓ D'ALTRES MÈRITS</t>
  </si>
  <si>
    <t xml:space="preserve">AM. Altres mèrits </t>
  </si>
  <si>
    <t>PUNTUACIÓ PONDERADA PUBLICACIONS</t>
  </si>
  <si>
    <t>N AQU</t>
  </si>
  <si>
    <t>Humanitats</t>
  </si>
  <si>
    <t>Ciències Socials</t>
  </si>
  <si>
    <t>Ciències</t>
  </si>
  <si>
    <t>Ciències de la Vida</t>
  </si>
  <si>
    <t>CC Mèdiques i de la Salut</t>
  </si>
  <si>
    <t>Enginyeria i Arquitectura</t>
  </si>
  <si>
    <t xml:space="preserve"> - Àmbit de coneixement AQU</t>
  </si>
  <si>
    <t xml:space="preserve">a. Projectes internacionals de convocatòries competitives tipus programa marc de la Unió Europea o similars. Duració del projecte com a mínim 3 anys (si dura menys o més és calcularà la part proporcional):
</t>
  </si>
  <si>
    <r>
      <t xml:space="preserve">i. SGR finançats dels que s'ha estat IP: </t>
    </r>
    <r>
      <rPr>
        <b/>
        <sz val="11"/>
        <color theme="1"/>
        <rFont val="Calibri"/>
        <family val="2"/>
        <scheme val="minor"/>
      </rPr>
      <t>0,5 punts/projecte</t>
    </r>
  </si>
  <si>
    <r>
      <t xml:space="preserve">ii. SGR finançats dels que s'ha participat: </t>
    </r>
    <r>
      <rPr>
        <b/>
        <sz val="11"/>
        <color theme="1"/>
        <rFont val="Calibri"/>
        <family val="2"/>
        <scheme val="minor"/>
      </rPr>
      <t>0,15 punts/projecte</t>
    </r>
  </si>
  <si>
    <r>
      <t>iii.  SGR no finançats dels que s'ha estat IP:</t>
    </r>
    <r>
      <rPr>
        <b/>
        <sz val="11"/>
        <color theme="1"/>
        <rFont val="Calibri"/>
        <family val="2"/>
        <scheme val="minor"/>
      </rPr>
      <t xml:space="preserve"> 0,3 punts/projecte</t>
    </r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</si>
  <si>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"SGR"</t>
    </r>
    <r>
      <rPr>
        <sz val="9"/>
        <color theme="1"/>
        <rFont val="Calibri"/>
        <family val="2"/>
        <scheme val="minor"/>
      </rPr>
      <t>, una relació dels projectes.  En el cas de SGRs que no siguin de la UAB s'haurà d'adjuntar la documentació acreditativa  (amb el codi que s'indica a la taula)</t>
    </r>
  </si>
  <si>
    <t>b. Xarxes internacionals competitives o xarxa d’excel·lència (MINECO):</t>
  </si>
  <si>
    <t>c. IP de projectes I+D+i del MINECO, projectes I+D+i INIA, projectes I+D+i en Salut o similars de duració de 3 anys mínim (si dura menys o més es calcularà la part proporcional). No compten els grups emergents:</t>
  </si>
  <si>
    <t xml:space="preserve">d. SGR: </t>
  </si>
  <si>
    <t>d. SGR</t>
  </si>
  <si>
    <t>Finançat (si/no)</t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</si>
  <si>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"Publicacions"</t>
    </r>
    <r>
      <rPr>
        <sz val="9"/>
        <color theme="1"/>
        <rFont val="Calibri"/>
        <family val="2"/>
        <scheme val="minor"/>
      </rPr>
      <t>, una relació de les publicacions per categories, nombre i justificació de les cites.</t>
    </r>
  </si>
  <si>
    <r>
      <t xml:space="preserve">       i. Nombre de publicacions. Cada publicació que tingui entre 20 i 99 citacions té un valor de</t>
    </r>
    <r>
      <rPr>
        <b/>
        <sz val="11"/>
        <color theme="1"/>
        <rFont val="Calibri"/>
        <family val="2"/>
        <scheme val="minor"/>
      </rPr>
      <t xml:space="preserve"> 0,25 fins a un màxim d’1,25 punts</t>
    </r>
  </si>
  <si>
    <r>
      <t xml:space="preserve">       ii. Nombre de publicacions amb 100 o més citacions: les publicacions amb 100 o més citacions rebran </t>
    </r>
    <r>
      <rPr>
        <b/>
        <sz val="11"/>
        <color theme="1"/>
        <rFont val="Calibri"/>
        <family val="2"/>
        <scheme val="minor"/>
      </rPr>
      <t>3 punts</t>
    </r>
    <r>
      <rPr>
        <sz val="11"/>
        <color theme="1"/>
        <rFont val="Calibri"/>
        <family val="2"/>
        <scheme val="minor"/>
      </rPr>
      <t>.</t>
    </r>
  </si>
  <si>
    <r>
      <t xml:space="preserve">e. </t>
    </r>
    <r>
      <rPr>
        <b/>
        <sz val="11"/>
        <color theme="1"/>
        <rFont val="Calibri"/>
        <family val="2"/>
        <scheme val="minor"/>
      </rPr>
      <t xml:space="preserve">Publicacions. </t>
    </r>
    <r>
      <rPr>
        <sz val="11"/>
        <color theme="1"/>
        <rFont val="Calibri"/>
        <family val="2"/>
        <scheme val="minor"/>
      </rPr>
      <t xml:space="preserve">Les obres amb més indicis de qualitat es valoren partint d’una categorització de dos nivells seguint els criteris de valoració de les publicacions AQU </t>
    </r>
    <r>
      <rPr>
        <sz val="11"/>
        <rFont val="Calibri"/>
        <family val="2"/>
        <scheme val="minor"/>
      </rPr>
      <t>(vegeu la taula del Model a la pestanya "Publicacions)</t>
    </r>
  </si>
  <si>
    <r>
      <t xml:space="preserve">g. Ser membre electe d’institucions o societats acadèmiques de gran prestigi nacional i internacional (no computa ser simplement soci d'una associació, Editor-in-chief ni membre de l’editorial board de revistes científiques, ni membre de comitès científics): </t>
    </r>
    <r>
      <rPr>
        <b/>
        <sz val="11"/>
        <color theme="1"/>
        <rFont val="Calibri"/>
        <family val="2"/>
        <scheme val="minor"/>
      </rPr>
      <t>de 0,1 a 1 punt. Màxim 1 punt</t>
    </r>
  </si>
  <si>
    <r>
      <t xml:space="preserve">h. Direcció de grans institucions culturals (museus, teatres, grans auditoris, etc.), Comissariat de grans exposicions d’àmbit nacional i internacional (en l’àmbit dels convenis de la UAB): </t>
    </r>
    <r>
      <rPr>
        <b/>
        <sz val="11"/>
        <color theme="1"/>
        <rFont val="Calibri"/>
        <family val="2"/>
        <scheme val="minor"/>
      </rPr>
      <t>de 0,5 a 1,5 punt. Màxim 1,5 punts</t>
    </r>
  </si>
  <si>
    <r>
      <t xml:space="preserve">i. Altres mèrits de gran rellevància a judici de la comissió avaluadora (premis de recerca, premis a la trajectòria científica, editor-in-chief de revistes científiques de prestigi internacional, editor de col·lecció de llibres amb edició amb revisió per parells, presidència de comissions avaluadores a nivell internacional, estatal i autonòmics de projectes. No computa ser membre d’associacions o institucions científiques, tampoc participació en conferències ni jornades, tampoc avaluador o reviewer de revistes científiques): </t>
    </r>
    <r>
      <rPr>
        <b/>
        <sz val="11"/>
        <color theme="1"/>
        <rFont val="Calibri"/>
        <family val="2"/>
        <scheme val="minor"/>
      </rPr>
      <t>màxim 1 punt en total (de 0,1 a 0,3 punts per mèrit).</t>
    </r>
  </si>
  <si>
    <r>
      <t xml:space="preserve">2.- Mèrits de Docència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La puntuació total obtinguda en aquest apartat es multiplicarà per un factor corrector d'1.5</t>
    </r>
  </si>
  <si>
    <r>
      <t>i. Distincions nacionals i internacionals de gran rellevància (a títol d’exemple: distinció Jaume Vicens Vives, etc.) (no computa nomenaments ni invitacions per coordinar activitats formatives):</t>
    </r>
    <r>
      <rPr>
        <b/>
        <sz val="11"/>
        <color theme="1"/>
        <rFont val="Calibri"/>
        <family val="2"/>
        <scheme val="minor"/>
      </rPr>
      <t xml:space="preserve"> 1 punt</t>
    </r>
  </si>
  <si>
    <t xml:space="preserve">ii. Projectes d’innovació docent: </t>
  </si>
  <si>
    <r>
      <t xml:space="preserve">iii. Trams de docència autonòmics avaluats (no computen els estatals que es donen automàticament): </t>
    </r>
    <r>
      <rPr>
        <b/>
        <sz val="11"/>
        <color theme="1"/>
        <rFont val="Calibri"/>
        <family val="2"/>
        <scheme val="minor"/>
      </rPr>
      <t>1 punt/tram.</t>
    </r>
  </si>
  <si>
    <r>
      <t xml:space="preserve">iv. Direcció/codirecció de tesis doctorals defensades: </t>
    </r>
    <r>
      <rPr>
        <b/>
        <sz val="11"/>
        <color theme="1"/>
        <rFont val="Calibri"/>
        <family val="2"/>
        <scheme val="minor"/>
      </rPr>
      <t>0,35 punts / tesi</t>
    </r>
  </si>
  <si>
    <r>
      <t xml:space="preserve">i. 112 crèdits impartits o 1960h de docència reconeguda o 1120h impartides presencials o més: </t>
    </r>
    <r>
      <rPr>
        <b/>
        <sz val="11"/>
        <color theme="1"/>
        <rFont val="Calibri"/>
        <family val="2"/>
        <scheme val="minor"/>
      </rPr>
      <t>3 punts</t>
    </r>
  </si>
  <si>
    <r>
      <t>ii. 88 crèdits impartits o 1540h de docència reconeguda o 880h impartides presencials o més fins els límits del punt i.:</t>
    </r>
    <r>
      <rPr>
        <b/>
        <sz val="11"/>
        <color theme="1"/>
        <rFont val="Calibri"/>
        <family val="2"/>
        <scheme val="minor"/>
      </rPr>
      <t xml:space="preserve"> 2 punts</t>
    </r>
  </si>
  <si>
    <r>
      <t>iii. 60 crèdits impartits o 1050h de docència reconeguda o 600h impartides presencials o més fins els límits del punt ii.:</t>
    </r>
    <r>
      <rPr>
        <b/>
        <sz val="11"/>
        <color theme="1"/>
        <rFont val="Calibri"/>
        <family val="2"/>
        <scheme val="minor"/>
      </rPr>
      <t xml:space="preserve"> 1 punts</t>
    </r>
  </si>
  <si>
    <r>
      <t xml:space="preserve">vi. Participació sostinguda (mínim 3 anys): en comissions de docència oficials de facultat i rectorat, en comissions de seguiment de doctorat, coordinació de programes internacionals de caràcter docent (tipus International Training Network per doctorands), coordinació per a posada en marxa un nou MOOC: </t>
    </r>
    <r>
      <rPr>
        <b/>
        <sz val="11"/>
        <color theme="1"/>
        <rFont val="Calibri"/>
        <family val="2"/>
        <scheme val="minor"/>
      </rPr>
      <t>màxim 1,5 punts en total (0,3 punts per mèrit per cada període de 3 anys).</t>
    </r>
  </si>
  <si>
    <r>
      <t>Periodes de 3 anys (Cal aportar, en la pestanya de "</t>
    </r>
    <r>
      <rPr>
        <b/>
        <sz val="9"/>
        <color theme="1"/>
        <rFont val="Calibri"/>
        <family val="2"/>
        <scheme val="minor"/>
      </rPr>
      <t>Comissions de docència</t>
    </r>
    <r>
      <rPr>
        <sz val="9"/>
        <color theme="1"/>
        <rFont val="Calibri"/>
        <family val="2"/>
        <scheme val="minor"/>
      </rPr>
      <t>", una relació de mèrits que s'han computat)</t>
    </r>
  </si>
  <si>
    <r>
      <t xml:space="preserve">vii. Altres mèrits de gran rellevància a judici de la comissió avaluadora (participació sostinguda en activitats d’innovació pedagògica, elaboració de plans d’estudis, premis a projecte docent, presidència de comissions avaluadores a nivell internacional, estatal i autonòmics de verificació de títols): </t>
    </r>
    <r>
      <rPr>
        <b/>
        <sz val="11"/>
        <color theme="1"/>
        <rFont val="Calibri"/>
        <family val="2"/>
        <scheme val="minor"/>
      </rPr>
      <t>màxim 1 punt en total (de 0,2 a 0,5 punts per mèrit).</t>
    </r>
  </si>
  <si>
    <t>e. Publicacions</t>
  </si>
  <si>
    <t>f. Convenis o contractes-any</t>
  </si>
  <si>
    <t>1.1.g. Membre d'institucions o societats acadèmiques</t>
  </si>
  <si>
    <t>h. Direcció de grans institucions culturals</t>
  </si>
  <si>
    <t>2ii. Projectes d’innovació docent</t>
  </si>
  <si>
    <t>2.iv. Tesis</t>
  </si>
  <si>
    <t>2.vi. Participació en comissions de docència / coordinació programes docents (mínim 3 anys)</t>
  </si>
  <si>
    <r>
      <t xml:space="preserve">Indicar el </t>
    </r>
    <r>
      <rPr>
        <sz val="9"/>
        <rFont val="Calibri"/>
        <family val="2"/>
        <scheme val="minor"/>
      </rPr>
      <t>nombre</t>
    </r>
    <r>
      <rPr>
        <sz val="9"/>
        <color theme="1"/>
        <rFont val="Calibri"/>
        <family val="2"/>
        <scheme val="minor"/>
      </rPr>
      <t xml:space="preserve"> d'anys d'exercici de càrrecs. En cas que el càrrec no hagi estat a la UAB aportar documentació acreditativa en la pestanya </t>
    </r>
    <r>
      <rPr>
        <b/>
        <sz val="9"/>
        <color theme="1"/>
        <rFont val="Calibri"/>
        <family val="2"/>
        <scheme val="minor"/>
      </rPr>
      <t>"Altres Mèrits"</t>
    </r>
  </si>
  <si>
    <t>3.- Mèrits de Gestió (màxim 3 punts)</t>
  </si>
  <si>
    <r>
      <t xml:space="preserve">4.- Mèrits </t>
    </r>
    <r>
      <rPr>
        <b/>
        <u/>
        <sz val="14"/>
        <color theme="1"/>
        <rFont val="Calibri"/>
        <family val="2"/>
        <scheme val="minor"/>
      </rPr>
      <t>molt</t>
    </r>
    <r>
      <rPr>
        <b/>
        <sz val="14"/>
        <color theme="1"/>
        <rFont val="Calibri"/>
        <family val="2"/>
        <scheme val="minor"/>
      </rPr>
      <t xml:space="preserve"> excepcionals (màxim 3 punts)</t>
    </r>
  </si>
  <si>
    <r>
      <t xml:space="preserve">La comissió podrà atorgar </t>
    </r>
    <r>
      <rPr>
        <b/>
        <sz val="11"/>
        <color theme="1"/>
        <rFont val="Calibri"/>
        <family val="2"/>
        <scheme val="minor"/>
      </rPr>
      <t>fins a 3 punts</t>
    </r>
    <r>
      <rPr>
        <sz val="11"/>
        <color theme="1"/>
        <rFont val="Calibri"/>
        <family val="2"/>
        <scheme val="minor"/>
      </rPr>
      <t xml:space="preserve"> per mèrits extraordinàriament rellevants i que no s’hagin tingut en compte en els apartats anteriors. La decisió en aquest sentit requerirà el vot favorable de com a mínim 4 membres de la comissió avaluadora i haurà de ser adequadament justificada.</t>
    </r>
  </si>
  <si>
    <t>El candidat o la candidata podrà participar en la priorització per mèrits especialment rellevants quan arribi a una puntuació mínima de 12</t>
  </si>
  <si>
    <t>ERC Grants</t>
  </si>
  <si>
    <r>
      <t xml:space="preserve">- Advanced Grant: </t>
    </r>
    <r>
      <rPr>
        <b/>
        <sz val="11"/>
        <color theme="1"/>
        <rFont val="Calibri"/>
        <family val="2"/>
        <scheme val="minor"/>
      </rPr>
      <t>5 punts</t>
    </r>
  </si>
  <si>
    <r>
      <t>Cal aportar documentació acreditativa en la pestanya "</t>
    </r>
    <r>
      <rPr>
        <b/>
        <sz val="9"/>
        <color theme="1"/>
        <rFont val="Calibri"/>
        <family val="2"/>
        <scheme val="minor"/>
      </rPr>
      <t>ERC Grant</t>
    </r>
    <r>
      <rPr>
        <sz val="9"/>
        <color theme="1"/>
        <rFont val="Calibri"/>
        <family val="2"/>
        <scheme val="minor"/>
      </rPr>
      <t>"</t>
    </r>
  </si>
  <si>
    <r>
      <t xml:space="preserve">- Consolidator Grant: </t>
    </r>
    <r>
      <rPr>
        <b/>
        <sz val="11"/>
        <color theme="1"/>
        <rFont val="Calibri"/>
        <family val="2"/>
        <scheme val="minor"/>
      </rPr>
      <t>4 punts</t>
    </r>
  </si>
  <si>
    <r>
      <t xml:space="preserve">- Starting Grant: </t>
    </r>
    <r>
      <rPr>
        <b/>
        <sz val="11"/>
        <color theme="1"/>
        <rFont val="Calibri"/>
        <family val="2"/>
        <scheme val="minor"/>
      </rPr>
      <t>3 punts</t>
    </r>
  </si>
  <si>
    <t>PLANTILLA DE JUSTIFICACIÓ D'ERC Grant</t>
  </si>
  <si>
    <t xml:space="preserve"> ERC Grant</t>
  </si>
  <si>
    <t>ERC Grant</t>
  </si>
  <si>
    <t>DATA inici</t>
  </si>
  <si>
    <t>DATA fi</t>
  </si>
  <si>
    <r>
      <t xml:space="preserve">j. Acreditació de recerca avançada (AQU): </t>
    </r>
    <r>
      <rPr>
        <b/>
        <sz val="11"/>
        <color theme="1"/>
        <rFont val="Calibri"/>
        <family val="2"/>
        <scheme val="minor"/>
      </rPr>
      <t>1 punt</t>
    </r>
  </si>
  <si>
    <t>D0436</t>
  </si>
  <si>
    <t>PREHISTÒRIA</t>
  </si>
  <si>
    <t>D0466</t>
  </si>
  <si>
    <t>D0454</t>
  </si>
  <si>
    <t>SOCIOLOGIA</t>
  </si>
  <si>
    <t>D0434</t>
  </si>
  <si>
    <t>FILOSOFIA MORAL</t>
  </si>
  <si>
    <t>FILOLOGIA ANGLESA I GERMANÍSTICA</t>
  </si>
  <si>
    <t>D0429</t>
  </si>
  <si>
    <t>PLANTILLA DE JUSTIFICACIÓ D'EXPERIÈNCIA DOCENT FORA DE LA UAB</t>
  </si>
  <si>
    <t>Hores de docència reconeguda</t>
  </si>
  <si>
    <t>Crèdits impartits</t>
  </si>
  <si>
    <t>Matèria (de grau o màster)</t>
  </si>
  <si>
    <t>Centre Docent</t>
  </si>
  <si>
    <t>CURS</t>
  </si>
  <si>
    <t>Nombre d'hores</t>
  </si>
  <si>
    <t>Nombre de crèdits</t>
  </si>
  <si>
    <r>
      <t xml:space="preserve">v.1. Experiència docent universitària en matèries reglades de grau i màster de, al menys, 5 anys </t>
    </r>
    <r>
      <rPr>
        <b/>
        <sz val="11"/>
        <color theme="1"/>
        <rFont val="Calibri"/>
        <family val="2"/>
        <scheme val="minor"/>
      </rPr>
      <t>a la UAB</t>
    </r>
  </si>
  <si>
    <r>
      <t xml:space="preserve">v.2. Experiència docent universitària en matèries reglades de grau i màster de, al menys, 5 anys - </t>
    </r>
    <r>
      <rPr>
        <b/>
        <sz val="11"/>
        <color theme="1"/>
        <rFont val="Calibri"/>
        <family val="2"/>
        <scheme val="minor"/>
      </rPr>
      <t>fora de la UAB</t>
    </r>
  </si>
  <si>
    <r>
      <t xml:space="preserve">Cal aportar, a la pestanya </t>
    </r>
    <r>
      <rPr>
        <b/>
        <sz val="9"/>
        <color theme="1"/>
        <rFont val="Calibri"/>
        <family val="2"/>
        <scheme val="minor"/>
      </rPr>
      <t xml:space="preserve">"Experiència docent" </t>
    </r>
    <r>
      <rPr>
        <sz val="9"/>
        <color theme="1"/>
        <rFont val="Calibri"/>
        <family val="2"/>
        <scheme val="minor"/>
      </rPr>
      <t>documentació acreditativa a la docència impartida fora de la UAB</t>
    </r>
  </si>
  <si>
    <r>
      <t xml:space="preserve">f. </t>
    </r>
    <r>
      <rPr>
        <b/>
        <sz val="11"/>
        <color theme="1"/>
        <rFont val="Calibri"/>
        <family val="2"/>
        <scheme val="minor"/>
      </rPr>
      <t>Transferència</t>
    </r>
    <r>
      <rPr>
        <sz val="11"/>
        <color theme="1"/>
        <rFont val="Calibri"/>
        <family val="2"/>
        <scheme val="minor"/>
      </rPr>
      <t>. Convenis o contractes-any: es computen el nombre de convenis normalitzats a una durada d’un any</t>
    </r>
  </si>
  <si>
    <r>
      <t xml:space="preserve">i.Vicerector, comissionat, delegat del rector, adjunt al vicerector, vicedegà, secretari de centre, coordinadors d'unitats docents a la Facultat de Medicina, director d'un institut de recerca de l'àmbit sanitari (participat per la UAB que coincideixi amb el temps amb la condició de contractat a la UAB): </t>
    </r>
    <r>
      <rPr>
        <b/>
        <sz val="11"/>
        <color theme="1"/>
        <rFont val="Calibri"/>
        <family val="2"/>
        <scheme val="minor"/>
      </rPr>
      <t>0,4 punts per any</t>
    </r>
  </si>
  <si>
    <r>
      <t xml:space="preserve">ii.Secretari de departament, secretari d'institut, secretari d'un institut de recerca de l'àmbit sanitari (participat per la UAB que coincideixi amb el temps amb la condició de contractat a la UAB), coordinador de titulacions oficials (grau, màster), coordinador de doctorat, coordinador d'unitat: </t>
    </r>
    <r>
      <rPr>
        <b/>
        <sz val="11"/>
        <color theme="1"/>
        <rFont val="Calibri"/>
        <family val="2"/>
        <scheme val="minor"/>
      </rPr>
      <t>0,2 punts per any</t>
    </r>
  </si>
  <si>
    <t>* Queden excloses expressament obres de divulgació científica i manuals. Per monografies s'entenen els llibres de com a màxim 4 autors. Els llibres amb més de 4 autors tindran la consideració equivalent als llibres editats.</t>
  </si>
  <si>
    <t>Els que apareixen són els que tenim introduïts al sistema, si no és correcte ho podeu modificar</t>
  </si>
  <si>
    <t>Justificació de les cites                                                 (link a Google Scholar)</t>
  </si>
  <si>
    <r>
      <t xml:space="preserve">Justificació de les cites                                                 (Relació d’obres en les que es trobi la cita en un document pdf: adjunteu el document amb </t>
    </r>
    <r>
      <rPr>
        <b/>
        <u/>
        <sz val="11"/>
        <color theme="1"/>
        <rFont val="Calibri"/>
        <family val="2"/>
        <scheme val="minor"/>
      </rPr>
      <t>el nom que apareix a la casella</t>
    </r>
    <r>
      <rPr>
        <sz val="11"/>
        <color theme="1"/>
        <rFont val="Calibri"/>
        <family val="2"/>
        <scheme val="minor"/>
      </rPr>
      <t xml:space="preserve"> corresponent)</t>
    </r>
  </si>
  <si>
    <t>ART I MUSICOLOGIA</t>
  </si>
  <si>
    <t>D0474</t>
  </si>
  <si>
    <t>nº grups participants (referit  a subprojectes dins de projectes coordinats, sent l'IP del projecte coordinat el candidat)</t>
  </si>
  <si>
    <t>ÀMBIT D'HUMANITATS</t>
  </si>
  <si>
    <r>
      <t xml:space="preserve">  - </t>
    </r>
    <r>
      <rPr>
        <u/>
        <sz val="11"/>
        <color theme="1"/>
        <rFont val="Calibri"/>
        <family val="2"/>
        <scheme val="minor"/>
      </rPr>
      <t>5 o més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2 punts/projecte.</t>
    </r>
  </si>
  <si>
    <r>
      <t xml:space="preserve">  -</t>
    </r>
    <r>
      <rPr>
        <u/>
        <sz val="11"/>
        <color theme="1"/>
        <rFont val="Calibri"/>
        <family val="2"/>
        <scheme val="minor"/>
      </rPr>
      <t xml:space="preserve"> 5 o més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1,5 punt/projecte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</si>
  <si>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5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1,5 punts/projecte.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</si>
  <si>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5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1,15 punt/projecte</t>
    </r>
  </si>
  <si>
    <t>Niu</t>
  </si>
  <si>
    <t>NIF / NIE</t>
  </si>
  <si>
    <t>Cognoms i Nom</t>
  </si>
  <si>
    <t>Categoria</t>
  </si>
  <si>
    <t>Departament</t>
  </si>
  <si>
    <t>Àrea</t>
  </si>
  <si>
    <t>PROFESSOR ASSOCIAT LABORAL</t>
  </si>
  <si>
    <t>36965951Y</t>
  </si>
  <si>
    <t>DAUFI RODERGAS, XAVIER</t>
  </si>
  <si>
    <t>MÚSICA</t>
  </si>
  <si>
    <t>44985456D</t>
  </si>
  <si>
    <t>FERNANDEZ GONZALEZ, MIGUEL ANGEL</t>
  </si>
  <si>
    <t>46346234S</t>
  </si>
  <si>
    <t>GOMEZ MESTRES, SILVIA</t>
  </si>
  <si>
    <t>ANTROPOLOGIA SOCIAL I CULTURAL</t>
  </si>
  <si>
    <t>ANTROPOLOGIA SOCIAL</t>
  </si>
  <si>
    <t>INVESTIGADOR/A POSTDOCTORAL</t>
  </si>
  <si>
    <t>47715072P</t>
  </si>
  <si>
    <t>OLLER GUZMAN, JOAN</t>
  </si>
  <si>
    <t>HISTÒRIA ANTIGA</t>
  </si>
  <si>
    <t>X0985809Y</t>
  </si>
  <si>
    <t>OWEN, DAVID</t>
  </si>
  <si>
    <t>FILOLOGIA ANGLESA</t>
  </si>
  <si>
    <t>40439442Z</t>
  </si>
  <si>
    <t>PALOMO PÉREZ, ANTONI</t>
  </si>
  <si>
    <t>49783030J</t>
  </si>
  <si>
    <t>PIVIDORI GURGO, MARIA CRISTINA</t>
  </si>
  <si>
    <t>40428884J</t>
  </si>
  <si>
    <t>PUJOL CASADEMONT, ENRIC</t>
  </si>
  <si>
    <t>HISTÒRIA MODERNA I CONTEMPORÀNIA</t>
  </si>
  <si>
    <t>HISTÒRIA MODERNA</t>
  </si>
  <si>
    <t>46316724Z</t>
  </si>
  <si>
    <t>RIBA MIRALLES, JORDI</t>
  </si>
  <si>
    <t>46591117V</t>
  </si>
  <si>
    <t>RIHUETE HERRADA, CRISTINA</t>
  </si>
  <si>
    <r>
      <t xml:space="preserve">  - Coordinació: </t>
    </r>
    <r>
      <rPr>
        <b/>
        <sz val="11"/>
        <color theme="1"/>
        <rFont val="Calibri"/>
        <family val="2"/>
        <scheme val="minor"/>
      </rPr>
      <t>1 punts/subprojecte</t>
    </r>
  </si>
  <si>
    <r>
      <t xml:space="preserve">  - Participació: </t>
    </r>
    <r>
      <rPr>
        <b/>
        <sz val="11"/>
        <color theme="1"/>
        <rFont val="Calibri"/>
        <family val="2"/>
        <scheme val="minor"/>
      </rPr>
      <t>0,8 punts/projecte</t>
    </r>
  </si>
  <si>
    <r>
      <t xml:space="preserve">iii. Participació: </t>
    </r>
    <r>
      <rPr>
        <b/>
        <sz val="11"/>
        <color theme="1"/>
        <rFont val="Calibri"/>
        <family val="2"/>
        <scheme val="minor"/>
      </rPr>
      <t>0,8 punts/projecte</t>
    </r>
  </si>
  <si>
    <r>
      <t>i. IP de projecte coordinat - únic IP:</t>
    </r>
    <r>
      <rPr>
        <b/>
        <sz val="11"/>
        <color theme="1"/>
        <rFont val="Calibri"/>
        <family val="2"/>
        <scheme val="minor"/>
      </rPr>
      <t xml:space="preserve"> 1,5 punts/projecte</t>
    </r>
  </si>
  <si>
    <r>
      <t>i'. IP de projecte coordinat - 2 coIP:</t>
    </r>
    <r>
      <rPr>
        <b/>
        <sz val="11"/>
        <color theme="1"/>
        <rFont val="Calibri"/>
        <family val="2"/>
        <scheme val="minor"/>
      </rPr>
      <t xml:space="preserve"> 1,15 punts/projecte</t>
    </r>
  </si>
  <si>
    <r>
      <t xml:space="preserve">ii'. IP de projecte individual - 2 coIP: </t>
    </r>
    <r>
      <rPr>
        <b/>
        <sz val="11"/>
        <color theme="1"/>
        <rFont val="Calibri"/>
        <family val="2"/>
        <scheme val="minor"/>
      </rPr>
      <t>0,9 punts/projecte.</t>
    </r>
  </si>
  <si>
    <r>
      <t xml:space="preserve">Coordinació d'un subprojecte: </t>
    </r>
    <r>
      <rPr>
        <b/>
        <sz val="11"/>
        <color theme="1"/>
        <rFont val="Calibri"/>
        <family val="2"/>
        <scheme val="minor"/>
      </rPr>
      <t>1 punt</t>
    </r>
    <r>
      <rPr>
        <sz val="11"/>
        <color theme="1"/>
        <rFont val="Calibri"/>
        <family val="2"/>
        <scheme val="minor"/>
      </rPr>
      <t>/0,75 menys de 5 gr</t>
    </r>
  </si>
  <si>
    <r>
      <t xml:space="preserve">Participació: </t>
    </r>
    <r>
      <rPr>
        <b/>
        <sz val="11"/>
        <color theme="1"/>
        <rFont val="Calibri"/>
        <family val="2"/>
        <scheme val="minor"/>
      </rPr>
      <t>0,8 punts o 0,5 menys de 5 gr</t>
    </r>
  </si>
  <si>
    <t>codi dep</t>
  </si>
  <si>
    <t>codi àrea</t>
  </si>
  <si>
    <t>D047402</t>
  </si>
  <si>
    <t>D043401</t>
  </si>
  <si>
    <t>D0465</t>
  </si>
  <si>
    <t>D046501</t>
  </si>
  <si>
    <t>D045407</t>
  </si>
  <si>
    <t>D042902</t>
  </si>
  <si>
    <t>D046601</t>
  </si>
  <si>
    <t>D0426</t>
  </si>
  <si>
    <t>D042601</t>
  </si>
  <si>
    <t>D043605</t>
  </si>
  <si>
    <t>Nombre de cites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</si>
</sst>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trike/>
      <sz val="11"/>
      <name val="Calibri"/>
      <family val="2"/>
      <scheme val="minor"/>
    </font>
    <font>
      <b/>
      <sz val="16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2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8" fillId="0" borderId="0"/>
  </cellStyleXfs>
  <cellXfs count="278">
    <xf numFmtId="0" fontId="0" fillId="0" borderId="0" xfId="0"/>
    <xf numFmtId="0" fontId="5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0" fillId="0" borderId="2" xfId="0" applyBorder="1" applyProtection="1"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vertic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2" fontId="0" fillId="2" borderId="2" xfId="0" applyNumberForma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/>
    <xf numFmtId="2" fontId="1" fillId="2" borderId="5" xfId="0" applyNumberFormat="1" applyFont="1" applyFill="1" applyBorder="1" applyAlignment="1">
      <alignment horizontal="center" vertical="center"/>
    </xf>
    <xf numFmtId="0" fontId="0" fillId="2" borderId="4" xfId="0" applyFill="1" applyBorder="1"/>
    <xf numFmtId="0" fontId="0" fillId="0" borderId="0" xfId="0" applyBorder="1"/>
    <xf numFmtId="0" fontId="18" fillId="0" borderId="0" xfId="0" applyFont="1" applyBorder="1" applyAlignment="1">
      <alignment horizontal="left" wrapText="1"/>
    </xf>
    <xf numFmtId="0" fontId="0" fillId="3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" fontId="0" fillId="3" borderId="2" xfId="0" applyNumberFormat="1" applyFill="1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4" fontId="0" fillId="3" borderId="2" xfId="0" applyNumberFormat="1" applyFill="1" applyBorder="1"/>
    <xf numFmtId="2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0" fillId="3" borderId="2" xfId="0" applyFill="1" applyBorder="1"/>
    <xf numFmtId="2" fontId="0" fillId="0" borderId="0" xfId="0" applyNumberFormat="1"/>
    <xf numFmtId="0" fontId="20" fillId="0" borderId="0" xfId="0" applyFont="1" applyAlignment="1">
      <alignment horizontal="justify" vertical="center"/>
    </xf>
    <xf numFmtId="2" fontId="9" fillId="2" borderId="2" xfId="0" applyNumberFormat="1" applyFont="1" applyFill="1" applyBorder="1" applyAlignment="1" applyProtection="1">
      <alignment vertical="center" wrapText="1"/>
    </xf>
    <xf numFmtId="2" fontId="8" fillId="2" borderId="2" xfId="0" applyNumberFormat="1" applyFont="1" applyFill="1" applyBorder="1" applyAlignment="1" applyProtection="1">
      <alignment vertical="center"/>
    </xf>
    <xf numFmtId="2" fontId="9" fillId="2" borderId="2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27" fillId="0" borderId="0" xfId="2" applyFont="1"/>
    <xf numFmtId="0" fontId="0" fillId="3" borderId="2" xfId="0" applyFill="1" applyBorder="1" applyAlignment="1">
      <alignment wrapText="1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5" xfId="0" applyBorder="1" applyProtection="1">
      <protection locked="0"/>
    </xf>
    <xf numFmtId="0" fontId="1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 applyProtection="1">
      <alignment vertical="center"/>
    </xf>
    <xf numFmtId="0" fontId="8" fillId="3" borderId="4" xfId="0" applyFont="1" applyFill="1" applyBorder="1" applyAlignment="1" applyProtection="1">
      <alignment vertical="center"/>
    </xf>
    <xf numFmtId="0" fontId="0" fillId="3" borderId="11" xfId="0" applyFill="1" applyBorder="1" applyAlignment="1" applyProtection="1">
      <alignment vertical="center"/>
    </xf>
    <xf numFmtId="0" fontId="9" fillId="3" borderId="6" xfId="0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vertical="center"/>
    </xf>
    <xf numFmtId="0" fontId="7" fillId="3" borderId="2" xfId="0" applyFont="1" applyFill="1" applyBorder="1" applyAlignment="1" applyProtection="1">
      <alignment horizontal="left" vertical="center" wrapText="1"/>
    </xf>
    <xf numFmtId="0" fontId="0" fillId="3" borderId="9" xfId="0" applyFill="1" applyBorder="1" applyAlignment="1" applyProtection="1">
      <alignment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left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left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2" fontId="6" fillId="0" borderId="7" xfId="0" applyNumberFormat="1" applyFont="1" applyFill="1" applyBorder="1" applyAlignment="1" applyProtection="1">
      <alignment horizontal="center" vertical="center" wrapText="1"/>
    </xf>
    <xf numFmtId="2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vertical="center"/>
    </xf>
    <xf numFmtId="0" fontId="12" fillId="2" borderId="6" xfId="0" applyFont="1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1" fillId="3" borderId="5" xfId="0" applyFont="1" applyFill="1" applyBorder="1" applyAlignment="1" applyProtection="1">
      <alignment vertical="center"/>
    </xf>
    <xf numFmtId="0" fontId="0" fillId="3" borderId="7" xfId="0" applyFill="1" applyBorder="1" applyAlignment="1" applyProtection="1">
      <alignment vertical="center" wrapText="1"/>
    </xf>
    <xf numFmtId="0" fontId="0" fillId="0" borderId="12" xfId="0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 wrapText="1"/>
    </xf>
    <xf numFmtId="0" fontId="0" fillId="3" borderId="14" xfId="0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horizontal="left" vertical="center" wrapText="1"/>
    </xf>
    <xf numFmtId="0" fontId="0" fillId="3" borderId="13" xfId="0" applyFill="1" applyBorder="1" applyAlignment="1" applyProtection="1">
      <alignment horizontal="left" vertical="center" wrapText="1"/>
    </xf>
    <xf numFmtId="0" fontId="0" fillId="3" borderId="2" xfId="0" applyFill="1" applyBorder="1" applyAlignment="1" applyProtection="1">
      <alignment horizontal="left" vertical="center" wrapText="1"/>
    </xf>
    <xf numFmtId="0" fontId="14" fillId="0" borderId="0" xfId="0" applyFont="1" applyFill="1" applyAlignment="1" applyProtection="1">
      <alignment vertical="center"/>
    </xf>
    <xf numFmtId="0" fontId="0" fillId="3" borderId="2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left" vertical="center" wrapText="1"/>
    </xf>
    <xf numFmtId="0" fontId="0" fillId="3" borderId="10" xfId="0" quotePrefix="1" applyFill="1" applyBorder="1" applyAlignment="1" applyProtection="1">
      <alignment horizontal="left" vertical="center" wrapText="1"/>
    </xf>
    <xf numFmtId="0" fontId="0" fillId="0" borderId="0" xfId="0" applyFill="1" applyAlignment="1" applyProtection="1">
      <alignment vertical="center"/>
    </xf>
    <xf numFmtId="0" fontId="0" fillId="3" borderId="2" xfId="0" quotePrefix="1" applyFill="1" applyBorder="1" applyAlignment="1" applyProtection="1">
      <alignment horizontal="left" vertical="center" wrapText="1"/>
    </xf>
    <xf numFmtId="0" fontId="0" fillId="3" borderId="11" xfId="0" quotePrefix="1" applyFill="1" applyBorder="1" applyAlignment="1" applyProtection="1">
      <alignment horizontal="left" vertical="center" wrapText="1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1" fontId="0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 applyProtection="1">
      <alignment horizontal="center" vertical="center" wrapText="1"/>
    </xf>
    <xf numFmtId="0" fontId="22" fillId="0" borderId="0" xfId="0" applyFont="1"/>
    <xf numFmtId="0" fontId="22" fillId="0" borderId="2" xfId="0" applyFont="1" applyBorder="1"/>
    <xf numFmtId="0" fontId="22" fillId="0" borderId="2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2" xfId="0" applyFont="1" applyBorder="1"/>
    <xf numFmtId="0" fontId="21" fillId="0" borderId="2" xfId="0" applyFont="1" applyBorder="1" applyAlignment="1">
      <alignment horizontal="center"/>
    </xf>
    <xf numFmtId="0" fontId="21" fillId="6" borderId="16" xfId="1" applyFont="1" applyFill="1" applyBorder="1" applyAlignment="1" applyProtection="1">
      <alignment horizontal="center" vertical="center"/>
    </xf>
    <xf numFmtId="0" fontId="21" fillId="6" borderId="15" xfId="1" applyFont="1" applyFill="1" applyBorder="1" applyAlignment="1" applyProtection="1">
      <alignment horizontal="center" vertical="center"/>
    </xf>
    <xf numFmtId="0" fontId="21" fillId="6" borderId="15" xfId="1" applyFont="1" applyFill="1" applyBorder="1" applyAlignment="1" applyProtection="1">
      <alignment vertical="center" wrapText="1"/>
    </xf>
    <xf numFmtId="0" fontId="21" fillId="6" borderId="17" xfId="1" applyFont="1" applyFill="1" applyBorder="1" applyAlignment="1" applyProtection="1">
      <alignment vertical="center" wrapText="1"/>
    </xf>
    <xf numFmtId="0" fontId="22" fillId="6" borderId="0" xfId="0" applyFont="1" applyFill="1" applyAlignment="1">
      <alignment vertical="center"/>
    </xf>
    <xf numFmtId="0" fontId="22" fillId="6" borderId="2" xfId="0" applyFont="1" applyFill="1" applyBorder="1"/>
    <xf numFmtId="2" fontId="22" fillId="6" borderId="2" xfId="0" applyNumberFormat="1" applyFont="1" applyFill="1" applyBorder="1"/>
    <xf numFmtId="0" fontId="22" fillId="6" borderId="0" xfId="0" applyFont="1" applyFill="1"/>
    <xf numFmtId="0" fontId="22" fillId="0" borderId="0" xfId="0" applyFont="1" applyBorder="1"/>
    <xf numFmtId="0" fontId="22" fillId="0" borderId="0" xfId="0" applyFont="1" applyBorder="1" applyAlignment="1">
      <alignment horizontal="center"/>
    </xf>
    <xf numFmtId="0" fontId="0" fillId="3" borderId="13" xfId="0" applyFill="1" applyBorder="1" applyAlignment="1" applyProtection="1">
      <alignment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0" borderId="2" xfId="0" applyFill="1" applyBorder="1" applyProtection="1"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Protection="1"/>
    <xf numFmtId="0" fontId="1" fillId="0" borderId="0" xfId="0" applyFont="1" applyFill="1" applyProtection="1"/>
    <xf numFmtId="0" fontId="0" fillId="2" borderId="10" xfId="0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2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0" fontId="0" fillId="0" borderId="0" xfId="0" applyBorder="1" applyAlignment="1">
      <alignment horizontal="left" wrapText="1"/>
    </xf>
    <xf numFmtId="2" fontId="0" fillId="2" borderId="2" xfId="0" applyNumberFormat="1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vertical="center" wrapText="1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27" fillId="0" borderId="0" xfId="2" applyFont="1" applyProtection="1"/>
    <xf numFmtId="0" fontId="9" fillId="2" borderId="3" xfId="0" applyFont="1" applyFill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</xf>
    <xf numFmtId="0" fontId="0" fillId="0" borderId="0" xfId="0" applyFill="1" applyProtection="1"/>
    <xf numFmtId="0" fontId="9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horizontal="left" vertical="center"/>
    </xf>
    <xf numFmtId="0" fontId="1" fillId="3" borderId="14" xfId="0" applyFont="1" applyFill="1" applyBorder="1" applyAlignment="1" applyProtection="1">
      <alignment vertical="center" wrapText="1"/>
    </xf>
    <xf numFmtId="0" fontId="0" fillId="3" borderId="11" xfId="0" applyFill="1" applyBorder="1" applyAlignment="1" applyProtection="1">
      <alignment vertical="center" wrapText="1"/>
    </xf>
    <xf numFmtId="0" fontId="0" fillId="3" borderId="10" xfId="0" applyFill="1" applyBorder="1" applyAlignment="1" applyProtection="1">
      <alignment vertical="center" wrapText="1"/>
    </xf>
    <xf numFmtId="0" fontId="0" fillId="3" borderId="10" xfId="0" applyFill="1" applyBorder="1" applyAlignment="1" applyProtection="1">
      <alignment vertical="center"/>
    </xf>
    <xf numFmtId="0" fontId="0" fillId="3" borderId="2" xfId="0" applyFill="1" applyBorder="1" applyProtection="1"/>
    <xf numFmtId="0" fontId="9" fillId="2" borderId="2" xfId="0" applyFont="1" applyFill="1" applyBorder="1" applyAlignment="1" applyProtection="1">
      <alignment horizontal="center"/>
    </xf>
    <xf numFmtId="0" fontId="9" fillId="2" borderId="2" xfId="0" applyFont="1" applyFill="1" applyBorder="1" applyProtection="1"/>
    <xf numFmtId="0" fontId="1" fillId="2" borderId="2" xfId="0" applyFont="1" applyFill="1" applyBorder="1" applyProtection="1"/>
    <xf numFmtId="0" fontId="0" fillId="2" borderId="2" xfId="0" applyFill="1" applyBorder="1" applyProtection="1"/>
    <xf numFmtId="0" fontId="0" fillId="0" borderId="0" xfId="0" applyBorder="1" applyAlignment="1" applyProtection="1">
      <alignment horizontal="left" wrapText="1"/>
    </xf>
    <xf numFmtId="0" fontId="1" fillId="3" borderId="2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justify" vertical="center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 wrapText="1"/>
    </xf>
    <xf numFmtId="0" fontId="0" fillId="0" borderId="0" xfId="0" applyFill="1"/>
    <xf numFmtId="0" fontId="10" fillId="7" borderId="3" xfId="0" applyFont="1" applyFill="1" applyBorder="1" applyAlignment="1" applyProtection="1">
      <alignment vertical="center"/>
    </xf>
    <xf numFmtId="0" fontId="12" fillId="7" borderId="4" xfId="0" applyFont="1" applyFill="1" applyBorder="1" applyAlignment="1" applyProtection="1">
      <alignment vertical="center"/>
    </xf>
    <xf numFmtId="0" fontId="0" fillId="7" borderId="4" xfId="0" applyFill="1" applyBorder="1" applyAlignment="1" applyProtection="1">
      <alignment vertical="center"/>
    </xf>
    <xf numFmtId="0" fontId="1" fillId="7" borderId="4" xfId="0" applyFont="1" applyFill="1" applyBorder="1" applyAlignment="1" applyProtection="1">
      <alignment vertical="center"/>
    </xf>
    <xf numFmtId="0" fontId="0" fillId="7" borderId="5" xfId="0" applyFill="1" applyBorder="1" applyAlignment="1" applyProtection="1">
      <alignment vertical="center"/>
    </xf>
    <xf numFmtId="0" fontId="9" fillId="7" borderId="3" xfId="0" applyFont="1" applyFill="1" applyBorder="1" applyAlignment="1" applyProtection="1">
      <alignment vertical="center"/>
    </xf>
    <xf numFmtId="0" fontId="0" fillId="7" borderId="1" xfId="0" applyFill="1" applyBorder="1" applyAlignment="1" applyProtection="1">
      <alignment vertical="center"/>
    </xf>
    <xf numFmtId="0" fontId="1" fillId="7" borderId="1" xfId="0" applyFont="1" applyFill="1" applyBorder="1" applyAlignment="1" applyProtection="1">
      <alignment vertical="center"/>
    </xf>
    <xf numFmtId="0" fontId="0" fillId="7" borderId="9" xfId="0" applyFill="1" applyBorder="1" applyAlignment="1" applyProtection="1">
      <alignment vertical="center"/>
    </xf>
    <xf numFmtId="0" fontId="0" fillId="7" borderId="2" xfId="0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vertical="center"/>
    </xf>
    <xf numFmtId="0" fontId="0" fillId="9" borderId="10" xfId="0" applyFont="1" applyFill="1" applyBorder="1" applyAlignment="1" applyProtection="1">
      <alignment horizontal="center" vertical="center" wrapText="1"/>
      <protection locked="0"/>
    </xf>
    <xf numFmtId="0" fontId="0" fillId="9" borderId="2" xfId="0" applyFont="1" applyFill="1" applyBorder="1" applyAlignment="1" applyProtection="1">
      <alignment horizontal="center" vertical="center" wrapText="1"/>
      <protection locked="0"/>
    </xf>
    <xf numFmtId="0" fontId="6" fillId="9" borderId="2" xfId="0" applyFont="1" applyFill="1" applyBorder="1" applyAlignment="1" applyProtection="1">
      <alignment horizontal="center" vertical="center" wrapText="1"/>
      <protection locked="0"/>
    </xf>
    <xf numFmtId="0" fontId="8" fillId="7" borderId="6" xfId="0" applyFont="1" applyFill="1" applyBorder="1" applyAlignment="1" applyProtection="1">
      <alignment vertical="center"/>
    </xf>
    <xf numFmtId="0" fontId="8" fillId="7" borderId="4" xfId="0" applyFont="1" applyFill="1" applyBorder="1" applyAlignment="1" applyProtection="1">
      <alignment vertical="center"/>
    </xf>
    <xf numFmtId="0" fontId="9" fillId="7" borderId="4" xfId="0" applyFont="1" applyFill="1" applyBorder="1" applyAlignment="1" applyProtection="1">
      <alignment vertical="center"/>
    </xf>
    <xf numFmtId="0" fontId="9" fillId="7" borderId="6" xfId="0" applyFont="1" applyFill="1" applyBorder="1" applyAlignment="1" applyProtection="1">
      <alignment vertical="center"/>
    </xf>
    <xf numFmtId="0" fontId="0" fillId="8" borderId="2" xfId="0" applyFont="1" applyFill="1" applyBorder="1" applyAlignment="1" applyProtection="1">
      <alignment horizontal="center"/>
      <protection locked="0"/>
    </xf>
    <xf numFmtId="0" fontId="1" fillId="10" borderId="22" xfId="0" applyFont="1" applyFill="1" applyBorder="1" applyAlignment="1">
      <alignment horizontal="center" vertical="center" wrapText="1"/>
    </xf>
    <xf numFmtId="0" fontId="0" fillId="10" borderId="22" xfId="0" applyFill="1" applyBorder="1"/>
    <xf numFmtId="0" fontId="22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30" fillId="0" borderId="0" xfId="0" applyFont="1" applyFill="1" applyBorder="1"/>
    <xf numFmtId="0" fontId="21" fillId="0" borderId="0" xfId="0" applyFont="1" applyFill="1" applyBorder="1"/>
    <xf numFmtId="0" fontId="21" fillId="0" borderId="0" xfId="0" applyFont="1" applyFill="1" applyBorder="1" applyAlignment="1">
      <alignment wrapText="1"/>
    </xf>
    <xf numFmtId="0" fontId="0" fillId="3" borderId="2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7" fillId="3" borderId="14" xfId="0" applyFont="1" applyFill="1" applyBorder="1" applyAlignment="1" applyProtection="1">
      <alignment horizontal="left" vertical="center" wrapText="1"/>
    </xf>
    <xf numFmtId="0" fontId="7" fillId="3" borderId="10" xfId="0" applyFont="1" applyFill="1" applyBorder="1" applyAlignment="1" applyProtection="1">
      <alignment horizontal="left" vertical="center" wrapText="1"/>
    </xf>
    <xf numFmtId="0" fontId="8" fillId="7" borderId="3" xfId="0" applyFont="1" applyFill="1" applyBorder="1" applyAlignment="1" applyProtection="1">
      <alignment horizontal="left" vertical="center"/>
    </xf>
    <xf numFmtId="0" fontId="0" fillId="7" borderId="5" xfId="0" applyFill="1" applyBorder="1" applyAlignment="1" applyProtection="1">
      <alignment horizontal="left" vertical="center"/>
    </xf>
    <xf numFmtId="0" fontId="8" fillId="7" borderId="2" xfId="0" applyFont="1" applyFill="1" applyBorder="1" applyAlignment="1" applyProtection="1">
      <alignment horizontal="left" vertical="center"/>
    </xf>
    <xf numFmtId="164" fontId="9" fillId="7" borderId="3" xfId="0" applyNumberFormat="1" applyFont="1" applyFill="1" applyBorder="1" applyAlignment="1" applyProtection="1">
      <alignment horizontal="center" vertical="center"/>
    </xf>
    <xf numFmtId="164" fontId="9" fillId="7" borderId="4" xfId="0" applyNumberFormat="1" applyFont="1" applyFill="1" applyBorder="1" applyAlignment="1" applyProtection="1">
      <alignment horizontal="center" vertical="center"/>
    </xf>
    <xf numFmtId="164" fontId="9" fillId="7" borderId="5" xfId="0" applyNumberFormat="1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3" borderId="3" xfId="0" applyFill="1" applyBorder="1" applyAlignment="1" applyProtection="1">
      <alignment vertical="center" wrapText="1"/>
    </xf>
    <xf numFmtId="0" fontId="0" fillId="3" borderId="5" xfId="0" applyFill="1" applyBorder="1" applyAlignment="1" applyProtection="1">
      <alignment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8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vertical="center"/>
    </xf>
    <xf numFmtId="0" fontId="7" fillId="3" borderId="21" xfId="0" applyFont="1" applyFill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3" borderId="3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 wrapText="1"/>
    </xf>
    <xf numFmtId="0" fontId="15" fillId="3" borderId="3" xfId="0" applyFont="1" applyFill="1" applyBorder="1" applyAlignment="1" applyProtection="1">
      <alignment vertical="center"/>
    </xf>
    <xf numFmtId="0" fontId="15" fillId="3" borderId="4" xfId="0" applyFont="1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left" vertical="center" wrapText="1"/>
    </xf>
    <xf numFmtId="0" fontId="0" fillId="3" borderId="11" xfId="0" applyFill="1" applyBorder="1" applyAlignment="1" applyProtection="1">
      <alignment horizontal="center" vertical="center" wrapText="1"/>
    </xf>
    <xf numFmtId="0" fontId="0" fillId="3" borderId="14" xfId="0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8" fillId="7" borderId="2" xfId="0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left" vertical="center" wrapText="1"/>
    </xf>
    <xf numFmtId="0" fontId="9" fillId="7" borderId="5" xfId="0" applyFont="1" applyFill="1" applyBorder="1" applyAlignment="1" applyProtection="1">
      <alignment horizontal="left" vertical="center" wrapText="1"/>
    </xf>
    <xf numFmtId="0" fontId="7" fillId="3" borderId="12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9" fillId="7" borderId="3" xfId="0" applyFont="1" applyFill="1" applyBorder="1" applyAlignment="1" applyProtection="1">
      <alignment vertical="center" wrapText="1"/>
    </xf>
    <xf numFmtId="0" fontId="9" fillId="7" borderId="4" xfId="0" applyFont="1" applyFill="1" applyBorder="1" applyAlignment="1" applyProtection="1">
      <alignment vertical="center" wrapText="1"/>
    </xf>
    <xf numFmtId="0" fontId="1" fillId="7" borderId="3" xfId="0" applyFont="1" applyFill="1" applyBorder="1" applyAlignment="1" applyProtection="1">
      <alignment horizontal="center" vertical="center"/>
    </xf>
    <xf numFmtId="0" fontId="1" fillId="7" borderId="4" xfId="0" applyFont="1" applyFill="1" applyBorder="1" applyAlignment="1" applyProtection="1">
      <alignment horizontal="center" vertical="center"/>
    </xf>
    <xf numFmtId="0" fontId="1" fillId="7" borderId="5" xfId="0" applyFont="1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vertical="center" wrapText="1"/>
    </xf>
    <xf numFmtId="0" fontId="0" fillId="3" borderId="6" xfId="0" applyFill="1" applyBorder="1" applyAlignment="1" applyProtection="1">
      <alignment vertical="center" wrapText="1"/>
    </xf>
    <xf numFmtId="0" fontId="0" fillId="3" borderId="11" xfId="0" applyFill="1" applyBorder="1" applyAlignment="1" applyProtection="1">
      <alignment horizontal="left" vertical="center" wrapText="1"/>
    </xf>
    <xf numFmtId="0" fontId="2" fillId="7" borderId="18" xfId="0" applyFont="1" applyFill="1" applyBorder="1" applyAlignment="1" applyProtection="1">
      <alignment horizontal="center" vertical="center" wrapText="1"/>
    </xf>
    <xf numFmtId="0" fontId="2" fillId="7" borderId="19" xfId="0" applyFont="1" applyFill="1" applyBorder="1" applyAlignment="1" applyProtection="1">
      <alignment horizontal="center" vertical="center" wrapText="1"/>
    </xf>
    <xf numFmtId="0" fontId="0" fillId="7" borderId="20" xfId="0" applyFill="1" applyBorder="1" applyAlignment="1" applyProtection="1">
      <alignment vertical="center" wrapText="1"/>
    </xf>
    <xf numFmtId="0" fontId="18" fillId="2" borderId="3" xfId="0" applyFont="1" applyFill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18" fillId="7" borderId="2" xfId="0" applyFont="1" applyFill="1" applyBorder="1" applyAlignment="1">
      <alignment horizontal="left" wrapText="1"/>
    </xf>
    <xf numFmtId="0" fontId="0" fillId="2" borderId="2" xfId="0" applyFill="1" applyBorder="1" applyAlignment="1" applyProtection="1">
      <alignment vertical="center" wrapText="1"/>
    </xf>
    <xf numFmtId="0" fontId="18" fillId="2" borderId="3" xfId="0" applyFont="1" applyFill="1" applyBorder="1" applyAlignment="1" applyProtection="1">
      <alignment horizontal="left" wrapText="1"/>
    </xf>
    <xf numFmtId="0" fontId="18" fillId="2" borderId="4" xfId="0" applyFont="1" applyFill="1" applyBorder="1" applyAlignment="1" applyProtection="1">
      <alignment horizontal="left" wrapText="1"/>
    </xf>
    <xf numFmtId="0" fontId="18" fillId="2" borderId="5" xfId="0" applyFont="1" applyFill="1" applyBorder="1" applyAlignment="1" applyProtection="1">
      <alignment horizontal="left" wrapText="1"/>
    </xf>
    <xf numFmtId="0" fontId="0" fillId="3" borderId="10" xfId="0" applyFill="1" applyBorder="1" applyAlignment="1" applyProtection="1">
      <alignment vertical="center" wrapText="1"/>
    </xf>
    <xf numFmtId="0" fontId="0" fillId="3" borderId="2" xfId="0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vertical="center"/>
    </xf>
    <xf numFmtId="0" fontId="0" fillId="3" borderId="10" xfId="0" applyFill="1" applyBorder="1" applyAlignment="1" applyProtection="1">
      <alignment vertical="center"/>
    </xf>
    <xf numFmtId="0" fontId="0" fillId="3" borderId="7" xfId="0" applyFill="1" applyBorder="1" applyAlignment="1" applyProtection="1">
      <alignment vertical="center" wrapText="1"/>
    </xf>
    <xf numFmtId="0" fontId="0" fillId="3" borderId="8" xfId="0" applyFill="1" applyBorder="1" applyAlignment="1" applyProtection="1">
      <alignment vertical="center" wrapText="1"/>
    </xf>
    <xf numFmtId="0" fontId="0" fillId="3" borderId="14" xfId="0" applyFont="1" applyFill="1" applyBorder="1" applyAlignment="1" applyProtection="1">
      <alignment vertical="center" wrapText="1"/>
    </xf>
    <xf numFmtId="0" fontId="0" fillId="3" borderId="10" xfId="0" applyFont="1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18" fillId="2" borderId="2" xfId="0" applyFont="1" applyFill="1" applyBorder="1" applyAlignment="1">
      <alignment horizontal="left" wrapText="1"/>
    </xf>
    <xf numFmtId="0" fontId="0" fillId="0" borderId="4" xfId="0" applyBorder="1" applyAlignment="1" applyProtection="1">
      <alignment horizontal="left" wrapText="1"/>
    </xf>
    <xf numFmtId="0" fontId="0" fillId="0" borderId="5" xfId="0" applyBorder="1" applyAlignment="1" applyProtection="1">
      <alignment horizontal="left" wrapText="1"/>
    </xf>
  </cellXfs>
  <cellStyles count="4">
    <cellStyle name="Énfasis3" xfId="1" builtinId="37"/>
    <cellStyle name="Hipervínculo" xfId="2" builtinId="8"/>
    <cellStyle name="Normal" xfId="0" builtinId="0"/>
    <cellStyle name="Normal 5" xfId="3"/>
  </cellStyles>
  <dxfs count="13"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3</xdr:row>
      <xdr:rowOff>0</xdr:rowOff>
    </xdr:from>
    <xdr:to>
      <xdr:col>17</xdr:col>
      <xdr:colOff>152400</xdr:colOff>
      <xdr:row>18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571500"/>
          <a:ext cx="5400675" cy="3038475"/>
        </a:xfrm>
        <a:prstGeom prst="rect">
          <a:avLst/>
        </a:prstGeom>
        <a:solidFill>
          <a:srgbClr val="FFC000"/>
        </a:solidFill>
        <a:extLst/>
      </xdr:spPr>
    </xdr:pic>
    <xdr:clientData/>
  </xdr:twoCellAnchor>
  <xdr:twoCellAnchor editAs="oneCell">
    <xdr:from>
      <xdr:col>0</xdr:col>
      <xdr:colOff>114299</xdr:colOff>
      <xdr:row>2</xdr:row>
      <xdr:rowOff>95250</xdr:rowOff>
    </xdr:from>
    <xdr:to>
      <xdr:col>8</xdr:col>
      <xdr:colOff>561974</xdr:colOff>
      <xdr:row>24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56E815-A9FB-42A7-8619-4A2AF3440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476250"/>
          <a:ext cx="6543675" cy="423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47625</xdr:rowOff>
        </xdr:from>
        <xdr:to>
          <xdr:col>6</xdr:col>
          <xdr:colOff>523875</xdr:colOff>
          <xdr:row>4</xdr:row>
          <xdr:rowOff>28575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4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0</xdr:rowOff>
        </xdr:from>
        <xdr:to>
          <xdr:col>13</xdr:col>
          <xdr:colOff>409575</xdr:colOff>
          <xdr:row>3</xdr:row>
          <xdr:rowOff>209550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6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7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19050</xdr:rowOff>
        </xdr:from>
        <xdr:to>
          <xdr:col>8</xdr:col>
          <xdr:colOff>390525</xdr:colOff>
          <xdr:row>3</xdr:row>
          <xdr:rowOff>228600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8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211380</xdr:colOff>
      <xdr:row>0</xdr:row>
      <xdr:rowOff>23698</xdr:rowOff>
    </xdr:from>
    <xdr:to>
      <xdr:col>6</xdr:col>
      <xdr:colOff>733424</xdr:colOff>
      <xdr:row>15</xdr:row>
      <xdr:rowOff>66676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432"/>
        <a:stretch/>
      </xdr:blipFill>
      <xdr:spPr bwMode="auto">
        <a:xfrm>
          <a:off x="7526580" y="23698"/>
          <a:ext cx="8008694" cy="349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781050</xdr:colOff>
          <xdr:row>11</xdr:row>
          <xdr:rowOff>38100</xdr:rowOff>
        </xdr:from>
        <xdr:to>
          <xdr:col>8</xdr:col>
          <xdr:colOff>1838325</xdr:colOff>
          <xdr:row>14</xdr:row>
          <xdr:rowOff>104775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9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A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0</xdr:row>
          <xdr:rowOff>104775</xdr:rowOff>
        </xdr:from>
        <xdr:to>
          <xdr:col>4</xdr:col>
          <xdr:colOff>142875</xdr:colOff>
          <xdr:row>4</xdr:row>
          <xdr:rowOff>123825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1514475</xdr:colOff>
          <xdr:row>0</xdr:row>
          <xdr:rowOff>76200</xdr:rowOff>
        </xdr:from>
        <xdr:to>
          <xdr:col>2</xdr:col>
          <xdr:colOff>2771775</xdr:colOff>
          <xdr:row>3</xdr:row>
          <xdr:rowOff>47625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C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0</xdr:rowOff>
        </xdr:from>
        <xdr:to>
          <xdr:col>13</xdr:col>
          <xdr:colOff>409575</xdr:colOff>
          <xdr:row>3</xdr:row>
          <xdr:rowOff>209550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D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0</xdr:row>
          <xdr:rowOff>0</xdr:rowOff>
        </xdr:from>
        <xdr:to>
          <xdr:col>7</xdr:col>
          <xdr:colOff>466725</xdr:colOff>
          <xdr:row>4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E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1</xdr:row>
          <xdr:rowOff>0</xdr:rowOff>
        </xdr:from>
        <xdr:to>
          <xdr:col>7</xdr:col>
          <xdr:colOff>571500</xdr:colOff>
          <xdr:row>5</xdr:row>
          <xdr:rowOff>161925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F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1</xdr:row>
          <xdr:rowOff>0</xdr:rowOff>
        </xdr:from>
        <xdr:to>
          <xdr:col>4</xdr:col>
          <xdr:colOff>1609725</xdr:colOff>
          <xdr:row>5</xdr:row>
          <xdr:rowOff>38100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10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1</xdr:row>
          <xdr:rowOff>0</xdr:rowOff>
        </xdr:from>
        <xdr:to>
          <xdr:col>8</xdr:col>
          <xdr:colOff>361950</xdr:colOff>
          <xdr:row>5</xdr:row>
          <xdr:rowOff>209550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cc&#233;s,%20provisi&#243;%20i%20promoci&#243;\APPR01%20-%20Programa%20de%20c&#224;tedres\2018\M&#232;rits%20rellevants\AGREGATS\MERITS_RELLEVANTS_Agregat-CC-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cc&#233;s,%20provisi&#243;%20i%20promoci&#243;\APPR01%20-%20Programa%20de%20c&#224;tedres\2019\M&#232;rits%20rellevants\Formularis\MERITS_RELLEVANTS_Agregat-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e de la normativa"/>
      <sheetName val="Instruccions"/>
      <sheetName val="Valoració "/>
      <sheetName val="ERC Grant"/>
      <sheetName val="1.2.a.Projectes Internacionals"/>
      <sheetName val="1.2.b.Projectes I+D+i"/>
      <sheetName val="1.2.c.SGR"/>
      <sheetName val="1.2.d.Publicacions"/>
      <sheetName val="1.2.e.Transferència"/>
      <sheetName val="1.2.f. Institucions acadèmiques"/>
      <sheetName val="1.2.g.Direcció"/>
      <sheetName val="2.ii.Projectes Innovació Docent"/>
      <sheetName val="2.iv.Tesis"/>
      <sheetName val="2.v.2. Experiència Docent"/>
      <sheetName val="2.vi. Comissions docència"/>
      <sheetName val="AM. Altres Mèrits"/>
      <sheetName val="AGR INT"/>
      <sheetName val="RESUM"/>
      <sheetName val="N AQU"/>
      <sheetName val="MERITS_RELLEVANTS_Agregat-CC-20"/>
    </sheetNames>
    <definedNames>
      <definedName name="Enviar"/>
    </definedNames>
    <sheetDataSet>
      <sheetData sheetId="0"/>
      <sheetData sheetId="1"/>
      <sheetData sheetId="2">
        <row r="7">
          <cell r="D7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e de la normativa"/>
      <sheetName val="Instruccions"/>
      <sheetName val="Valoració "/>
      <sheetName val="ERC Grant"/>
      <sheetName val="1.2.a.Projectes Internacionals"/>
      <sheetName val="1.2.b.Projectes I+D+i"/>
      <sheetName val="1.2.c.SGR"/>
      <sheetName val="1.2.d.Publicacions"/>
      <sheetName val="1.2.e.Transferència"/>
      <sheetName val="1.2.f. Institucions acadèmiques"/>
      <sheetName val="1.2.g.Direcció"/>
      <sheetName val="2.ii.Projectes Innovació Docent"/>
      <sheetName val="2.iv.Tesis"/>
      <sheetName val="2.v.2. Experiència Docent"/>
      <sheetName val="2.vi. Comissions docència"/>
      <sheetName val="AM. Altres Mèrits"/>
      <sheetName val="AGR INT"/>
      <sheetName val="RESUM"/>
      <sheetName val="N AQU"/>
      <sheetName val="MERITS_RELLEVANTS_Agregat-CC"/>
    </sheetNames>
    <definedNames>
      <definedName name="Envia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id="1" name="Tabla1" displayName="Tabla1" ref="A1:H11" totalsRowShown="0" headerRowDxfId="12" dataDxfId="10" headerRowBorderDxfId="11" tableBorderDxfId="9" totalsRowBorderDxfId="8">
  <autoFilter ref="A1:H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:F11">
    <sortCondition ref="C7"/>
  </sortState>
  <tableColumns count="8">
    <tableColumn id="2" name="NIF / NIE" dataDxfId="7"/>
    <tableColumn id="1" name="Niu" dataDxfId="6"/>
    <tableColumn id="3" name="Cognoms i Nom" dataDxfId="5"/>
    <tableColumn id="4" name="Categoria" dataDxfId="4"/>
    <tableColumn id="5" name="Departament" dataDxfId="3"/>
    <tableColumn id="6" name="Àrea" dataDxfId="2"/>
    <tableColumn id="23" name="codi dep" dataDxfId="1"/>
    <tableColumn id="24" name="codi àrea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12.xml"/><Relationship Id="rId4" Type="http://schemas.openxmlformats.org/officeDocument/2006/relationships/vmlDrawing" Target="../drawings/vmlDrawing12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FF00"/>
  </sheetPr>
  <dimension ref="A1"/>
  <sheetViews>
    <sheetView showGridLines="0" tabSelected="1" workbookViewId="0">
      <selection activeCell="J2" sqref="J2"/>
    </sheetView>
  </sheetViews>
  <sheetFormatPr baseColWidth="10" defaultColWidth="11.42578125" defaultRowHeight="15" x14ac:dyDescent="0.25"/>
  <sheetData/>
  <sheetProtection algorithmName="SHA-512" hashValue="Fnc/N53A3FcoDG+ErdyUaEpRn9j+u0xZqU3PVzRqUoPFaxy0lq/cYIfRVBxOqP8ctlHGVnVizzmmq6M7vZk1dg==" saltValue="zl/UJSMVFzQ0ETFH6sOucA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H63"/>
  <sheetViews>
    <sheetView workbookViewId="0">
      <selection activeCell="A12" sqref="A12"/>
    </sheetView>
  </sheetViews>
  <sheetFormatPr baseColWidth="10" defaultColWidth="9.140625" defaultRowHeight="18.75" customHeight="1" x14ac:dyDescent="0.25"/>
  <cols>
    <col min="1" max="2" width="10.85546875" style="188" customWidth="1"/>
    <col min="3" max="3" width="29.42578125" style="188" customWidth="1"/>
    <col min="4" max="4" width="41.42578125" style="188" customWidth="1"/>
    <col min="5" max="5" width="32.5703125" style="188" customWidth="1"/>
    <col min="6" max="6" width="18.28515625" style="188" bestFit="1" customWidth="1"/>
    <col min="7" max="7" width="12" style="188" customWidth="1"/>
    <col min="8" max="16384" width="9.140625" style="188"/>
  </cols>
  <sheetData>
    <row r="1" spans="1:8" ht="18.75" customHeight="1" x14ac:dyDescent="0.25">
      <c r="A1" s="191" t="s">
        <v>234</v>
      </c>
      <c r="B1" s="191" t="s">
        <v>233</v>
      </c>
      <c r="C1" s="191" t="s">
        <v>235</v>
      </c>
      <c r="D1" s="191" t="s">
        <v>236</v>
      </c>
      <c r="E1" s="191" t="s">
        <v>237</v>
      </c>
      <c r="F1" s="191" t="s">
        <v>238</v>
      </c>
      <c r="G1" s="192" t="s">
        <v>276</v>
      </c>
      <c r="H1" s="192" t="s">
        <v>277</v>
      </c>
    </row>
    <row r="2" spans="1:8" ht="18.75" customHeight="1" x14ac:dyDescent="0.25">
      <c r="A2" s="188" t="s">
        <v>240</v>
      </c>
      <c r="B2" s="188">
        <v>2138715</v>
      </c>
      <c r="C2" s="188" t="s">
        <v>241</v>
      </c>
      <c r="D2" s="188" t="s">
        <v>239</v>
      </c>
      <c r="E2" s="188" t="s">
        <v>225</v>
      </c>
      <c r="F2" s="188" t="s">
        <v>242</v>
      </c>
      <c r="G2" s="188" t="s">
        <v>226</v>
      </c>
      <c r="H2" s="188" t="s">
        <v>278</v>
      </c>
    </row>
    <row r="3" spans="1:8" ht="18.75" customHeight="1" x14ac:dyDescent="0.25">
      <c r="A3" s="188" t="s">
        <v>243</v>
      </c>
      <c r="B3" s="188">
        <v>2080483</v>
      </c>
      <c r="C3" s="188" t="s">
        <v>244</v>
      </c>
      <c r="D3" s="188" t="s">
        <v>239</v>
      </c>
      <c r="E3" s="188" t="s">
        <v>202</v>
      </c>
      <c r="F3" s="188" t="s">
        <v>202</v>
      </c>
      <c r="G3" s="188" t="s">
        <v>203</v>
      </c>
      <c r="H3" s="188" t="s">
        <v>279</v>
      </c>
    </row>
    <row r="4" spans="1:8" ht="18.75" customHeight="1" x14ac:dyDescent="0.25">
      <c r="A4" s="188" t="s">
        <v>245</v>
      </c>
      <c r="B4" s="188">
        <v>1187756</v>
      </c>
      <c r="C4" s="188" t="s">
        <v>246</v>
      </c>
      <c r="D4" s="188" t="s">
        <v>239</v>
      </c>
      <c r="E4" s="188" t="s">
        <v>247</v>
      </c>
      <c r="F4" s="188" t="s">
        <v>248</v>
      </c>
      <c r="G4" s="188" t="s">
        <v>280</v>
      </c>
      <c r="H4" s="188" t="s">
        <v>281</v>
      </c>
    </row>
    <row r="5" spans="1:8" ht="18.75" customHeight="1" x14ac:dyDescent="0.25">
      <c r="A5" s="188" t="s">
        <v>250</v>
      </c>
      <c r="B5" s="188">
        <v>2132589</v>
      </c>
      <c r="C5" s="188" t="s">
        <v>251</v>
      </c>
      <c r="D5" s="188" t="s">
        <v>239</v>
      </c>
      <c r="E5" s="188" t="s">
        <v>121</v>
      </c>
      <c r="F5" s="188" t="s">
        <v>252</v>
      </c>
      <c r="G5" s="188" t="s">
        <v>201</v>
      </c>
      <c r="H5" s="188" t="s">
        <v>282</v>
      </c>
    </row>
    <row r="6" spans="1:8" ht="18.75" customHeight="1" x14ac:dyDescent="0.25">
      <c r="A6" s="188" t="s">
        <v>253</v>
      </c>
      <c r="B6" s="188">
        <v>1003750</v>
      </c>
      <c r="C6" s="188" t="s">
        <v>254</v>
      </c>
      <c r="D6" s="188" t="s">
        <v>239</v>
      </c>
      <c r="E6" s="188" t="s">
        <v>205</v>
      </c>
      <c r="F6" s="188" t="s">
        <v>255</v>
      </c>
      <c r="G6" s="188" t="s">
        <v>206</v>
      </c>
      <c r="H6" s="188" t="s">
        <v>283</v>
      </c>
    </row>
    <row r="7" spans="1:8" ht="18.75" customHeight="1" x14ac:dyDescent="0.25">
      <c r="A7" s="188" t="s">
        <v>256</v>
      </c>
      <c r="B7" s="188">
        <v>2011467</v>
      </c>
      <c r="C7" s="188" t="s">
        <v>257</v>
      </c>
      <c r="D7" s="188" t="s">
        <v>239</v>
      </c>
      <c r="E7" s="188" t="s">
        <v>199</v>
      </c>
      <c r="F7" s="188" t="s">
        <v>199</v>
      </c>
      <c r="G7" s="188" t="s">
        <v>200</v>
      </c>
      <c r="H7" s="188" t="s">
        <v>284</v>
      </c>
    </row>
    <row r="8" spans="1:8" ht="18.75" customHeight="1" x14ac:dyDescent="0.25">
      <c r="A8" s="188" t="s">
        <v>258</v>
      </c>
      <c r="B8" s="188">
        <v>1181320</v>
      </c>
      <c r="C8" s="188" t="s">
        <v>259</v>
      </c>
      <c r="D8" s="188" t="s">
        <v>239</v>
      </c>
      <c r="E8" s="188" t="s">
        <v>205</v>
      </c>
      <c r="F8" s="188" t="s">
        <v>255</v>
      </c>
      <c r="G8" s="188" t="s">
        <v>206</v>
      </c>
      <c r="H8" s="188" t="s">
        <v>283</v>
      </c>
    </row>
    <row r="9" spans="1:8" ht="18.75" customHeight="1" x14ac:dyDescent="0.25">
      <c r="A9" s="188" t="s">
        <v>260</v>
      </c>
      <c r="B9" s="188">
        <v>1004201</v>
      </c>
      <c r="C9" s="188" t="s">
        <v>261</v>
      </c>
      <c r="D9" s="188" t="s">
        <v>249</v>
      </c>
      <c r="E9" s="188" t="s">
        <v>262</v>
      </c>
      <c r="F9" s="188" t="s">
        <v>263</v>
      </c>
      <c r="G9" s="188" t="s">
        <v>285</v>
      </c>
      <c r="H9" s="188" t="s">
        <v>286</v>
      </c>
    </row>
    <row r="10" spans="1:8" ht="18.75" customHeight="1" x14ac:dyDescent="0.25">
      <c r="A10" s="188" t="s">
        <v>264</v>
      </c>
      <c r="B10" s="188">
        <v>2009030</v>
      </c>
      <c r="C10" s="188" t="s">
        <v>265</v>
      </c>
      <c r="D10" s="188" t="s">
        <v>239</v>
      </c>
      <c r="E10" s="188" t="s">
        <v>120</v>
      </c>
      <c r="F10" s="188" t="s">
        <v>204</v>
      </c>
      <c r="G10" s="188" t="s">
        <v>198</v>
      </c>
      <c r="H10" s="188" t="s">
        <v>287</v>
      </c>
    </row>
    <row r="11" spans="1:8" ht="18.75" customHeight="1" x14ac:dyDescent="0.25">
      <c r="A11" s="188" t="s">
        <v>266</v>
      </c>
      <c r="B11" s="188">
        <v>2138962</v>
      </c>
      <c r="C11" s="188" t="s">
        <v>267</v>
      </c>
      <c r="D11" s="188" t="s">
        <v>249</v>
      </c>
      <c r="E11" s="188" t="s">
        <v>199</v>
      </c>
      <c r="F11" s="188" t="s">
        <v>199</v>
      </c>
      <c r="G11" s="188" t="s">
        <v>200</v>
      </c>
      <c r="H11" s="188" t="s">
        <v>284</v>
      </c>
    </row>
    <row r="34" spans="1:5" ht="18.75" customHeight="1" x14ac:dyDescent="0.25">
      <c r="A34" s="189"/>
    </row>
    <row r="35" spans="1:5" ht="18.75" customHeight="1" x14ac:dyDescent="0.25">
      <c r="A35" s="189"/>
    </row>
    <row r="36" spans="1:5" ht="18.75" customHeight="1" x14ac:dyDescent="0.25">
      <c r="A36" s="189"/>
    </row>
    <row r="37" spans="1:5" ht="18.75" customHeight="1" x14ac:dyDescent="0.25">
      <c r="A37" s="189"/>
    </row>
    <row r="38" spans="1:5" ht="18.75" customHeight="1" x14ac:dyDescent="0.25">
      <c r="A38" s="189"/>
    </row>
    <row r="39" spans="1:5" ht="18.75" customHeight="1" x14ac:dyDescent="0.25">
      <c r="E39" s="190"/>
    </row>
    <row r="40" spans="1:5" ht="18.75" customHeight="1" x14ac:dyDescent="0.25">
      <c r="E40" s="190"/>
    </row>
    <row r="41" spans="1:5" ht="18.75" customHeight="1" x14ac:dyDescent="0.25">
      <c r="E41" s="190"/>
    </row>
    <row r="42" spans="1:5" ht="18.75" customHeight="1" x14ac:dyDescent="0.25">
      <c r="E42" s="190"/>
    </row>
    <row r="43" spans="1:5" ht="18.75" customHeight="1" x14ac:dyDescent="0.25">
      <c r="E43" s="190"/>
    </row>
    <row r="44" spans="1:5" ht="18.75" customHeight="1" x14ac:dyDescent="0.25">
      <c r="E44" s="190"/>
    </row>
    <row r="45" spans="1:5" ht="18.75" customHeight="1" x14ac:dyDescent="0.25">
      <c r="E45" s="190"/>
    </row>
    <row r="46" spans="1:5" ht="18.75" customHeight="1" x14ac:dyDescent="0.25">
      <c r="E46" s="190"/>
    </row>
    <row r="47" spans="1:5" ht="18.75" customHeight="1" x14ac:dyDescent="0.25">
      <c r="E47" s="190"/>
    </row>
    <row r="48" spans="1:5" ht="18.75" customHeight="1" x14ac:dyDescent="0.25">
      <c r="E48" s="190"/>
    </row>
    <row r="49" spans="5:5" ht="18.75" customHeight="1" x14ac:dyDescent="0.25">
      <c r="E49" s="190"/>
    </row>
    <row r="50" spans="5:5" ht="18.75" customHeight="1" x14ac:dyDescent="0.25">
      <c r="E50" s="190"/>
    </row>
    <row r="51" spans="5:5" ht="18.75" customHeight="1" x14ac:dyDescent="0.25">
      <c r="E51" s="190"/>
    </row>
    <row r="52" spans="5:5" ht="18.75" customHeight="1" x14ac:dyDescent="0.25">
      <c r="E52" s="190"/>
    </row>
    <row r="53" spans="5:5" ht="18.75" customHeight="1" x14ac:dyDescent="0.25">
      <c r="E53" s="190"/>
    </row>
    <row r="54" spans="5:5" ht="18.75" customHeight="1" x14ac:dyDescent="0.25">
      <c r="E54" s="190"/>
    </row>
    <row r="55" spans="5:5" ht="18.75" customHeight="1" x14ac:dyDescent="0.25">
      <c r="E55" s="190"/>
    </row>
    <row r="56" spans="5:5" ht="18.75" customHeight="1" x14ac:dyDescent="0.25">
      <c r="E56" s="190"/>
    </row>
    <row r="57" spans="5:5" ht="18.75" customHeight="1" x14ac:dyDescent="0.25">
      <c r="E57" s="190"/>
    </row>
    <row r="58" spans="5:5" ht="18.75" customHeight="1" x14ac:dyDescent="0.25">
      <c r="E58" s="190"/>
    </row>
    <row r="59" spans="5:5" ht="18.75" customHeight="1" x14ac:dyDescent="0.25">
      <c r="E59" s="190"/>
    </row>
    <row r="60" spans="5:5" ht="18.75" customHeight="1" x14ac:dyDescent="0.25">
      <c r="E60" s="190"/>
    </row>
    <row r="61" spans="5:5" ht="18.75" customHeight="1" x14ac:dyDescent="0.25">
      <c r="E61" s="190"/>
    </row>
    <row r="62" spans="5:5" ht="18.75" customHeight="1" x14ac:dyDescent="0.25">
      <c r="E62" s="190"/>
    </row>
    <row r="63" spans="5:5" ht="18.75" customHeight="1" x14ac:dyDescent="0.25">
      <c r="E63" s="190"/>
    </row>
  </sheetData>
  <sheetProtection algorithmName="SHA-512" hashValue="zlmJQbFX++iBgOXXHs5adh43B+otBnkfoWGcyravU5+S0ie7TS6gQaM+uTiv4FKXlcdpJDQYc0OQsOZYt7xSjg==" saltValue="uCY89T3LLwJyujqj4oeKWg==" spinCount="100000"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2">
    <tabColor rgb="FFFF0000"/>
    <pageSetUpPr fitToPage="1"/>
  </sheetPr>
  <dimension ref="A1:K87"/>
  <sheetViews>
    <sheetView showGridLines="0" topLeftCell="A3" zoomScale="80" zoomScaleNormal="80" workbookViewId="0">
      <selection activeCell="B7" sqref="B7:C7"/>
    </sheetView>
  </sheetViews>
  <sheetFormatPr baseColWidth="10" defaultColWidth="8.85546875" defaultRowHeight="15" x14ac:dyDescent="0.25"/>
  <cols>
    <col min="1" max="1" width="3.7109375" style="9" customWidth="1"/>
    <col min="2" max="2" width="5.140625" style="9" customWidth="1"/>
    <col min="3" max="3" width="11.5703125" style="9" customWidth="1"/>
    <col min="4" max="4" width="61.7109375" style="9" customWidth="1"/>
    <col min="5" max="5" width="27.42578125" style="9" customWidth="1"/>
    <col min="6" max="6" width="14.85546875" style="9" customWidth="1"/>
    <col min="7" max="7" width="9.85546875" style="9" customWidth="1"/>
    <col min="8" max="8" width="9" style="10" customWidth="1"/>
    <col min="9" max="9" width="9.42578125" style="9" bestFit="1" customWidth="1"/>
    <col min="10" max="10" width="8.7109375" style="9" customWidth="1"/>
    <col min="11" max="11" width="15.28515625" style="9" customWidth="1"/>
    <col min="12" max="16384" width="8.85546875" style="9"/>
  </cols>
  <sheetData>
    <row r="1" spans="1:11" ht="31.5" hidden="1" x14ac:dyDescent="0.25">
      <c r="A1" s="70" t="s">
        <v>105</v>
      </c>
      <c r="B1" s="71"/>
      <c r="C1" s="72"/>
      <c r="D1" s="73"/>
      <c r="E1" s="72"/>
      <c r="F1" s="72"/>
      <c r="G1" s="72"/>
      <c r="H1" s="74"/>
      <c r="I1" s="72"/>
      <c r="J1" s="72"/>
      <c r="K1" s="73"/>
    </row>
    <row r="2" spans="1:11" ht="68.25" hidden="1" customHeight="1" x14ac:dyDescent="0.25">
      <c r="A2" s="231" t="s">
        <v>117</v>
      </c>
      <c r="B2" s="232"/>
      <c r="C2" s="232"/>
      <c r="D2" s="232"/>
      <c r="E2" s="232"/>
      <c r="F2" s="232"/>
      <c r="G2" s="232"/>
      <c r="H2" s="232"/>
      <c r="I2" s="232"/>
      <c r="J2" s="232"/>
      <c r="K2" s="233"/>
    </row>
    <row r="3" spans="1:11" ht="15.75" x14ac:dyDescent="0.25">
      <c r="B3" s="75"/>
      <c r="C3" s="75"/>
      <c r="D3" s="76"/>
    </row>
    <row r="4" spans="1:11" ht="31.5" x14ac:dyDescent="0.25">
      <c r="A4" s="167" t="s">
        <v>0</v>
      </c>
      <c r="B4" s="168"/>
      <c r="C4" s="169"/>
      <c r="D4" s="169"/>
      <c r="E4" s="169"/>
      <c r="F4" s="169"/>
      <c r="G4" s="169"/>
      <c r="H4" s="170"/>
      <c r="I4" s="169"/>
      <c r="J4" s="169"/>
      <c r="K4" s="171"/>
    </row>
    <row r="5" spans="1:11" ht="30.75" customHeight="1" x14ac:dyDescent="0.25">
      <c r="A5" s="172" t="s">
        <v>228</v>
      </c>
      <c r="B5" s="173"/>
      <c r="C5" s="173"/>
      <c r="D5" s="173"/>
      <c r="E5" s="173"/>
      <c r="F5" s="173"/>
      <c r="G5" s="173"/>
      <c r="H5" s="174"/>
      <c r="I5" s="173"/>
      <c r="J5" s="173"/>
      <c r="K5" s="175"/>
    </row>
    <row r="6" spans="1:11" ht="16.5" thickBot="1" x14ac:dyDescent="0.3">
      <c r="B6" s="75"/>
      <c r="C6" s="75"/>
      <c r="D6" s="76"/>
    </row>
    <row r="7" spans="1:11" ht="33.75" customHeight="1" thickBot="1" x14ac:dyDescent="0.3">
      <c r="B7" s="234" t="s">
        <v>118</v>
      </c>
      <c r="C7" s="234"/>
      <c r="D7" s="185"/>
      <c r="F7" s="250" t="str">
        <f>IF(D7&gt;0,IFERROR((VLOOKUP(D7,'AGR INT'!B2:F63,9,FALSE)),"NO APTE PER NO COMPLIR ELS REQUISITS")," ")</f>
        <v xml:space="preserve"> </v>
      </c>
      <c r="G7" s="251"/>
      <c r="H7" s="251"/>
      <c r="I7" s="251"/>
      <c r="J7" s="251"/>
      <c r="K7" s="252"/>
    </row>
    <row r="8" spans="1:11" ht="15.75" x14ac:dyDescent="0.25">
      <c r="B8" s="200" t="s">
        <v>119</v>
      </c>
      <c r="C8" s="200"/>
      <c r="D8" s="200"/>
      <c r="H8" s="9"/>
    </row>
    <row r="9" spans="1:11" ht="15.75" x14ac:dyDescent="0.25">
      <c r="B9" s="200" t="s">
        <v>6</v>
      </c>
      <c r="C9" s="200"/>
      <c r="D9" s="176" t="str">
        <f>IFERROR(VLOOKUP($D$7,'AGR INT'!A:F,3,FALSE), " ")</f>
        <v xml:space="preserve"> </v>
      </c>
      <c r="H9" s="9"/>
    </row>
    <row r="10" spans="1:11" ht="15.75" x14ac:dyDescent="0.25">
      <c r="B10" s="198" t="s">
        <v>97</v>
      </c>
      <c r="C10" s="199"/>
      <c r="D10" s="176" t="str">
        <f>IFERROR(VLOOKUP($D$7,'AGR INT'!A:F,2,FALSE), " ")</f>
        <v xml:space="preserve"> </v>
      </c>
      <c r="H10" s="9"/>
    </row>
    <row r="11" spans="1:11" ht="15.75" x14ac:dyDescent="0.25">
      <c r="B11" s="200" t="s">
        <v>8</v>
      </c>
      <c r="C11" s="200"/>
      <c r="D11" s="176" t="str">
        <f>IFERROR(VLOOKUP($D$7,'AGR INT'!A:F,5,FALSE), " ")</f>
        <v xml:space="preserve"> </v>
      </c>
      <c r="H11" s="9"/>
    </row>
    <row r="12" spans="1:11" x14ac:dyDescent="0.25">
      <c r="G12" s="244" t="s">
        <v>2</v>
      </c>
      <c r="H12" s="245"/>
      <c r="I12" s="245"/>
      <c r="J12" s="245"/>
      <c r="K12" s="246"/>
    </row>
    <row r="13" spans="1:11" s="77" customFormat="1" ht="89.25" customHeight="1" x14ac:dyDescent="0.25">
      <c r="B13" s="172" t="s">
        <v>3</v>
      </c>
      <c r="C13" s="177"/>
      <c r="D13" s="177"/>
      <c r="E13" s="235" t="s">
        <v>186</v>
      </c>
      <c r="F13" s="236"/>
      <c r="G13" s="201">
        <f>I15+J62+J79+J84</f>
        <v>0</v>
      </c>
      <c r="H13" s="202"/>
      <c r="I13" s="202"/>
      <c r="J13" s="202"/>
      <c r="K13" s="203"/>
    </row>
    <row r="14" spans="1:11" ht="15.75" x14ac:dyDescent="0.25">
      <c r="B14" s="75"/>
      <c r="C14" s="75"/>
      <c r="D14" s="76"/>
    </row>
    <row r="15" spans="1:11" s="1" customFormat="1" ht="26.45" customHeight="1" x14ac:dyDescent="0.25">
      <c r="B15" s="172" t="s">
        <v>125</v>
      </c>
      <c r="C15" s="181"/>
      <c r="D15" s="181"/>
      <c r="E15" s="181"/>
      <c r="F15" s="182"/>
      <c r="G15" s="182"/>
      <c r="H15" s="182"/>
      <c r="I15" s="35">
        <f>H16+H20+H28+H31++H37+H41+H52+G57+G58+G59+G60</f>
        <v>0</v>
      </c>
      <c r="J15" s="2"/>
    </row>
    <row r="16" spans="1:11" s="131" customFormat="1" ht="31.9" customHeight="1" x14ac:dyDescent="0.25">
      <c r="C16" s="193" t="s">
        <v>187</v>
      </c>
      <c r="D16" s="193"/>
      <c r="E16" s="193"/>
      <c r="F16" s="193"/>
      <c r="G16" s="193"/>
      <c r="H16" s="140">
        <f>SUM(G17:G19)</f>
        <v>0</v>
      </c>
      <c r="I16" s="136"/>
    </row>
    <row r="17" spans="3:9" s="131" customFormat="1" ht="31.9" customHeight="1" x14ac:dyDescent="0.25">
      <c r="C17" s="194"/>
      <c r="D17" s="93" t="s">
        <v>188</v>
      </c>
      <c r="E17" s="196" t="s">
        <v>189</v>
      </c>
      <c r="F17" s="178" t="s">
        <v>5</v>
      </c>
      <c r="G17" s="137">
        <f>+IF(F17="SI",5,0)</f>
        <v>0</v>
      </c>
      <c r="H17" s="138"/>
      <c r="I17" s="136"/>
    </row>
    <row r="18" spans="3:9" s="131" customFormat="1" ht="31.9" customHeight="1" x14ac:dyDescent="0.25">
      <c r="C18" s="194"/>
      <c r="D18" s="93" t="s">
        <v>190</v>
      </c>
      <c r="E18" s="196"/>
      <c r="F18" s="179" t="s">
        <v>5</v>
      </c>
      <c r="G18" s="135">
        <f>+IF(F18="SI",4,0)</f>
        <v>0</v>
      </c>
      <c r="H18" s="138"/>
      <c r="I18" s="136"/>
    </row>
    <row r="19" spans="3:9" s="131" customFormat="1" ht="31.9" customHeight="1" x14ac:dyDescent="0.25">
      <c r="C19" s="195"/>
      <c r="D19" s="93" t="s">
        <v>191</v>
      </c>
      <c r="E19" s="197"/>
      <c r="F19" s="179" t="s">
        <v>5</v>
      </c>
      <c r="G19" s="135">
        <f>+IF(F19="SI",3,0)</f>
        <v>0</v>
      </c>
      <c r="H19" s="138"/>
      <c r="I19" s="136"/>
    </row>
    <row r="20" spans="3:9" ht="75.75" customHeight="1" x14ac:dyDescent="0.25">
      <c r="C20" s="247" t="s">
        <v>147</v>
      </c>
      <c r="D20" s="248"/>
      <c r="E20" s="204" t="s">
        <v>87</v>
      </c>
      <c r="F20" s="51"/>
      <c r="G20" s="78"/>
      <c r="H20" s="26">
        <f>'1.1.a.Projectes Internacionals'!D4</f>
        <v>0</v>
      </c>
    </row>
    <row r="21" spans="3:9" ht="28.5" customHeight="1" x14ac:dyDescent="0.25">
      <c r="C21" s="79"/>
      <c r="D21" s="50" t="s">
        <v>9</v>
      </c>
      <c r="E21" s="205"/>
      <c r="F21" s="80"/>
      <c r="G21" s="81"/>
    </row>
    <row r="22" spans="3:9" ht="23.25" customHeight="1" x14ac:dyDescent="0.25">
      <c r="C22" s="82"/>
      <c r="D22" s="82" t="s">
        <v>229</v>
      </c>
      <c r="E22" s="205"/>
      <c r="F22" s="63"/>
      <c r="G22" s="27"/>
    </row>
    <row r="23" spans="3:9" ht="24" customHeight="1" x14ac:dyDescent="0.25">
      <c r="C23" s="82"/>
      <c r="D23" s="82" t="s">
        <v>230</v>
      </c>
      <c r="E23" s="205"/>
      <c r="F23" s="64"/>
      <c r="G23" s="27"/>
    </row>
    <row r="24" spans="3:9" ht="27" customHeight="1" x14ac:dyDescent="0.25">
      <c r="C24" s="82"/>
      <c r="D24" s="82" t="s">
        <v>231</v>
      </c>
      <c r="E24" s="205"/>
      <c r="F24" s="64"/>
      <c r="G24" s="27"/>
    </row>
    <row r="25" spans="3:9" ht="24.75" customHeight="1" x14ac:dyDescent="0.25">
      <c r="C25" s="82"/>
      <c r="D25" s="82" t="s">
        <v>232</v>
      </c>
      <c r="E25" s="205"/>
      <c r="F25" s="64"/>
      <c r="G25" s="27"/>
    </row>
    <row r="26" spans="3:9" ht="20.25" customHeight="1" x14ac:dyDescent="0.25">
      <c r="C26" s="83"/>
      <c r="D26" s="50" t="s">
        <v>274</v>
      </c>
      <c r="E26" s="205"/>
      <c r="F26" s="64"/>
      <c r="G26" s="27"/>
    </row>
    <row r="27" spans="3:9" ht="21.75" customHeight="1" x14ac:dyDescent="0.25">
      <c r="C27" s="83"/>
      <c r="D27" s="50" t="s">
        <v>275</v>
      </c>
      <c r="E27" s="205"/>
      <c r="F27" s="65"/>
      <c r="G27" s="27"/>
    </row>
    <row r="28" spans="3:9" ht="38.25" customHeight="1" x14ac:dyDescent="0.25">
      <c r="C28" s="249" t="s">
        <v>152</v>
      </c>
      <c r="D28" s="211"/>
      <c r="E28" s="204" t="s">
        <v>88</v>
      </c>
      <c r="F28" s="84"/>
      <c r="G28" s="85"/>
      <c r="H28" s="26">
        <f>'1.1.b.Xarxes Internacionals'!D4</f>
        <v>0</v>
      </c>
    </row>
    <row r="29" spans="3:9" ht="28.5" customHeight="1" x14ac:dyDescent="0.25">
      <c r="C29" s="211"/>
      <c r="D29" s="86" t="s">
        <v>268</v>
      </c>
      <c r="E29" s="209"/>
      <c r="F29" s="66"/>
      <c r="G29" s="28"/>
    </row>
    <row r="30" spans="3:9" ht="45" customHeight="1" x14ac:dyDescent="0.25">
      <c r="C30" s="212"/>
      <c r="D30" s="86" t="s">
        <v>269</v>
      </c>
      <c r="E30" s="210"/>
      <c r="F30" s="67"/>
      <c r="G30" s="29"/>
    </row>
    <row r="31" spans="3:9" ht="63.75" customHeight="1" x14ac:dyDescent="0.25">
      <c r="C31" s="221" t="s">
        <v>153</v>
      </c>
      <c r="D31" s="225"/>
      <c r="E31" s="204" t="s">
        <v>89</v>
      </c>
      <c r="F31" s="84"/>
      <c r="G31" s="143"/>
      <c r="H31" s="26">
        <f>'1.1.c.Projectes I+D+i'!D4</f>
        <v>0</v>
      </c>
      <c r="I31" s="87"/>
    </row>
    <row r="32" spans="3:9" ht="33" customHeight="1" x14ac:dyDescent="0.25">
      <c r="C32" s="142"/>
      <c r="D32" s="88" t="s">
        <v>271</v>
      </c>
      <c r="E32" s="208"/>
      <c r="F32" s="66"/>
      <c r="G32" s="27"/>
    </row>
    <row r="33" spans="3:10" ht="32.25" customHeight="1" x14ac:dyDescent="0.25">
      <c r="C33" s="144"/>
      <c r="D33" s="88" t="s">
        <v>272</v>
      </c>
      <c r="E33" s="208"/>
      <c r="F33" s="68"/>
      <c r="G33" s="27"/>
    </row>
    <row r="34" spans="3:10" ht="33.75" customHeight="1" x14ac:dyDescent="0.25">
      <c r="C34" s="89"/>
      <c r="D34" s="88" t="s">
        <v>10</v>
      </c>
      <c r="E34" s="208"/>
      <c r="F34" s="68"/>
      <c r="G34" s="27"/>
    </row>
    <row r="35" spans="3:10" ht="35.25" customHeight="1" x14ac:dyDescent="0.25">
      <c r="C35" s="89"/>
      <c r="D35" s="88" t="s">
        <v>273</v>
      </c>
      <c r="E35" s="208"/>
      <c r="F35" s="68"/>
      <c r="G35" s="27"/>
    </row>
    <row r="36" spans="3:10" ht="25.5" customHeight="1" x14ac:dyDescent="0.25">
      <c r="C36" s="83"/>
      <c r="D36" s="124" t="s">
        <v>270</v>
      </c>
      <c r="E36" s="205"/>
      <c r="F36" s="68"/>
      <c r="G36" s="27"/>
    </row>
    <row r="37" spans="3:10" ht="43.5" customHeight="1" x14ac:dyDescent="0.25">
      <c r="C37" s="126" t="s">
        <v>154</v>
      </c>
      <c r="D37" s="127"/>
      <c r="E37" s="125"/>
      <c r="F37" s="125"/>
      <c r="G37" s="61"/>
      <c r="H37" s="100">
        <f>'1.1.d.SGR'!D4</f>
        <v>0</v>
      </c>
      <c r="I37" s="10"/>
    </row>
    <row r="38" spans="3:10" ht="36" customHeight="1" x14ac:dyDescent="0.25">
      <c r="C38" s="50"/>
      <c r="D38" s="128" t="s">
        <v>148</v>
      </c>
      <c r="E38" s="214" t="s">
        <v>151</v>
      </c>
      <c r="F38" s="68"/>
      <c r="G38" s="27"/>
    </row>
    <row r="39" spans="3:10" ht="30" customHeight="1" x14ac:dyDescent="0.25">
      <c r="C39" s="83"/>
      <c r="D39" s="128" t="s">
        <v>149</v>
      </c>
      <c r="E39" s="215"/>
      <c r="F39" s="68"/>
      <c r="G39" s="27"/>
    </row>
    <row r="40" spans="3:10" ht="37.5" customHeight="1" x14ac:dyDescent="0.25">
      <c r="C40" s="83"/>
      <c r="D40" s="50" t="s">
        <v>150</v>
      </c>
      <c r="E40" s="215"/>
      <c r="F40" s="68"/>
      <c r="G40" s="27"/>
    </row>
    <row r="41" spans="3:10" ht="60" customHeight="1" x14ac:dyDescent="0.25">
      <c r="C41" s="206" t="s">
        <v>160</v>
      </c>
      <c r="D41" s="219"/>
      <c r="E41" s="220"/>
      <c r="F41" s="125"/>
      <c r="G41" s="61"/>
      <c r="H41" s="130">
        <f>(1.5*G47+3*G48+1.5*G49)/10</f>
        <v>0</v>
      </c>
      <c r="I41" s="38"/>
      <c r="J41" s="10"/>
    </row>
    <row r="42" spans="3:10" ht="32.25" customHeight="1" x14ac:dyDescent="0.25">
      <c r="C42" s="52"/>
      <c r="D42" s="55" t="s">
        <v>93</v>
      </c>
      <c r="E42" s="216" t="s">
        <v>157</v>
      </c>
      <c r="F42" s="37"/>
      <c r="G42" s="27"/>
    </row>
    <row r="43" spans="3:10" ht="32.25" customHeight="1" x14ac:dyDescent="0.25">
      <c r="C43" s="52"/>
      <c r="D43" s="53" t="s">
        <v>11</v>
      </c>
      <c r="E43" s="217"/>
      <c r="F43" s="37"/>
      <c r="G43" s="27"/>
    </row>
    <row r="44" spans="3:10" ht="32.25" customHeight="1" x14ac:dyDescent="0.25">
      <c r="C44" s="52"/>
      <c r="D44" s="55" t="s">
        <v>94</v>
      </c>
      <c r="E44" s="217"/>
      <c r="F44" s="37"/>
      <c r="G44" s="27"/>
    </row>
    <row r="45" spans="3:10" ht="32.25" customHeight="1" x14ac:dyDescent="0.25">
      <c r="C45" s="52"/>
      <c r="D45" s="53" t="s">
        <v>12</v>
      </c>
      <c r="E45" s="217"/>
      <c r="F45" s="37"/>
      <c r="G45" s="27"/>
    </row>
    <row r="46" spans="3:10" ht="39" customHeight="1" x14ac:dyDescent="0.25">
      <c r="C46" s="52"/>
      <c r="D46" s="53" t="s">
        <v>146</v>
      </c>
      <c r="E46" s="218"/>
      <c r="F46" s="97" t="s">
        <v>140</v>
      </c>
      <c r="G46" s="4">
        <f>VLOOKUP(F46,'N AQU'!B4:C9,2,FALSE)</f>
        <v>10</v>
      </c>
    </row>
    <row r="47" spans="3:10" ht="32.25" customHeight="1" x14ac:dyDescent="0.25">
      <c r="C47" s="52"/>
      <c r="D47" s="53" t="s">
        <v>13</v>
      </c>
      <c r="E47" s="54"/>
      <c r="F47" s="56"/>
      <c r="G47" s="11">
        <f>'1.1.e.Publicacions'!C6/G46</f>
        <v>0</v>
      </c>
    </row>
    <row r="48" spans="3:10" ht="32.25" customHeight="1" x14ac:dyDescent="0.25">
      <c r="C48" s="52"/>
      <c r="D48" s="53" t="s">
        <v>14</v>
      </c>
      <c r="E48" s="58"/>
      <c r="F48" s="56"/>
      <c r="G48" s="11">
        <f>'1.1.e.Publicacions'!C4</f>
        <v>0</v>
      </c>
    </row>
    <row r="49" spans="2:11" ht="32.25" customHeight="1" x14ac:dyDescent="0.25">
      <c r="C49" s="52"/>
      <c r="D49" s="55" t="s">
        <v>21</v>
      </c>
      <c r="E49" s="240"/>
      <c r="F49" s="57"/>
      <c r="G49" s="11">
        <f>'1.1.e.Publicacions'!C5</f>
        <v>0</v>
      </c>
    </row>
    <row r="50" spans="2:11" ht="42" customHeight="1" x14ac:dyDescent="0.25">
      <c r="C50" s="52"/>
      <c r="D50" s="55" t="s">
        <v>158</v>
      </c>
      <c r="E50" s="241"/>
      <c r="F50" s="66"/>
      <c r="G50" s="27"/>
    </row>
    <row r="51" spans="2:11" ht="44.25" customHeight="1" x14ac:dyDescent="0.25">
      <c r="C51" s="52"/>
      <c r="D51" s="55" t="s">
        <v>159</v>
      </c>
      <c r="E51" s="212"/>
      <c r="F51" s="67"/>
      <c r="G51" s="27"/>
    </row>
    <row r="52" spans="2:11" ht="45.75" customHeight="1" x14ac:dyDescent="0.25">
      <c r="C52" s="206" t="s">
        <v>218</v>
      </c>
      <c r="D52" s="213"/>
      <c r="E52" s="237" t="s">
        <v>106</v>
      </c>
      <c r="F52" s="59"/>
      <c r="G52" s="60"/>
      <c r="H52" s="26">
        <f>'1.1.f.Transferència'!D4</f>
        <v>0</v>
      </c>
      <c r="I52" s="10"/>
    </row>
    <row r="53" spans="2:11" ht="32.25" customHeight="1" x14ac:dyDescent="0.25">
      <c r="C53" s="52"/>
      <c r="D53" s="55" t="s">
        <v>15</v>
      </c>
      <c r="E53" s="238"/>
      <c r="F53" s="66"/>
      <c r="G53" s="27"/>
    </row>
    <row r="54" spans="2:11" ht="40.5" customHeight="1" x14ac:dyDescent="0.25">
      <c r="C54" s="52"/>
      <c r="D54" s="55" t="s">
        <v>16</v>
      </c>
      <c r="E54" s="238"/>
      <c r="F54" s="68"/>
      <c r="G54" s="27"/>
    </row>
    <row r="55" spans="2:11" ht="32.25" customHeight="1" x14ac:dyDescent="0.25">
      <c r="C55" s="52"/>
      <c r="D55" s="55" t="s">
        <v>17</v>
      </c>
      <c r="E55" s="238"/>
      <c r="F55" s="68"/>
      <c r="G55" s="27"/>
    </row>
    <row r="56" spans="2:11" ht="40.5" customHeight="1" x14ac:dyDescent="0.25">
      <c r="C56" s="52"/>
      <c r="D56" s="55" t="s">
        <v>18</v>
      </c>
      <c r="E56" s="239"/>
      <c r="F56" s="67"/>
      <c r="G56" s="27"/>
    </row>
    <row r="57" spans="2:11" ht="72" customHeight="1" x14ac:dyDescent="0.25">
      <c r="C57" s="206" t="s">
        <v>161</v>
      </c>
      <c r="D57" s="207"/>
      <c r="E57" s="61" t="s">
        <v>126</v>
      </c>
      <c r="F57" s="107">
        <f>COUNTIF('1.1.g. Institucions acadèmiques'!B8:B107,"*")</f>
        <v>0</v>
      </c>
      <c r="G57" s="26">
        <f>IF(F57&lt;=10,F57*0.1,1)</f>
        <v>0</v>
      </c>
      <c r="H57" s="90" t="s">
        <v>19</v>
      </c>
      <c r="K57" s="91"/>
    </row>
    <row r="58" spans="2:11" ht="60" customHeight="1" x14ac:dyDescent="0.25">
      <c r="C58" s="206" t="s">
        <v>162</v>
      </c>
      <c r="D58" s="207"/>
      <c r="E58" s="61" t="s">
        <v>107</v>
      </c>
      <c r="F58" s="101">
        <f>COUNTIF('1.1.h.Direcció'!B7:B106,"*")</f>
        <v>0</v>
      </c>
      <c r="G58" s="26">
        <f>IF(F58&lt;=3,F58*0.5,1.5)</f>
        <v>0</v>
      </c>
      <c r="H58" s="90" t="s">
        <v>19</v>
      </c>
      <c r="K58" s="91"/>
    </row>
    <row r="59" spans="2:11" ht="162.75" customHeight="1" x14ac:dyDescent="0.25">
      <c r="C59" s="206" t="s">
        <v>163</v>
      </c>
      <c r="D59" s="207"/>
      <c r="E59" s="61" t="s">
        <v>130</v>
      </c>
      <c r="F59" s="180"/>
      <c r="G59" s="26">
        <f>IF(F59&lt;=10,F59*0.1,1)</f>
        <v>0</v>
      </c>
      <c r="H59" s="90" t="s">
        <v>19</v>
      </c>
      <c r="K59" s="91"/>
    </row>
    <row r="60" spans="2:11" s="131" customFormat="1" ht="60" customHeight="1" x14ac:dyDescent="0.25">
      <c r="C60" s="221" t="s">
        <v>197</v>
      </c>
      <c r="D60" s="222"/>
      <c r="E60" s="54" t="s">
        <v>4</v>
      </c>
      <c r="F60" s="179" t="s">
        <v>5</v>
      </c>
      <c r="G60" s="4">
        <f>+IF(F60="SI",1,0)</f>
        <v>0</v>
      </c>
      <c r="H60" s="132"/>
    </row>
    <row r="61" spans="2:11" ht="26.25" customHeight="1" x14ac:dyDescent="0.25">
      <c r="D61" s="10" t="s">
        <v>20</v>
      </c>
    </row>
    <row r="62" spans="2:11" s="6" customFormat="1" ht="45" customHeight="1" x14ac:dyDescent="0.25">
      <c r="B62" s="242" t="s">
        <v>164</v>
      </c>
      <c r="C62" s="243"/>
      <c r="D62" s="243"/>
      <c r="E62" s="183"/>
      <c r="F62" s="183"/>
      <c r="G62" s="183"/>
      <c r="H62" s="183"/>
      <c r="I62" s="183"/>
      <c r="J62" s="36">
        <f>(G63+G64+G69+G70+G76+G77+H72+H71)*1.5</f>
        <v>0</v>
      </c>
    </row>
    <row r="63" spans="2:11" ht="60" customHeight="1" x14ac:dyDescent="0.25">
      <c r="C63" s="221" t="s">
        <v>165</v>
      </c>
      <c r="D63" s="222"/>
      <c r="E63" s="61" t="s">
        <v>130</v>
      </c>
      <c r="F63" s="180" t="s">
        <v>5</v>
      </c>
      <c r="G63" s="11">
        <f>+IF(F63="SI",1,0)</f>
        <v>0</v>
      </c>
    </row>
    <row r="64" spans="2:11" ht="22.9" customHeight="1" x14ac:dyDescent="0.25">
      <c r="C64" s="221" t="s">
        <v>166</v>
      </c>
      <c r="D64" s="225"/>
      <c r="E64" s="204" t="s">
        <v>95</v>
      </c>
      <c r="F64" s="62"/>
      <c r="G64" s="11">
        <f>'2.ii.Projectes Innovació Docent'!D4</f>
        <v>0</v>
      </c>
      <c r="H64" s="27"/>
    </row>
    <row r="65" spans="2:11" ht="22.9" customHeight="1" x14ac:dyDescent="0.25">
      <c r="C65" s="92"/>
      <c r="D65" s="93" t="s">
        <v>22</v>
      </c>
      <c r="E65" s="208"/>
      <c r="F65" s="66"/>
      <c r="G65" s="27"/>
      <c r="K65" s="94"/>
    </row>
    <row r="66" spans="2:11" ht="28.5" customHeight="1" x14ac:dyDescent="0.25">
      <c r="C66" s="92"/>
      <c r="D66" s="95" t="s">
        <v>23</v>
      </c>
      <c r="E66" s="208"/>
      <c r="F66" s="68"/>
      <c r="G66" s="27"/>
    </row>
    <row r="67" spans="2:11" ht="37.5" customHeight="1" x14ac:dyDescent="0.25">
      <c r="C67" s="92"/>
      <c r="D67" s="93" t="s">
        <v>24</v>
      </c>
      <c r="E67" s="205"/>
      <c r="F67" s="68"/>
      <c r="G67" s="27"/>
    </row>
    <row r="68" spans="2:11" ht="29.25" customHeight="1" x14ac:dyDescent="0.25">
      <c r="C68" s="92"/>
      <c r="D68" s="96" t="s">
        <v>25</v>
      </c>
      <c r="E68" s="210"/>
      <c r="F68" s="67"/>
      <c r="G68" s="27"/>
    </row>
    <row r="69" spans="2:11" ht="38.25" customHeight="1" x14ac:dyDescent="0.25">
      <c r="C69" s="221" t="s">
        <v>167</v>
      </c>
      <c r="D69" s="222"/>
      <c r="E69" s="99" t="s">
        <v>222</v>
      </c>
      <c r="F69" s="164" t="str">
        <f>IFERROR(VLOOKUP($D$7,'AGR INT'!B1:F63,13,FALSE), " ")</f>
        <v xml:space="preserve"> </v>
      </c>
      <c r="G69" s="11">
        <f>IF(F69=" ",0,F69)</f>
        <v>0</v>
      </c>
    </row>
    <row r="70" spans="2:11" ht="94.5" customHeight="1" x14ac:dyDescent="0.25">
      <c r="C70" s="221" t="s">
        <v>168</v>
      </c>
      <c r="D70" s="222"/>
      <c r="E70" s="61" t="s">
        <v>96</v>
      </c>
      <c r="F70" s="69">
        <f>COUNTIF('2.iv.Tesis'!B7:B106,"*")</f>
        <v>0</v>
      </c>
      <c r="G70" s="11">
        <f>F70*0.35</f>
        <v>0</v>
      </c>
    </row>
    <row r="71" spans="2:11" s="131" customFormat="1" ht="35.25" customHeight="1" x14ac:dyDescent="0.25">
      <c r="C71" s="221" t="s">
        <v>215</v>
      </c>
      <c r="D71" s="225"/>
      <c r="E71" s="225"/>
      <c r="F71" s="225"/>
      <c r="G71" s="222"/>
      <c r="H71" s="4">
        <f>IFERROR(VLOOKUP(D7,'AGR INT'!B2:F63,12,FALSE),0)</f>
        <v>0</v>
      </c>
    </row>
    <row r="72" spans="2:11" s="131" customFormat="1" ht="35.25" customHeight="1" x14ac:dyDescent="0.25">
      <c r="C72" s="221" t="s">
        <v>216</v>
      </c>
      <c r="D72" s="225"/>
      <c r="E72" s="225"/>
      <c r="F72" s="225"/>
      <c r="G72" s="222"/>
      <c r="H72" s="4">
        <f>'2.v.2. Experiència Docent'!E3</f>
        <v>0</v>
      </c>
    </row>
    <row r="73" spans="2:11" s="131" customFormat="1" ht="48" customHeight="1" x14ac:dyDescent="0.25">
      <c r="C73" s="226"/>
      <c r="D73" s="93" t="s">
        <v>169</v>
      </c>
      <c r="E73" s="229" t="s">
        <v>217</v>
      </c>
      <c r="F73" s="69"/>
      <c r="G73" s="4">
        <f>IF('2.v.2. Experiència Docent'!E3=3,3,0)</f>
        <v>0</v>
      </c>
      <c r="H73" s="133"/>
    </row>
    <row r="74" spans="2:11" s="131" customFormat="1" ht="45.75" customHeight="1" x14ac:dyDescent="0.25">
      <c r="C74" s="227"/>
      <c r="D74" s="93" t="s">
        <v>170</v>
      </c>
      <c r="E74" s="216"/>
      <c r="F74" s="69"/>
      <c r="G74" s="4">
        <f>IF('2.v.2. Experiència Docent'!E3=2,2,0)</f>
        <v>0</v>
      </c>
      <c r="H74" s="132"/>
    </row>
    <row r="75" spans="2:11" s="131" customFormat="1" ht="54" customHeight="1" x14ac:dyDescent="0.25">
      <c r="C75" s="228"/>
      <c r="D75" s="93" t="s">
        <v>171</v>
      </c>
      <c r="E75" s="230"/>
      <c r="F75" s="69"/>
      <c r="G75" s="4">
        <f>IF('2.v.2. Experiència Docent'!E3=1,1,0)</f>
        <v>0</v>
      </c>
      <c r="H75" s="132"/>
    </row>
    <row r="76" spans="2:11" ht="106.5" customHeight="1" x14ac:dyDescent="0.25">
      <c r="C76" s="221" t="s">
        <v>172</v>
      </c>
      <c r="D76" s="222"/>
      <c r="E76" s="61" t="s">
        <v>173</v>
      </c>
      <c r="F76" s="69">
        <f>'2.vi. Comissions docència'!C4</f>
        <v>0</v>
      </c>
      <c r="G76" s="11">
        <f>IF(F76*0.3&gt;=1.5,1.5,F76*0.3)</f>
        <v>0</v>
      </c>
      <c r="K76" s="91"/>
    </row>
    <row r="77" spans="2:11" ht="106.5" customHeight="1" x14ac:dyDescent="0.25">
      <c r="C77" s="221" t="s">
        <v>174</v>
      </c>
      <c r="D77" s="222"/>
      <c r="E77" s="61" t="s">
        <v>130</v>
      </c>
      <c r="F77" s="180"/>
      <c r="G77" s="11">
        <f>IF(F77*0.2&gt;=1,1,F77*0.2)</f>
        <v>0</v>
      </c>
      <c r="H77" s="90" t="s">
        <v>19</v>
      </c>
    </row>
    <row r="78" spans="2:11" ht="34.5" customHeight="1" x14ac:dyDescent="0.25">
      <c r="D78" s="10" t="s">
        <v>20</v>
      </c>
    </row>
    <row r="79" spans="2:11" s="6" customFormat="1" ht="18.75" x14ac:dyDescent="0.25">
      <c r="B79" s="172" t="s">
        <v>183</v>
      </c>
      <c r="C79" s="184"/>
      <c r="D79" s="184"/>
      <c r="E79" s="184"/>
      <c r="F79" s="184"/>
      <c r="G79" s="184"/>
      <c r="H79" s="183"/>
      <c r="I79" s="183"/>
      <c r="J79" s="36">
        <f>IF(I80&gt;=3,3,IF(I80&gt;0,I80,0))</f>
        <v>0</v>
      </c>
    </row>
    <row r="80" spans="2:11" s="1" customFormat="1" ht="26.45" customHeight="1" x14ac:dyDescent="0.25">
      <c r="B80" s="223" t="s">
        <v>27</v>
      </c>
      <c r="C80" s="224"/>
      <c r="D80" s="224"/>
      <c r="E80" s="224"/>
      <c r="F80" s="48"/>
      <c r="G80" s="48"/>
      <c r="H80" s="49"/>
      <c r="I80" s="35">
        <f>(G81+G82)*1.5</f>
        <v>0</v>
      </c>
      <c r="J80" s="2"/>
    </row>
    <row r="81" spans="2:10" s="131" customFormat="1" ht="82.5" customHeight="1" x14ac:dyDescent="0.25">
      <c r="C81" s="221" t="s">
        <v>219</v>
      </c>
      <c r="D81" s="222"/>
      <c r="E81" s="141" t="s">
        <v>182</v>
      </c>
      <c r="F81" s="179"/>
      <c r="G81" s="4">
        <f>+F81*0.4</f>
        <v>0</v>
      </c>
      <c r="H81" s="132"/>
    </row>
    <row r="82" spans="2:10" s="131" customFormat="1" ht="85.5" customHeight="1" x14ac:dyDescent="0.25">
      <c r="C82" s="221" t="s">
        <v>220</v>
      </c>
      <c r="D82" s="222"/>
      <c r="E82" s="141" t="s">
        <v>182</v>
      </c>
      <c r="F82" s="178"/>
      <c r="G82" s="134">
        <f>+F82*0.2</f>
        <v>0</v>
      </c>
      <c r="H82" s="132"/>
    </row>
    <row r="84" spans="2:10" s="6" customFormat="1" ht="33.75" customHeight="1" x14ac:dyDescent="0.25">
      <c r="B84" s="172" t="s">
        <v>184</v>
      </c>
      <c r="C84" s="183"/>
      <c r="D84" s="183"/>
      <c r="E84" s="183"/>
      <c r="F84" s="183"/>
      <c r="G84" s="183"/>
      <c r="H84" s="183"/>
      <c r="I84" s="183"/>
      <c r="J84" s="34"/>
    </row>
    <row r="85" spans="2:10" ht="60" customHeight="1" x14ac:dyDescent="0.25">
      <c r="C85" s="221" t="s">
        <v>185</v>
      </c>
      <c r="D85" s="222"/>
      <c r="E85" s="61" t="s">
        <v>135</v>
      </c>
      <c r="F85" s="180" t="s">
        <v>5</v>
      </c>
      <c r="G85" s="5" t="str">
        <f>IF(F85="NO","","Segons criteri comissió")</f>
        <v/>
      </c>
      <c r="H85" s="9"/>
    </row>
    <row r="87" spans="2:10" ht="40.5" customHeight="1" x14ac:dyDescent="0.25"/>
  </sheetData>
  <sheetProtection algorithmName="SHA-512" hashValue="hdwe+Ramnpy3Ue8SOX4RnSGKo2TDQhoOM8JVMjIX6FDegq/MePkM7pal2/pGNWb76QwCxlbrNdeXfq3uCzIxew==" saltValue="kw+OpMKYfWbxrrBBG5/cRA==" spinCount="100000" sheet="1" objects="1" scenarios="1"/>
  <dataConsolidate/>
  <mergeCells count="46">
    <mergeCell ref="A2:K2"/>
    <mergeCell ref="B7:C7"/>
    <mergeCell ref="E13:F13"/>
    <mergeCell ref="B8:D8"/>
    <mergeCell ref="E64:E68"/>
    <mergeCell ref="E52:E56"/>
    <mergeCell ref="E49:E51"/>
    <mergeCell ref="C64:D64"/>
    <mergeCell ref="B62:D62"/>
    <mergeCell ref="C63:D63"/>
    <mergeCell ref="G12:K12"/>
    <mergeCell ref="C20:D20"/>
    <mergeCell ref="C28:D28"/>
    <mergeCell ref="C60:D60"/>
    <mergeCell ref="F7:K7"/>
    <mergeCell ref="C31:D31"/>
    <mergeCell ref="C85:D85"/>
    <mergeCell ref="C69:D69"/>
    <mergeCell ref="C77:D77"/>
    <mergeCell ref="C70:D70"/>
    <mergeCell ref="C76:D76"/>
    <mergeCell ref="B80:E80"/>
    <mergeCell ref="C72:G72"/>
    <mergeCell ref="C73:C75"/>
    <mergeCell ref="E73:E75"/>
    <mergeCell ref="C81:D81"/>
    <mergeCell ref="C82:D82"/>
    <mergeCell ref="C71:G71"/>
    <mergeCell ref="E20:E27"/>
    <mergeCell ref="C58:D58"/>
    <mergeCell ref="C59:D59"/>
    <mergeCell ref="C57:D57"/>
    <mergeCell ref="E31:E36"/>
    <mergeCell ref="E28:E30"/>
    <mergeCell ref="C29:C30"/>
    <mergeCell ref="C52:D52"/>
    <mergeCell ref="E38:E40"/>
    <mergeCell ref="E42:E46"/>
    <mergeCell ref="C41:E41"/>
    <mergeCell ref="C16:G16"/>
    <mergeCell ref="C17:C19"/>
    <mergeCell ref="E17:E19"/>
    <mergeCell ref="B10:C10"/>
    <mergeCell ref="B9:C9"/>
    <mergeCell ref="B11:C11"/>
    <mergeCell ref="G13:K13"/>
  </mergeCells>
  <dataValidations xWindow="923" yWindow="592" count="30">
    <dataValidation type="list" allowBlank="1" showErrorMessage="1" errorTitle="Error" error="Escollir una de les dos opcions del desplegable" promptTitle="MEMBRE ELECTE INSTITUCIONS" prompt="Indicar si s'és membre electe d'institucions de gran prestig nacional i internacional." sqref="F63 F85">
      <formula1>"SI,NO"</formula1>
    </dataValidation>
    <dataValidation type="whole" allowBlank="1" showInputMessage="1" showErrorMessage="1" errorTitle="Error" prompt="Introduir el nombre de coordinacions " sqref="F29">
      <formula1>0</formula1>
      <formula2>1000</formula2>
    </dataValidation>
    <dataValidation type="whole" operator="greaterThanOrEqual" allowBlank="1" showErrorMessage="1" errorTitle="Error" prompt="Introduir el nombre de projectes computats_x000a_" sqref="F65:F68">
      <formula1>0</formula1>
    </dataValidation>
    <dataValidation type="whole" operator="greaterThanOrEqual" allowBlank="1" showErrorMessage="1" errorTitle="Error" prompt="Introduir el nombre de SGR finançats dels que s'ha estat IP" sqref="H41 F37:G40">
      <formula1>0</formula1>
    </dataValidation>
    <dataValidation allowBlank="1" showErrorMessage="1" errorTitle="ERROR" error="El límit són 5 trams." prompt="Introduir el nombre de trams de docència autonòmics avaluats favorablement. _x000a_" sqref="F69"/>
    <dataValidation type="whole" operator="greaterThanOrEqual" allowBlank="1" showInputMessage="1" showErrorMessage="1" errorTitle="ERROR" error="Escollir una de les dos opcions del desplegable" prompt="Introduir nombre de mèrits a avaluar" sqref="F77">
      <formula1>0</formula1>
    </dataValidation>
    <dataValidation type="whole" operator="greaterThanOrEqual" allowBlank="1" showInputMessage="1" showErrorMessage="1" sqref="G22:G25 G38:G40 G32:G36">
      <formula1>0</formula1>
    </dataValidation>
    <dataValidation type="whole" allowBlank="1" showInputMessage="1" showErrorMessage="1" errorTitle="Error" prompt="Introduir el nombre de participacions " sqref="F30">
      <formula1>0</formula1>
      <formula2>1000</formula2>
    </dataValidation>
    <dataValidation type="whole" operator="greaterThanOrEqual" allowBlank="1" showErrorMessage="1" errorTitle="Error" prompt="Introduir el nombre de publicacions de categoria 1" sqref="F42">
      <formula1>0</formula1>
    </dataValidation>
    <dataValidation type="whole" operator="greaterThanOrEqual" allowBlank="1" showErrorMessage="1" errorTitle="Error" prompt="Introduir el nombre de monografies de categoria 2" sqref="F45 G52 F47:F49">
      <formula1>0</formula1>
    </dataValidation>
    <dataValidation type="whole" operator="greaterThanOrEqual" allowBlank="1" showErrorMessage="1" errorTitle="Error" prompt="Introduir el nombre de monografies de categoria 1" sqref="F43">
      <formula1>0</formula1>
    </dataValidation>
    <dataValidation type="whole" operator="greaterThanOrEqual" allowBlank="1" showErrorMessage="1" errorTitle="Error" prompt="Introduir el nombre de publicacions de categoria 2" sqref="F44">
      <formula1>0</formula1>
    </dataValidation>
    <dataValidation type="whole" operator="greaterThanOrEqual" allowBlank="1" showErrorMessage="1" errorTitle="Error" prompt="Introduir el nombre de convenis-any internacionals vigents en els que s'és responsable_x000a_" sqref="F53">
      <formula1>0</formula1>
    </dataValidation>
    <dataValidation type="whole" operator="greaterThanOrEqual" allowBlank="1" showErrorMessage="1" errorTitle="Error" prompt="Introduir el nombre de convenis-any internacionals vigents en els que s'hi participa" sqref="F54">
      <formula1>0</formula1>
    </dataValidation>
    <dataValidation type="whole" operator="greaterThanOrEqual" allowBlank="1" showInputMessage="1" showErrorMessage="1" errorTitle="Error" prompt="Introduir el nombre de convenis-any nacionals vigents en els que s'és responsable_x000a_" sqref="F55">
      <formula1>0</formula1>
    </dataValidation>
    <dataValidation type="whole" operator="greaterThanOrEqual" allowBlank="1" showInputMessage="1" showErrorMessage="1" errorTitle="Error" prompt="Introduir el nombre de convenis-any nacionals vigents en els que s'hi participa" sqref="F56">
      <formula1>0</formula1>
    </dataValidation>
    <dataValidation operator="greaterThanOrEqual" allowBlank="1" showErrorMessage="1" errorTitle="Error" prompt="Introduir el nombre d'institucions en les que és membre electe" sqref="F57"/>
    <dataValidation type="whole" operator="greaterThanOrEqual" allowBlank="1" showInputMessage="1" showErrorMessage="1" errorTitle="Error" prompt="Introduir el nombre de mèrits a avaluar" sqref="F59">
      <formula1>0</formula1>
    </dataValidation>
    <dataValidation type="whole" operator="greaterThanOrEqual" allowBlank="1" showErrorMessage="1" errorTitle="Error" prompt="Introduir el nombre publicacions amb un mínim de 20 citacions" sqref="F50">
      <formula1>0</formula1>
    </dataValidation>
    <dataValidation type="whole" operator="greaterThanOrEqual" allowBlank="1" showInputMessage="1" showErrorMessage="1" errorTitle="Error" prompt="Introduir el nombre publicacions amb 100 o més citacions" sqref="F51">
      <formula1>0</formula1>
    </dataValidation>
    <dataValidation type="whole" operator="greaterThanOrEqual" allowBlank="1" showErrorMessage="1" errorTitle="ERROR" error="El límit són 5 trams." prompt="Introduir el nombre de tesis doctorals" sqref="F70">
      <formula1>0</formula1>
    </dataValidation>
    <dataValidation operator="greaterThanOrEqual" allowBlank="1" showErrorMessage="1" errorTitle="ERROR" error="El límit són 5 trams." prompt="Introduir el nombre de mèrits per període de 3 anys" sqref="F76"/>
    <dataValidation type="whole" allowBlank="1" showErrorMessage="1" errorTitle="Error" prompt="Introduir el nombre de mèrits a avaluar" sqref="F58">
      <formula1>0</formula1>
      <formula2>1000</formula2>
    </dataValidation>
    <dataValidation allowBlank="1" showErrorMessage="1" prompt="Introduir el nombre de projectes d'aquest tipus (la duració estandard és de 3 anys, si aquesta és diferent es calcularà la part proporcional)" sqref="F22:F27 F38:F40 F32:F36"/>
    <dataValidation allowBlank="1" showErrorMessage="1" sqref="G69"/>
    <dataValidation type="list" allowBlank="1" showErrorMessage="1" errorTitle="Error" error="Escollir una de les dos opcions del desplegable" promptTitle="DIRECCIÓ GRANS INSTITUCIONS" prompt="Indicar si s'és membre electe d'institucions de gran prestig nacional i internacional." sqref="F60">
      <formula1>"SI,NO"</formula1>
    </dataValidation>
    <dataValidation type="decimal" allowBlank="1" showInputMessage="1" showErrorMessage="1" errorTitle="Error" prompt="Introduir el nombre d'anys  d'exercici dels càrrecs_x000a_" sqref="F81:F82">
      <formula1>0</formula1>
      <formula2>1000</formula2>
    </dataValidation>
    <dataValidation type="list" allowBlank="1" showInputMessage="1" showErrorMessage="1" errorTitle="Error" error="Escollir una de les dues opcions del desplegable" sqref="F17:F19">
      <formula1>"SI,NO"</formula1>
    </dataValidation>
    <dataValidation allowBlank="1" showErrorMessage="1" errorTitle="Error" prompt="_x000a_" sqref="F73:F75"/>
    <dataValidation operator="greaterThanOrEqual" allowBlank="1" showInputMessage="1" showErrorMessage="1" errorTitle="Error" prompt="Seleccionar l'àrea de coneixement" sqref="F46"/>
  </dataValidation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ignoredErrors>
    <ignoredError sqref="G5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E108"/>
  <sheetViews>
    <sheetView workbookViewId="0">
      <selection activeCell="E6" sqref="E6"/>
    </sheetView>
  </sheetViews>
  <sheetFormatPr baseColWidth="10" defaultColWidth="9.140625" defaultRowHeight="15" x14ac:dyDescent="0.25"/>
  <cols>
    <col min="2" max="2" width="57.5703125" customWidth="1"/>
    <col min="3" max="4" width="19.140625" customWidth="1"/>
    <col min="5" max="5" width="22.42578125" customWidth="1"/>
  </cols>
  <sheetData>
    <row r="1" spans="1:5" x14ac:dyDescent="0.25">
      <c r="A1" s="30" t="s">
        <v>192</v>
      </c>
    </row>
    <row r="2" spans="1:5" x14ac:dyDescent="0.25">
      <c r="A2" t="s">
        <v>108</v>
      </c>
    </row>
    <row r="4" spans="1:5" x14ac:dyDescent="0.25">
      <c r="A4" s="39" t="s">
        <v>113</v>
      </c>
    </row>
    <row r="5" spans="1:5" x14ac:dyDescent="0.25">
      <c r="A5" s="253" t="s">
        <v>193</v>
      </c>
      <c r="B5" s="254"/>
      <c r="C5" s="255"/>
      <c r="D5" s="139"/>
    </row>
    <row r="6" spans="1:5" ht="34.5" customHeight="1" x14ac:dyDescent="0.25">
      <c r="A6" s="46" t="s">
        <v>45</v>
      </c>
      <c r="B6" s="21" t="s">
        <v>194</v>
      </c>
      <c r="C6" s="21" t="s">
        <v>195</v>
      </c>
      <c r="D6" s="21" t="s">
        <v>196</v>
      </c>
      <c r="E6" s="21" t="s">
        <v>43</v>
      </c>
    </row>
    <row r="7" spans="1:5" x14ac:dyDescent="0.25">
      <c r="A7" s="31">
        <v>1</v>
      </c>
      <c r="B7" s="42"/>
      <c r="C7" s="42"/>
      <c r="D7" s="42"/>
      <c r="E7" s="31" t="str">
        <f>IF(B7&gt;0,(CONCATENATE("ERC_",'Valoració '!$D$7,"00",A7))," ")</f>
        <v xml:space="preserve"> </v>
      </c>
    </row>
    <row r="8" spans="1:5" x14ac:dyDescent="0.25">
      <c r="A8" s="31">
        <v>2</v>
      </c>
      <c r="B8" s="42"/>
      <c r="C8" s="42"/>
      <c r="D8" s="42"/>
      <c r="E8" s="31" t="str">
        <f>IF(B8&gt;0,(CONCATENATE("ERC_",'Valoració '!$D$7,"00",A8))," ")</f>
        <v xml:space="preserve"> </v>
      </c>
    </row>
    <row r="9" spans="1:5" x14ac:dyDescent="0.25">
      <c r="A9" s="31">
        <v>3</v>
      </c>
      <c r="B9" s="42"/>
      <c r="C9" s="42"/>
      <c r="D9" s="42"/>
      <c r="E9" s="31" t="str">
        <f>IF(B9&gt;0,(CONCATENATE("ERC_",'Valoració '!$D$7,"00",A9))," ")</f>
        <v xml:space="preserve"> </v>
      </c>
    </row>
    <row r="10" spans="1:5" x14ac:dyDescent="0.25">
      <c r="A10" s="31">
        <v>4</v>
      </c>
      <c r="B10" s="42"/>
      <c r="C10" s="42"/>
      <c r="D10" s="42"/>
      <c r="E10" s="31" t="str">
        <f>IF(B10&gt;0,(CONCATENATE("ERC_",'Valoració '!$D$7,"00",A10))," ")</f>
        <v xml:space="preserve"> </v>
      </c>
    </row>
    <row r="11" spans="1:5" x14ac:dyDescent="0.25">
      <c r="A11" s="31">
        <v>5</v>
      </c>
      <c r="B11" s="42"/>
      <c r="C11" s="42"/>
      <c r="D11" s="42"/>
      <c r="E11" s="31" t="str">
        <f>IF(B11&gt;0,(CONCATENATE("ERC_",'Valoració '!$D$7,"00",A11))," ")</f>
        <v xml:space="preserve"> </v>
      </c>
    </row>
    <row r="12" spans="1:5" x14ac:dyDescent="0.25">
      <c r="A12" s="31">
        <v>6</v>
      </c>
      <c r="B12" s="42"/>
      <c r="C12" s="42"/>
      <c r="D12" s="42"/>
      <c r="E12" s="31" t="str">
        <f>IF(B12&gt;0,(CONCATENATE("ERC_",'Valoració '!$D$7,"00",A12))," ")</f>
        <v xml:space="preserve"> </v>
      </c>
    </row>
    <row r="13" spans="1:5" x14ac:dyDescent="0.25">
      <c r="A13" s="31">
        <v>7</v>
      </c>
      <c r="B13" s="3"/>
      <c r="C13" s="3"/>
      <c r="D13" s="3"/>
      <c r="E13" s="31" t="str">
        <f>IF(B13&gt;0,(CONCATENATE("ERC_",'Valoració '!$D$7,"00",A13))," ")</f>
        <v xml:space="preserve"> </v>
      </c>
    </row>
    <row r="14" spans="1:5" x14ac:dyDescent="0.25">
      <c r="A14" s="31">
        <v>8</v>
      </c>
      <c r="B14" s="3"/>
      <c r="C14" s="3"/>
      <c r="D14" s="3"/>
      <c r="E14" s="31" t="str">
        <f>IF(B14&gt;0,(CONCATENATE("ERC_",'Valoració '!$D$7,"00",A14))," ")</f>
        <v xml:space="preserve"> </v>
      </c>
    </row>
    <row r="15" spans="1:5" x14ac:dyDescent="0.25">
      <c r="A15" s="31">
        <v>9</v>
      </c>
      <c r="B15" s="3"/>
      <c r="C15" s="3"/>
      <c r="D15" s="3"/>
      <c r="E15" s="31" t="str">
        <f>IF(B15&gt;0,(CONCATENATE("ERC_",'Valoració '!$D$7,"00",A15))," ")</f>
        <v xml:space="preserve"> </v>
      </c>
    </row>
    <row r="16" spans="1:5" x14ac:dyDescent="0.25">
      <c r="A16" s="31">
        <v>10</v>
      </c>
      <c r="B16" s="3"/>
      <c r="C16" s="3"/>
      <c r="D16" s="3"/>
      <c r="E16" s="31" t="str">
        <f>IF(B16&gt;0,(CONCATENATE("ERC_",'Valoració '!$D$7,"00",A16))," ")</f>
        <v xml:space="preserve"> </v>
      </c>
    </row>
    <row r="17" spans="1:5" x14ac:dyDescent="0.25">
      <c r="A17" s="31">
        <v>11</v>
      </c>
      <c r="B17" s="3"/>
      <c r="C17" s="3"/>
      <c r="D17" s="3"/>
      <c r="E17" s="31" t="str">
        <f>IF(B17&gt;0,(CONCATENATE("ERC_",'Valoració '!$D$7,"00",A17))," ")</f>
        <v xml:space="preserve"> </v>
      </c>
    </row>
    <row r="18" spans="1:5" x14ac:dyDescent="0.25">
      <c r="A18" s="31">
        <v>12</v>
      </c>
      <c r="B18" s="3"/>
      <c r="C18" s="3"/>
      <c r="D18" s="3"/>
      <c r="E18" s="31" t="str">
        <f>IF(B18&gt;0,(CONCATENATE("ERC_",'Valoració '!$D$7,"00",A18))," ")</f>
        <v xml:space="preserve"> </v>
      </c>
    </row>
    <row r="19" spans="1:5" x14ac:dyDescent="0.25">
      <c r="A19" s="31">
        <v>13</v>
      </c>
      <c r="B19" s="3"/>
      <c r="C19" s="3"/>
      <c r="D19" s="3"/>
      <c r="E19" s="31" t="str">
        <f>IF(B19&gt;0,(CONCATENATE("ERC_",'Valoració '!$D$7,"00",A19))," ")</f>
        <v xml:space="preserve"> </v>
      </c>
    </row>
    <row r="20" spans="1:5" x14ac:dyDescent="0.25">
      <c r="A20" s="31">
        <v>14</v>
      </c>
      <c r="B20" s="3"/>
      <c r="C20" s="3"/>
      <c r="D20" s="3"/>
      <c r="E20" s="31" t="str">
        <f>IF(B20&gt;0,(CONCATENATE("ERC_",'Valoració '!$D$7,"00",A20))," ")</f>
        <v xml:space="preserve"> </v>
      </c>
    </row>
    <row r="21" spans="1:5" x14ac:dyDescent="0.25">
      <c r="A21" s="31">
        <v>15</v>
      </c>
      <c r="B21" s="3"/>
      <c r="C21" s="3"/>
      <c r="D21" s="3"/>
      <c r="E21" s="31" t="str">
        <f>IF(B21&gt;0,(CONCATENATE("ERC_",'Valoració '!$D$7,"00",A21))," ")</f>
        <v xml:space="preserve"> </v>
      </c>
    </row>
    <row r="22" spans="1:5" x14ac:dyDescent="0.25">
      <c r="A22" s="31">
        <v>16</v>
      </c>
      <c r="B22" s="3"/>
      <c r="C22" s="3"/>
      <c r="D22" s="3"/>
      <c r="E22" s="31" t="str">
        <f>IF(B22&gt;0,(CONCATENATE("ERC_",'Valoració '!$D$7,"00",A22))," ")</f>
        <v xml:space="preserve"> </v>
      </c>
    </row>
    <row r="23" spans="1:5" x14ac:dyDescent="0.25">
      <c r="A23" s="31">
        <v>17</v>
      </c>
      <c r="B23" s="3"/>
      <c r="C23" s="3"/>
      <c r="D23" s="3"/>
      <c r="E23" s="31" t="str">
        <f>IF(B23&gt;0,(CONCATENATE("ERC_",'Valoració '!$D$7,"00",A23))," ")</f>
        <v xml:space="preserve"> </v>
      </c>
    </row>
    <row r="24" spans="1:5" x14ac:dyDescent="0.25">
      <c r="A24" s="31">
        <v>18</v>
      </c>
      <c r="B24" s="3"/>
      <c r="C24" s="3"/>
      <c r="D24" s="3"/>
      <c r="E24" s="31" t="str">
        <f>IF(B24&gt;0,(CONCATENATE("ERC_",'Valoració '!$D$7,"00",A24))," ")</f>
        <v xml:space="preserve"> </v>
      </c>
    </row>
    <row r="25" spans="1:5" x14ac:dyDescent="0.25">
      <c r="A25" s="31">
        <v>19</v>
      </c>
      <c r="B25" s="3"/>
      <c r="C25" s="3"/>
      <c r="D25" s="3"/>
      <c r="E25" s="31" t="str">
        <f>IF(B25&gt;0,(CONCATENATE("ERC_",'Valoració '!$D$7,"00",A25))," ")</f>
        <v xml:space="preserve"> </v>
      </c>
    </row>
    <row r="26" spans="1:5" x14ac:dyDescent="0.25">
      <c r="A26" s="31">
        <v>20</v>
      </c>
      <c r="B26" s="3"/>
      <c r="C26" s="3"/>
      <c r="D26" s="3"/>
      <c r="E26" s="31" t="str">
        <f>IF(B26&gt;0,(CONCATENATE("ERC_",'Valoració '!$D$7,"00",A26))," ")</f>
        <v xml:space="preserve"> </v>
      </c>
    </row>
    <row r="27" spans="1:5" x14ac:dyDescent="0.25">
      <c r="A27" s="31">
        <v>21</v>
      </c>
      <c r="B27" s="3"/>
      <c r="C27" s="3"/>
      <c r="D27" s="3"/>
      <c r="E27" s="31" t="str">
        <f>IF(B27&gt;0,(CONCATENATE("ERC_",'Valoració '!$D$7,"00",A27))," ")</f>
        <v xml:space="preserve"> </v>
      </c>
    </row>
    <row r="28" spans="1:5" x14ac:dyDescent="0.25">
      <c r="A28" s="31">
        <v>22</v>
      </c>
      <c r="B28" s="3"/>
      <c r="C28" s="3"/>
      <c r="D28" s="3"/>
      <c r="E28" s="31" t="str">
        <f>IF(B28&gt;0,(CONCATENATE("ERC_",'Valoració '!$D$7,"00",A28))," ")</f>
        <v xml:space="preserve"> </v>
      </c>
    </row>
    <row r="29" spans="1:5" x14ac:dyDescent="0.25">
      <c r="A29" s="31">
        <v>23</v>
      </c>
      <c r="B29" s="3"/>
      <c r="C29" s="3"/>
      <c r="D29" s="3"/>
      <c r="E29" s="31" t="str">
        <f>IF(B29&gt;0,(CONCATENATE("ERC_",'Valoració '!$D$7,"00",A29))," ")</f>
        <v xml:space="preserve"> </v>
      </c>
    </row>
    <row r="30" spans="1:5" x14ac:dyDescent="0.25">
      <c r="A30" s="31">
        <v>24</v>
      </c>
      <c r="B30" s="3"/>
      <c r="C30" s="3"/>
      <c r="D30" s="3"/>
      <c r="E30" s="31" t="str">
        <f>IF(B30&gt;0,(CONCATENATE("ERC_",'Valoració '!$D$7,"00",A30))," ")</f>
        <v xml:space="preserve"> </v>
      </c>
    </row>
    <row r="31" spans="1:5" x14ac:dyDescent="0.25">
      <c r="A31" s="31">
        <v>25</v>
      </c>
      <c r="B31" s="3"/>
      <c r="C31" s="3"/>
      <c r="D31" s="3"/>
      <c r="E31" s="31" t="str">
        <f>IF(B31&gt;0,(CONCATENATE("ERC_",'Valoració '!$D$7,"00",A31))," ")</f>
        <v xml:space="preserve"> </v>
      </c>
    </row>
    <row r="32" spans="1:5" x14ac:dyDescent="0.25">
      <c r="A32" s="31">
        <v>26</v>
      </c>
      <c r="B32" s="3"/>
      <c r="C32" s="3"/>
      <c r="D32" s="3"/>
      <c r="E32" s="31" t="str">
        <f>IF(B32&gt;0,(CONCATENATE("ERC_",'Valoració '!$D$7,"00",A32))," ")</f>
        <v xml:space="preserve"> </v>
      </c>
    </row>
    <row r="33" spans="1:5" x14ac:dyDescent="0.25">
      <c r="A33" s="31">
        <v>27</v>
      </c>
      <c r="B33" s="3"/>
      <c r="C33" s="3"/>
      <c r="D33" s="3"/>
      <c r="E33" s="31" t="str">
        <f>IF(B33&gt;0,(CONCATENATE("ERC_",'Valoració '!$D$7,"00",A33))," ")</f>
        <v xml:space="preserve"> </v>
      </c>
    </row>
    <row r="34" spans="1:5" x14ac:dyDescent="0.25">
      <c r="A34" s="31">
        <v>28</v>
      </c>
      <c r="B34" s="3"/>
      <c r="C34" s="3"/>
      <c r="D34" s="3"/>
      <c r="E34" s="31" t="str">
        <f>IF(B34&gt;0,(CONCATENATE("ERC_",'Valoració '!$D$7,"00",A34))," ")</f>
        <v xml:space="preserve"> </v>
      </c>
    </row>
    <row r="35" spans="1:5" x14ac:dyDescent="0.25">
      <c r="A35" s="31">
        <v>29</v>
      </c>
      <c r="B35" s="3"/>
      <c r="C35" s="3"/>
      <c r="D35" s="3"/>
      <c r="E35" s="31" t="str">
        <f>IF(B35&gt;0,(CONCATENATE("ERC_",'Valoració '!$D$7,"00",A35))," ")</f>
        <v xml:space="preserve"> </v>
      </c>
    </row>
    <row r="36" spans="1:5" x14ac:dyDescent="0.25">
      <c r="A36" s="31">
        <v>30</v>
      </c>
      <c r="B36" s="3"/>
      <c r="C36" s="3"/>
      <c r="D36" s="3"/>
      <c r="E36" s="31" t="str">
        <f>IF(B36&gt;0,(CONCATENATE("ERC_",'Valoració '!$D$7,"00",A36))," ")</f>
        <v xml:space="preserve"> </v>
      </c>
    </row>
    <row r="37" spans="1:5" x14ac:dyDescent="0.25">
      <c r="A37" s="31">
        <v>31</v>
      </c>
      <c r="B37" s="3"/>
      <c r="C37" s="3"/>
      <c r="D37" s="3"/>
      <c r="E37" s="31" t="str">
        <f>IF(B37&gt;0,(CONCATENATE("ERC_",'Valoració '!$D$7,"00",A37))," ")</f>
        <v xml:space="preserve"> </v>
      </c>
    </row>
    <row r="38" spans="1:5" x14ac:dyDescent="0.25">
      <c r="A38" s="31">
        <v>32</v>
      </c>
      <c r="B38" s="3"/>
      <c r="C38" s="3"/>
      <c r="D38" s="3"/>
      <c r="E38" s="31" t="str">
        <f>IF(B38&gt;0,(CONCATENATE("ERC_",'Valoració '!$D$7,"00",A38))," ")</f>
        <v xml:space="preserve"> </v>
      </c>
    </row>
    <row r="39" spans="1:5" x14ac:dyDescent="0.25">
      <c r="A39" s="31">
        <v>33</v>
      </c>
      <c r="B39" s="3"/>
      <c r="C39" s="3"/>
      <c r="D39" s="3"/>
      <c r="E39" s="31" t="str">
        <f>IF(B39&gt;0,(CONCATENATE("ERC_",'Valoració '!$D$7,"00",A39))," ")</f>
        <v xml:space="preserve"> </v>
      </c>
    </row>
    <row r="40" spans="1:5" x14ac:dyDescent="0.25">
      <c r="A40" s="31">
        <v>34</v>
      </c>
      <c r="B40" s="3"/>
      <c r="C40" s="3"/>
      <c r="D40" s="3"/>
      <c r="E40" s="31" t="str">
        <f>IF(B40&gt;0,(CONCATENATE("ERC_",'Valoració '!$D$7,"00",A40))," ")</f>
        <v xml:space="preserve"> </v>
      </c>
    </row>
    <row r="41" spans="1:5" x14ac:dyDescent="0.25">
      <c r="A41" s="31">
        <v>35</v>
      </c>
      <c r="B41" s="3"/>
      <c r="C41" s="3"/>
      <c r="D41" s="3"/>
      <c r="E41" s="31" t="str">
        <f>IF(B41&gt;0,(CONCATENATE("ERC_",'Valoració '!$D$7,"00",A41))," ")</f>
        <v xml:space="preserve"> </v>
      </c>
    </row>
    <row r="42" spans="1:5" x14ac:dyDescent="0.25">
      <c r="A42" s="31">
        <v>36</v>
      </c>
      <c r="B42" s="3"/>
      <c r="C42" s="3"/>
      <c r="D42" s="3"/>
      <c r="E42" s="31" t="str">
        <f>IF(B42&gt;0,(CONCATENATE("ERC_",'Valoració '!$D$7,"00",A42))," ")</f>
        <v xml:space="preserve"> </v>
      </c>
    </row>
    <row r="43" spans="1:5" x14ac:dyDescent="0.25">
      <c r="A43" s="31">
        <v>37</v>
      </c>
      <c r="B43" s="3"/>
      <c r="C43" s="3"/>
      <c r="D43" s="3"/>
      <c r="E43" s="31" t="str">
        <f>IF(B43&gt;0,(CONCATENATE("ERC_",'Valoració '!$D$7,"00",A43))," ")</f>
        <v xml:space="preserve"> </v>
      </c>
    </row>
    <row r="44" spans="1:5" x14ac:dyDescent="0.25">
      <c r="A44" s="31">
        <v>38</v>
      </c>
      <c r="B44" s="3"/>
      <c r="C44" s="3"/>
      <c r="D44" s="3"/>
      <c r="E44" s="31" t="str">
        <f>IF(B44&gt;0,(CONCATENATE("ERC_",'Valoració '!$D$7,"00",A44))," ")</f>
        <v xml:space="preserve"> </v>
      </c>
    </row>
    <row r="45" spans="1:5" x14ac:dyDescent="0.25">
      <c r="A45" s="31">
        <v>39</v>
      </c>
      <c r="B45" s="3"/>
      <c r="C45" s="3"/>
      <c r="D45" s="3"/>
      <c r="E45" s="31" t="str">
        <f>IF(B45&gt;0,(CONCATENATE("ERC_",'Valoració '!$D$7,"00",A45))," ")</f>
        <v xml:space="preserve"> </v>
      </c>
    </row>
    <row r="46" spans="1:5" x14ac:dyDescent="0.25">
      <c r="A46" s="31">
        <v>40</v>
      </c>
      <c r="B46" s="3"/>
      <c r="C46" s="3"/>
      <c r="D46" s="3"/>
      <c r="E46" s="31" t="str">
        <f>IF(B46&gt;0,(CONCATENATE("ERC_",'Valoració '!$D$7,"00",A46))," ")</f>
        <v xml:space="preserve"> </v>
      </c>
    </row>
    <row r="47" spans="1:5" x14ac:dyDescent="0.25">
      <c r="A47" s="31">
        <v>41</v>
      </c>
      <c r="B47" s="3"/>
      <c r="C47" s="3"/>
      <c r="D47" s="3"/>
      <c r="E47" s="31" t="str">
        <f>IF(B47&gt;0,(CONCATENATE("ERC_",'Valoració '!$D$7,"00",A47))," ")</f>
        <v xml:space="preserve"> </v>
      </c>
    </row>
    <row r="48" spans="1:5" x14ac:dyDescent="0.25">
      <c r="A48" s="31">
        <v>42</v>
      </c>
      <c r="B48" s="3"/>
      <c r="C48" s="3"/>
      <c r="D48" s="3"/>
      <c r="E48" s="31" t="str">
        <f>IF(B48&gt;0,(CONCATENATE("ERC_",'Valoració '!$D$7,"00",A48))," ")</f>
        <v xml:space="preserve"> </v>
      </c>
    </row>
    <row r="49" spans="1:5" x14ac:dyDescent="0.25">
      <c r="A49" s="31">
        <v>43</v>
      </c>
      <c r="B49" s="3"/>
      <c r="C49" s="3"/>
      <c r="D49" s="3"/>
      <c r="E49" s="31" t="str">
        <f>IF(B49&gt;0,(CONCATENATE("ERC_",'Valoració '!$D$7,"00",A49))," ")</f>
        <v xml:space="preserve"> </v>
      </c>
    </row>
    <row r="50" spans="1:5" x14ac:dyDescent="0.25">
      <c r="A50" s="31">
        <v>44</v>
      </c>
      <c r="B50" s="3"/>
      <c r="C50" s="3"/>
      <c r="D50" s="3"/>
      <c r="E50" s="31" t="str">
        <f>IF(B50&gt;0,(CONCATENATE("ERC_",'Valoració '!$D$7,"00",A50))," ")</f>
        <v xml:space="preserve"> </v>
      </c>
    </row>
    <row r="51" spans="1:5" x14ac:dyDescent="0.25">
      <c r="A51" s="31">
        <v>45</v>
      </c>
      <c r="B51" s="3"/>
      <c r="C51" s="3"/>
      <c r="D51" s="3"/>
      <c r="E51" s="31" t="str">
        <f>IF(B51&gt;0,(CONCATENATE("ERC_",'Valoració '!$D$7,"00",A51))," ")</f>
        <v xml:space="preserve"> </v>
      </c>
    </row>
    <row r="52" spans="1:5" x14ac:dyDescent="0.25">
      <c r="A52" s="31">
        <v>46</v>
      </c>
      <c r="B52" s="3"/>
      <c r="C52" s="3"/>
      <c r="D52" s="3"/>
      <c r="E52" s="31" t="str">
        <f>IF(B52&gt;0,(CONCATENATE("ERC_",'Valoració '!$D$7,"00",A52))," ")</f>
        <v xml:space="preserve"> </v>
      </c>
    </row>
    <row r="53" spans="1:5" x14ac:dyDescent="0.25">
      <c r="A53" s="31">
        <v>47</v>
      </c>
      <c r="B53" s="3"/>
      <c r="C53" s="3"/>
      <c r="D53" s="3"/>
      <c r="E53" s="31" t="str">
        <f>IF(B53&gt;0,(CONCATENATE("ERC_",'Valoració '!$D$7,"00",A53))," ")</f>
        <v xml:space="preserve"> </v>
      </c>
    </row>
    <row r="54" spans="1:5" x14ac:dyDescent="0.25">
      <c r="A54" s="31">
        <v>48</v>
      </c>
      <c r="B54" s="3"/>
      <c r="C54" s="3"/>
      <c r="D54" s="3"/>
      <c r="E54" s="31" t="str">
        <f>IF(B54&gt;0,(CONCATENATE("ERC_",'Valoració '!$D$7,"00",A54))," ")</f>
        <v xml:space="preserve"> </v>
      </c>
    </row>
    <row r="55" spans="1:5" x14ac:dyDescent="0.25">
      <c r="A55" s="31">
        <v>49</v>
      </c>
      <c r="B55" s="3"/>
      <c r="C55" s="3"/>
      <c r="D55" s="3"/>
      <c r="E55" s="31" t="str">
        <f>IF(B55&gt;0,(CONCATENATE("ERC_",'Valoració '!$D$7,"00",A55))," ")</f>
        <v xml:space="preserve"> </v>
      </c>
    </row>
    <row r="56" spans="1:5" x14ac:dyDescent="0.25">
      <c r="A56" s="31">
        <v>50</v>
      </c>
      <c r="B56" s="3"/>
      <c r="C56" s="3"/>
      <c r="D56" s="3"/>
      <c r="E56" s="31" t="str">
        <f>IF(B56&gt;0,(CONCATENATE("ERC_",'Valoració '!$D$7,"00",A56))," ")</f>
        <v xml:space="preserve"> </v>
      </c>
    </row>
    <row r="57" spans="1:5" x14ac:dyDescent="0.25">
      <c r="A57" s="31">
        <v>51</v>
      </c>
      <c r="B57" s="3"/>
      <c r="C57" s="3"/>
      <c r="D57" s="3"/>
      <c r="E57" s="31" t="str">
        <f>IF(B57&gt;0,(CONCATENATE("ERC_",'Valoració '!$D$7,"00",A57))," ")</f>
        <v xml:space="preserve"> </v>
      </c>
    </row>
    <row r="58" spans="1:5" x14ac:dyDescent="0.25">
      <c r="A58" s="31">
        <v>52</v>
      </c>
      <c r="B58" s="3"/>
      <c r="C58" s="3"/>
      <c r="D58" s="3"/>
      <c r="E58" s="31" t="str">
        <f>IF(B58&gt;0,(CONCATENATE("ERC_",'Valoració '!$D$7,"00",A58))," ")</f>
        <v xml:space="preserve"> </v>
      </c>
    </row>
    <row r="59" spans="1:5" x14ac:dyDescent="0.25">
      <c r="A59" s="31">
        <v>53</v>
      </c>
      <c r="B59" s="3"/>
      <c r="C59" s="3"/>
      <c r="D59" s="3"/>
      <c r="E59" s="31" t="str">
        <f>IF(B59&gt;0,(CONCATENATE("ERC_",'Valoració '!$D$7,"00",A59))," ")</f>
        <v xml:space="preserve"> </v>
      </c>
    </row>
    <row r="60" spans="1:5" x14ac:dyDescent="0.25">
      <c r="A60" s="31">
        <v>54</v>
      </c>
      <c r="B60" s="3"/>
      <c r="C60" s="3"/>
      <c r="D60" s="3"/>
      <c r="E60" s="31" t="str">
        <f>IF(B60&gt;0,(CONCATENATE("ERC_",'Valoració '!$D$7,"00",A60))," ")</f>
        <v xml:space="preserve"> </v>
      </c>
    </row>
    <row r="61" spans="1:5" x14ac:dyDescent="0.25">
      <c r="A61" s="31">
        <v>55</v>
      </c>
      <c r="B61" s="3"/>
      <c r="C61" s="3"/>
      <c r="D61" s="3"/>
      <c r="E61" s="31" t="str">
        <f>IF(B61&gt;0,(CONCATENATE("ERC_",'Valoració '!$D$7,"00",A61))," ")</f>
        <v xml:space="preserve"> </v>
      </c>
    </row>
    <row r="62" spans="1:5" x14ac:dyDescent="0.25">
      <c r="A62" s="31">
        <v>56</v>
      </c>
      <c r="B62" s="3"/>
      <c r="C62" s="3"/>
      <c r="D62" s="3"/>
      <c r="E62" s="31" t="str">
        <f>IF(B62&gt;0,(CONCATENATE("ERC_",'Valoració '!$D$7,"00",A62))," ")</f>
        <v xml:space="preserve"> </v>
      </c>
    </row>
    <row r="63" spans="1:5" x14ac:dyDescent="0.25">
      <c r="A63" s="31">
        <v>57</v>
      </c>
      <c r="B63" s="3"/>
      <c r="C63" s="3"/>
      <c r="D63" s="3"/>
      <c r="E63" s="31" t="str">
        <f>IF(B63&gt;0,(CONCATENATE("ERC_",'Valoració '!$D$7,"00",A63))," ")</f>
        <v xml:space="preserve"> </v>
      </c>
    </row>
    <row r="64" spans="1:5" x14ac:dyDescent="0.25">
      <c r="A64" s="31">
        <v>58</v>
      </c>
      <c r="B64" s="3"/>
      <c r="C64" s="3"/>
      <c r="D64" s="3"/>
      <c r="E64" s="31" t="str">
        <f>IF(B64&gt;0,(CONCATENATE("ERC_",'Valoració '!$D$7,"00",A64))," ")</f>
        <v xml:space="preserve"> </v>
      </c>
    </row>
    <row r="65" spans="1:5" x14ac:dyDescent="0.25">
      <c r="A65" s="31">
        <v>59</v>
      </c>
      <c r="B65" s="3"/>
      <c r="C65" s="3"/>
      <c r="D65" s="3"/>
      <c r="E65" s="31" t="str">
        <f>IF(B65&gt;0,(CONCATENATE("ERC_",'Valoració '!$D$7,"00",A65))," ")</f>
        <v xml:space="preserve"> </v>
      </c>
    </row>
    <row r="66" spans="1:5" x14ac:dyDescent="0.25">
      <c r="A66" s="31">
        <v>60</v>
      </c>
      <c r="B66" s="3"/>
      <c r="C66" s="3"/>
      <c r="D66" s="3"/>
      <c r="E66" s="31" t="str">
        <f>IF(B66&gt;0,(CONCATENATE("ERC_",'Valoració '!$D$7,"00",A66))," ")</f>
        <v xml:space="preserve"> </v>
      </c>
    </row>
    <row r="67" spans="1:5" x14ac:dyDescent="0.25">
      <c r="A67" s="31">
        <v>61</v>
      </c>
      <c r="B67" s="3"/>
      <c r="C67" s="3"/>
      <c r="D67" s="3"/>
      <c r="E67" s="31" t="str">
        <f>IF(B67&gt;0,(CONCATENATE("ERC_",'Valoració '!$D$7,"00",A67))," ")</f>
        <v xml:space="preserve"> </v>
      </c>
    </row>
    <row r="68" spans="1:5" x14ac:dyDescent="0.25">
      <c r="A68" s="31">
        <v>62</v>
      </c>
      <c r="B68" s="3"/>
      <c r="C68" s="3"/>
      <c r="D68" s="3"/>
      <c r="E68" s="31" t="str">
        <f>IF(B68&gt;0,(CONCATENATE("ERC_",'Valoració '!$D$7,"00",A68))," ")</f>
        <v xml:space="preserve"> </v>
      </c>
    </row>
    <row r="69" spans="1:5" x14ac:dyDescent="0.25">
      <c r="A69" s="31">
        <v>63</v>
      </c>
      <c r="B69" s="3"/>
      <c r="C69" s="3"/>
      <c r="D69" s="3"/>
      <c r="E69" s="31" t="str">
        <f>IF(B69&gt;0,(CONCATENATE("ERC_",'Valoració '!$D$7,"00",A69))," ")</f>
        <v xml:space="preserve"> </v>
      </c>
    </row>
    <row r="70" spans="1:5" x14ac:dyDescent="0.25">
      <c r="A70" s="31">
        <v>64</v>
      </c>
      <c r="B70" s="3"/>
      <c r="C70" s="3"/>
      <c r="D70" s="3"/>
      <c r="E70" s="31" t="str">
        <f>IF(B70&gt;0,(CONCATENATE("ERC_",'Valoració '!$D$7,"00",A70))," ")</f>
        <v xml:space="preserve"> </v>
      </c>
    </row>
    <row r="71" spans="1:5" x14ac:dyDescent="0.25">
      <c r="A71" s="31">
        <v>65</v>
      </c>
      <c r="B71" s="3"/>
      <c r="C71" s="3"/>
      <c r="D71" s="3"/>
      <c r="E71" s="31" t="str">
        <f>IF(B71&gt;0,(CONCATENATE("ERC_",'Valoració '!$D$7,"00",A71))," ")</f>
        <v xml:space="preserve"> </v>
      </c>
    </row>
    <row r="72" spans="1:5" x14ac:dyDescent="0.25">
      <c r="A72" s="31">
        <v>66</v>
      </c>
      <c r="B72" s="3"/>
      <c r="C72" s="3"/>
      <c r="D72" s="3"/>
      <c r="E72" s="31" t="str">
        <f>IF(B72&gt;0,(CONCATENATE("ERC_",'Valoració '!$D$7,"00",A72))," ")</f>
        <v xml:space="preserve"> </v>
      </c>
    </row>
    <row r="73" spans="1:5" x14ac:dyDescent="0.25">
      <c r="A73" s="31">
        <v>67</v>
      </c>
      <c r="B73" s="3"/>
      <c r="C73" s="3"/>
      <c r="D73" s="3"/>
      <c r="E73" s="31" t="str">
        <f>IF(B73&gt;0,(CONCATENATE("ERC_",'Valoració '!$D$7,"00",A73))," ")</f>
        <v xml:space="preserve"> </v>
      </c>
    </row>
    <row r="74" spans="1:5" x14ac:dyDescent="0.25">
      <c r="A74" s="31">
        <v>68</v>
      </c>
      <c r="B74" s="3"/>
      <c r="C74" s="3"/>
      <c r="D74" s="3"/>
      <c r="E74" s="31" t="str">
        <f>IF(B74&gt;0,(CONCATENATE("ERC_",'Valoració '!$D$7,"00",A74))," ")</f>
        <v xml:space="preserve"> </v>
      </c>
    </row>
    <row r="75" spans="1:5" x14ac:dyDescent="0.25">
      <c r="A75" s="31">
        <v>69</v>
      </c>
      <c r="B75" s="3"/>
      <c r="C75" s="3"/>
      <c r="D75" s="3"/>
      <c r="E75" s="31" t="str">
        <f>IF(B75&gt;0,(CONCATENATE("ERC_",'Valoració '!$D$7,"00",A75))," ")</f>
        <v xml:space="preserve"> </v>
      </c>
    </row>
    <row r="76" spans="1:5" x14ac:dyDescent="0.25">
      <c r="A76" s="31">
        <v>70</v>
      </c>
      <c r="B76" s="3"/>
      <c r="C76" s="3"/>
      <c r="D76" s="3"/>
      <c r="E76" s="31" t="str">
        <f>IF(B76&gt;0,(CONCATENATE("ERC_",'Valoració '!$D$7,"00",A76))," ")</f>
        <v xml:space="preserve"> </v>
      </c>
    </row>
    <row r="77" spans="1:5" x14ac:dyDescent="0.25">
      <c r="A77" s="31">
        <v>71</v>
      </c>
      <c r="B77" s="3"/>
      <c r="C77" s="3"/>
      <c r="D77" s="3"/>
      <c r="E77" s="31" t="str">
        <f>IF(B77&gt;0,(CONCATENATE("ERC_",'Valoració '!$D$7,"00",A77))," ")</f>
        <v xml:space="preserve"> </v>
      </c>
    </row>
    <row r="78" spans="1:5" x14ac:dyDescent="0.25">
      <c r="A78" s="31">
        <v>72</v>
      </c>
      <c r="B78" s="3"/>
      <c r="C78" s="3"/>
      <c r="D78" s="3"/>
      <c r="E78" s="31" t="str">
        <f>IF(B78&gt;0,(CONCATENATE("ERC_",'Valoració '!$D$7,"00",A78))," ")</f>
        <v xml:space="preserve"> </v>
      </c>
    </row>
    <row r="79" spans="1:5" x14ac:dyDescent="0.25">
      <c r="A79" s="31">
        <v>73</v>
      </c>
      <c r="B79" s="3"/>
      <c r="C79" s="3"/>
      <c r="D79" s="3"/>
      <c r="E79" s="31" t="str">
        <f>IF(B79&gt;0,(CONCATENATE("ERC_",'Valoració '!$D$7,"00",A79))," ")</f>
        <v xml:space="preserve"> </v>
      </c>
    </row>
    <row r="80" spans="1:5" x14ac:dyDescent="0.25">
      <c r="A80" s="31">
        <v>74</v>
      </c>
      <c r="B80" s="3"/>
      <c r="C80" s="3"/>
      <c r="D80" s="3"/>
      <c r="E80" s="31" t="str">
        <f>IF(B80&gt;0,(CONCATENATE("ERC_",'Valoració '!$D$7,"00",A80))," ")</f>
        <v xml:space="preserve"> </v>
      </c>
    </row>
    <row r="81" spans="1:5" x14ac:dyDescent="0.25">
      <c r="A81" s="31">
        <v>75</v>
      </c>
      <c r="B81" s="3"/>
      <c r="C81" s="3"/>
      <c r="D81" s="3"/>
      <c r="E81" s="31" t="str">
        <f>IF(B81&gt;0,(CONCATENATE("ERC_",'Valoració '!$D$7,"00",A81))," ")</f>
        <v xml:space="preserve"> </v>
      </c>
    </row>
    <row r="82" spans="1:5" x14ac:dyDescent="0.25">
      <c r="A82" s="31">
        <v>76</v>
      </c>
      <c r="B82" s="3"/>
      <c r="C82" s="3"/>
      <c r="D82" s="3"/>
      <c r="E82" s="31" t="str">
        <f>IF(B82&gt;0,(CONCATENATE("ERC_",'Valoració '!$D$7,"00",A82))," ")</f>
        <v xml:space="preserve"> </v>
      </c>
    </row>
    <row r="83" spans="1:5" x14ac:dyDescent="0.25">
      <c r="A83" s="31">
        <v>77</v>
      </c>
      <c r="B83" s="3"/>
      <c r="C83" s="3"/>
      <c r="D83" s="3"/>
      <c r="E83" s="31" t="str">
        <f>IF(B83&gt;0,(CONCATENATE("ERC_",'Valoració '!$D$7,"00",A83))," ")</f>
        <v xml:space="preserve"> </v>
      </c>
    </row>
    <row r="84" spans="1:5" x14ac:dyDescent="0.25">
      <c r="A84" s="31">
        <v>78</v>
      </c>
      <c r="B84" s="3"/>
      <c r="C84" s="3"/>
      <c r="D84" s="3"/>
      <c r="E84" s="31" t="str">
        <f>IF(B84&gt;0,(CONCATENATE("ERC_",'Valoració '!$D$7,"00",A84))," ")</f>
        <v xml:space="preserve"> </v>
      </c>
    </row>
    <row r="85" spans="1:5" x14ac:dyDescent="0.25">
      <c r="A85" s="31">
        <v>79</v>
      </c>
      <c r="B85" s="3"/>
      <c r="C85" s="3"/>
      <c r="D85" s="3"/>
      <c r="E85" s="31" t="str">
        <f>IF(B85&gt;0,(CONCATENATE("ERC_",'Valoració '!$D$7,"00",A85))," ")</f>
        <v xml:space="preserve"> </v>
      </c>
    </row>
    <row r="86" spans="1:5" x14ac:dyDescent="0.25">
      <c r="A86" s="31">
        <v>80</v>
      </c>
      <c r="B86" s="3"/>
      <c r="C86" s="3"/>
      <c r="D86" s="3"/>
      <c r="E86" s="31" t="str">
        <f>IF(B86&gt;0,(CONCATENATE("ERC_",'Valoració '!$D$7,"00",A86))," ")</f>
        <v xml:space="preserve"> </v>
      </c>
    </row>
    <row r="87" spans="1:5" x14ac:dyDescent="0.25">
      <c r="A87" s="31">
        <v>81</v>
      </c>
      <c r="B87" s="3"/>
      <c r="C87" s="3"/>
      <c r="D87" s="3"/>
      <c r="E87" s="31" t="str">
        <f>IF(B87&gt;0,(CONCATENATE("ERC_",'Valoració '!$D$7,"00",A87))," ")</f>
        <v xml:space="preserve"> </v>
      </c>
    </row>
    <row r="88" spans="1:5" x14ac:dyDescent="0.25">
      <c r="A88" s="31">
        <v>82</v>
      </c>
      <c r="B88" s="3"/>
      <c r="C88" s="3"/>
      <c r="D88" s="3"/>
      <c r="E88" s="31" t="str">
        <f>IF(B88&gt;0,(CONCATENATE("ERC_",'Valoració '!$D$7,"00",A88))," ")</f>
        <v xml:space="preserve"> </v>
      </c>
    </row>
    <row r="89" spans="1:5" x14ac:dyDescent="0.25">
      <c r="A89" s="31">
        <v>83</v>
      </c>
      <c r="B89" s="3"/>
      <c r="C89" s="3"/>
      <c r="D89" s="3"/>
      <c r="E89" s="31" t="str">
        <f>IF(B89&gt;0,(CONCATENATE("ERC_",'Valoració '!$D$7,"00",A89))," ")</f>
        <v xml:space="preserve"> </v>
      </c>
    </row>
    <row r="90" spans="1:5" x14ac:dyDescent="0.25">
      <c r="A90" s="31">
        <v>84</v>
      </c>
      <c r="B90" s="3"/>
      <c r="C90" s="3"/>
      <c r="D90" s="3"/>
      <c r="E90" s="31" t="str">
        <f>IF(B90&gt;0,(CONCATENATE("ERC_",'Valoració '!$D$7,"00",A90))," ")</f>
        <v xml:space="preserve"> </v>
      </c>
    </row>
    <row r="91" spans="1:5" x14ac:dyDescent="0.25">
      <c r="A91" s="31">
        <v>85</v>
      </c>
      <c r="B91" s="3"/>
      <c r="C91" s="3"/>
      <c r="D91" s="3"/>
      <c r="E91" s="31" t="str">
        <f>IF(B91&gt;0,(CONCATENATE("ERC_",'Valoració '!$D$7,"00",A91))," ")</f>
        <v xml:space="preserve"> </v>
      </c>
    </row>
    <row r="92" spans="1:5" x14ac:dyDescent="0.25">
      <c r="A92" s="31">
        <v>86</v>
      </c>
      <c r="B92" s="3"/>
      <c r="C92" s="3"/>
      <c r="D92" s="3"/>
      <c r="E92" s="31" t="str">
        <f>IF(B92&gt;0,(CONCATENATE("ERC_",'Valoració '!$D$7,"00",A92))," ")</f>
        <v xml:space="preserve"> </v>
      </c>
    </row>
    <row r="93" spans="1:5" x14ac:dyDescent="0.25">
      <c r="A93" s="31">
        <v>87</v>
      </c>
      <c r="B93" s="3"/>
      <c r="C93" s="3"/>
      <c r="D93" s="3"/>
      <c r="E93" s="31" t="str">
        <f>IF(B93&gt;0,(CONCATENATE("ERC_",'Valoració '!$D$7,"00",A93))," ")</f>
        <v xml:space="preserve"> </v>
      </c>
    </row>
    <row r="94" spans="1:5" x14ac:dyDescent="0.25">
      <c r="A94" s="31">
        <v>88</v>
      </c>
      <c r="B94" s="3"/>
      <c r="C94" s="3"/>
      <c r="D94" s="3"/>
      <c r="E94" s="31" t="str">
        <f>IF(B94&gt;0,(CONCATENATE("ERC_",'Valoració '!$D$7,"00",A94))," ")</f>
        <v xml:space="preserve"> </v>
      </c>
    </row>
    <row r="95" spans="1:5" x14ac:dyDescent="0.25">
      <c r="A95" s="31">
        <v>89</v>
      </c>
      <c r="B95" s="3"/>
      <c r="C95" s="3"/>
      <c r="D95" s="3"/>
      <c r="E95" s="31" t="str">
        <f>IF(B95&gt;0,(CONCATENATE("ERC_",'Valoració '!$D$7,"00",A95))," ")</f>
        <v xml:space="preserve"> </v>
      </c>
    </row>
    <row r="96" spans="1:5" x14ac:dyDescent="0.25">
      <c r="A96" s="31">
        <v>90</v>
      </c>
      <c r="B96" s="3"/>
      <c r="C96" s="3"/>
      <c r="D96" s="3"/>
      <c r="E96" s="31" t="str">
        <f>IF(B96&gt;0,(CONCATENATE("ERC_",'Valoració '!$D$7,"00",A96))," ")</f>
        <v xml:space="preserve"> </v>
      </c>
    </row>
    <row r="97" spans="1:5" x14ac:dyDescent="0.25">
      <c r="A97" s="31">
        <v>91</v>
      </c>
      <c r="B97" s="3"/>
      <c r="C97" s="3"/>
      <c r="D97" s="3"/>
      <c r="E97" s="31" t="str">
        <f>IF(B97&gt;0,(CONCATENATE("ERC_",'Valoració '!$D$7,"00",A97))," ")</f>
        <v xml:space="preserve"> </v>
      </c>
    </row>
    <row r="98" spans="1:5" x14ac:dyDescent="0.25">
      <c r="A98" s="31">
        <v>92</v>
      </c>
      <c r="B98" s="3"/>
      <c r="C98" s="3"/>
      <c r="D98" s="3"/>
      <c r="E98" s="31" t="str">
        <f>IF(B98&gt;0,(CONCATENATE("ERC_",'Valoració '!$D$7,"00",A98))," ")</f>
        <v xml:space="preserve"> </v>
      </c>
    </row>
    <row r="99" spans="1:5" x14ac:dyDescent="0.25">
      <c r="A99" s="31">
        <v>93</v>
      </c>
      <c r="B99" s="3"/>
      <c r="C99" s="3"/>
      <c r="D99" s="3"/>
      <c r="E99" s="31" t="str">
        <f>IF(B99&gt;0,(CONCATENATE("ERC_",'Valoració '!$D$7,"00",A99))," ")</f>
        <v xml:space="preserve"> </v>
      </c>
    </row>
    <row r="100" spans="1:5" x14ac:dyDescent="0.25">
      <c r="A100" s="31">
        <v>94</v>
      </c>
      <c r="B100" s="3"/>
      <c r="C100" s="3"/>
      <c r="D100" s="3"/>
      <c r="E100" s="31" t="str">
        <f>IF(B100&gt;0,(CONCATENATE("ERC_",'Valoració '!$D$7,"00",A100))," ")</f>
        <v xml:space="preserve"> </v>
      </c>
    </row>
    <row r="101" spans="1:5" x14ac:dyDescent="0.25">
      <c r="A101" s="31">
        <v>95</v>
      </c>
      <c r="B101" s="3"/>
      <c r="C101" s="3"/>
      <c r="D101" s="3"/>
      <c r="E101" s="31" t="str">
        <f>IF(B101&gt;0,(CONCATENATE("ERC_",'Valoració '!$D$7,"00",A101))," ")</f>
        <v xml:space="preserve"> </v>
      </c>
    </row>
    <row r="102" spans="1:5" x14ac:dyDescent="0.25">
      <c r="A102" s="31">
        <v>96</v>
      </c>
      <c r="B102" s="3"/>
      <c r="C102" s="3"/>
      <c r="D102" s="3"/>
      <c r="E102" s="31" t="str">
        <f>IF(B102&gt;0,(CONCATENATE("ERC_",'Valoració '!$D$7,"00",A102))," ")</f>
        <v xml:space="preserve"> </v>
      </c>
    </row>
    <row r="103" spans="1:5" x14ac:dyDescent="0.25">
      <c r="A103" s="31">
        <v>97</v>
      </c>
      <c r="B103" s="3"/>
      <c r="C103" s="3"/>
      <c r="D103" s="3"/>
      <c r="E103" s="31" t="str">
        <f>IF(B103&gt;0,(CONCATENATE("ERC_",'Valoració '!$D$7,"00",A103))," ")</f>
        <v xml:space="preserve"> </v>
      </c>
    </row>
    <row r="104" spans="1:5" x14ac:dyDescent="0.25">
      <c r="A104" s="31">
        <v>98</v>
      </c>
      <c r="B104" s="3"/>
      <c r="C104" s="3"/>
      <c r="D104" s="3"/>
      <c r="E104" s="31" t="str">
        <f>IF(B104&gt;0,(CONCATENATE("ERC_",'Valoració '!$D$7,"00",A104))," ")</f>
        <v xml:space="preserve"> </v>
      </c>
    </row>
    <row r="105" spans="1:5" x14ac:dyDescent="0.25">
      <c r="A105" s="31">
        <v>99</v>
      </c>
      <c r="B105" s="3"/>
      <c r="C105" s="3"/>
      <c r="D105" s="3"/>
      <c r="E105" s="31" t="str">
        <f>IF(B105&gt;0,(CONCATENATE("ERC_",'Valoració '!$D$7,"00",A105))," ")</f>
        <v xml:space="preserve"> </v>
      </c>
    </row>
    <row r="106" spans="1:5" x14ac:dyDescent="0.25">
      <c r="A106" s="31">
        <v>100</v>
      </c>
      <c r="B106" s="3"/>
      <c r="C106" s="3"/>
      <c r="D106" s="3"/>
      <c r="E106" s="31" t="str">
        <f>IF(B106&gt;0,(CONCATENATE("ERC_",'Valoració '!$D$7,"00",A106))," ")</f>
        <v xml:space="preserve"> </v>
      </c>
    </row>
    <row r="108" spans="1:5" ht="15.75" x14ac:dyDescent="0.25">
      <c r="B108" s="33"/>
    </row>
  </sheetData>
  <sheetProtection algorithmName="SHA-512" hashValue="E7W2mT5buWIgHZIxQaar9M9cGQ/R+06FloiHCFG+vntlUoU1zxALFxysOLNWHBdo65C4lhWl8eXyTMUJx8Gxyw==" saltValue="bMURghYiTT22GdyytwGnMQ==" spinCount="100000" sheet="1" objects="1" scenarios="1"/>
  <mergeCells count="1">
    <mergeCell ref="A5:C5"/>
  </mergeCells>
  <hyperlinks>
    <hyperlink ref="A4" r:id="rId1"/>
  </hyperlinks>
  <pageMargins left="0.7" right="0.7" top="0.75" bottom="0.75" header="0.3" footer="0.3"/>
  <pageSetup paperSize="9" orientation="portrait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5" name="Button 1">
              <controlPr defaultSize="0" print="0" autoFill="0" autoPict="0" macro="[0]!Enviar">
                <anchor moveWithCells="1" sizeWithCells="1">
                  <from>
                    <xdr:col>5</xdr:col>
                    <xdr:colOff>47625</xdr:colOff>
                    <xdr:row>0</xdr:row>
                    <xdr:rowOff>47625</xdr:rowOff>
                  </from>
                  <to>
                    <xdr:col>6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4"/>
  <dimension ref="A1:S107"/>
  <sheetViews>
    <sheetView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11.85546875" customWidth="1"/>
    <col min="7" max="7" width="10.140625" customWidth="1"/>
    <col min="8" max="8" width="10.28515625" customWidth="1"/>
    <col min="9" max="9" width="13.140625" customWidth="1"/>
    <col min="10" max="11" width="14.140625" customWidth="1"/>
    <col min="12" max="12" width="12.7109375" customWidth="1"/>
    <col min="13" max="13" width="13.42578125" customWidth="1"/>
    <col min="14" max="15" width="13.5703125" customWidth="1"/>
    <col min="16" max="16" width="12.85546875" customWidth="1"/>
    <col min="17" max="17" width="14" customWidth="1"/>
    <col min="18" max="18" width="14" style="166" customWidth="1"/>
    <col min="19" max="19" width="19.7109375" style="7" bestFit="1" customWidth="1"/>
  </cols>
  <sheetData>
    <row r="1" spans="1:19" x14ac:dyDescent="0.25">
      <c r="A1" s="12" t="s">
        <v>28</v>
      </c>
      <c r="R1"/>
    </row>
    <row r="2" spans="1:19" x14ac:dyDescent="0.25">
      <c r="A2" s="13" t="s">
        <v>47</v>
      </c>
      <c r="R2"/>
    </row>
    <row r="3" spans="1:19" x14ac:dyDescent="0.25">
      <c r="A3" s="12"/>
      <c r="R3"/>
    </row>
    <row r="4" spans="1:19" ht="26.25" customHeight="1" x14ac:dyDescent="0.3">
      <c r="A4" s="39" t="s">
        <v>113</v>
      </c>
      <c r="B4" s="14" t="s">
        <v>46</v>
      </c>
      <c r="C4" s="15"/>
      <c r="D4" s="16">
        <f>SUM(Q8:Q107)</f>
        <v>0</v>
      </c>
      <c r="R4"/>
    </row>
    <row r="5" spans="1:19" x14ac:dyDescent="0.25">
      <c r="A5" s="12"/>
      <c r="R5"/>
    </row>
    <row r="6" spans="1:19" ht="15.75" x14ac:dyDescent="0.25">
      <c r="A6" s="256" t="s">
        <v>48</v>
      </c>
      <c r="B6" s="256"/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R6"/>
    </row>
    <row r="7" spans="1:19" ht="60" x14ac:dyDescent="0.25">
      <c r="A7" s="31" t="s">
        <v>45</v>
      </c>
      <c r="B7" s="40" t="s">
        <v>29</v>
      </c>
      <c r="C7" s="40" t="s">
        <v>30</v>
      </c>
      <c r="D7" s="40" t="s">
        <v>31</v>
      </c>
      <c r="E7" s="40" t="s">
        <v>32</v>
      </c>
      <c r="F7" s="40" t="s">
        <v>33</v>
      </c>
      <c r="G7" s="40" t="s">
        <v>34</v>
      </c>
      <c r="H7" s="40" t="s">
        <v>35</v>
      </c>
      <c r="I7" s="40" t="s">
        <v>36</v>
      </c>
      <c r="J7" s="40" t="s">
        <v>37</v>
      </c>
      <c r="K7" s="40" t="s">
        <v>38</v>
      </c>
      <c r="L7" s="40" t="s">
        <v>39</v>
      </c>
      <c r="M7" s="40" t="s">
        <v>40</v>
      </c>
      <c r="N7" s="40" t="s">
        <v>41</v>
      </c>
      <c r="O7" s="40" t="s">
        <v>84</v>
      </c>
      <c r="P7" s="20" t="s">
        <v>56</v>
      </c>
      <c r="Q7" s="20" t="s">
        <v>57</v>
      </c>
      <c r="R7" s="20" t="s">
        <v>114</v>
      </c>
      <c r="S7" s="21" t="s">
        <v>43</v>
      </c>
    </row>
    <row r="8" spans="1:19" x14ac:dyDescent="0.25">
      <c r="A8" s="31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1"/>
      <c r="N8" s="41"/>
      <c r="O8" s="22">
        <f>(N8-M8)/365</f>
        <v>0</v>
      </c>
      <c r="P8" s="22">
        <f t="shared" ref="P8:P71" si="0">IF(F8&gt;4,IF(H8="si",IF(G8=1,2,1.5),IF(J8="si",1,IF(K8="si",0.8,0.5))),IF(H8="si",IF(G8=1,1.5,1.15),IF(J8="si",0.75,IF(K8="si",0.5,0))))</f>
        <v>0</v>
      </c>
      <c r="Q8" s="22">
        <f>IF(O8=3,P8,IF(O8&gt;3,(P8+(P8*(O8-3))/3),((P8*O8)/3)))</f>
        <v>0</v>
      </c>
      <c r="R8" s="129"/>
      <c r="S8" s="23" t="str">
        <f>IF(R8="","",IF(R8="SI","No cal documentació",IF(P8&gt;0,(CONCATENATE("1.1.a_",'Valoració '!$D$7,"00",A8))," ")))</f>
        <v/>
      </c>
    </row>
    <row r="9" spans="1:19" x14ac:dyDescent="0.25">
      <c r="A9" s="31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1"/>
      <c r="N9" s="41"/>
      <c r="O9" s="22">
        <f t="shared" ref="O9:O107" si="1">(N9-M9)/365</f>
        <v>0</v>
      </c>
      <c r="P9" s="22">
        <f t="shared" si="0"/>
        <v>0</v>
      </c>
      <c r="Q9" s="22">
        <f t="shared" ref="Q9:Q72" si="2">IF(O9=3,P9,IF(O9&gt;3,(P9+(P9*(O9-3))/3),((P9*O9)/3)))</f>
        <v>0</v>
      </c>
      <c r="R9" s="129"/>
      <c r="S9" s="23" t="str">
        <f>IF(R9="","",IF(R9="SI","No cal documentació",IF(P9&gt;0,(CONCATENATE("1.1.a_",'Valoració '!$D$7,"00",A9))," ")))</f>
        <v/>
      </c>
    </row>
    <row r="10" spans="1:19" x14ac:dyDescent="0.25">
      <c r="A10" s="31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1"/>
      <c r="N10" s="41"/>
      <c r="O10" s="22">
        <f t="shared" si="1"/>
        <v>0</v>
      </c>
      <c r="P10" s="22">
        <f t="shared" si="0"/>
        <v>0</v>
      </c>
      <c r="Q10" s="22">
        <f t="shared" si="2"/>
        <v>0</v>
      </c>
      <c r="R10" s="129"/>
      <c r="S10" s="23" t="str">
        <f>IF(R10="","",IF(R10="SI","No cal documentació",IF(P10&gt;0,(CONCATENATE("1.1.a_",'Valoració '!$D$7,"00",A10))," ")))</f>
        <v/>
      </c>
    </row>
    <row r="11" spans="1:19" x14ac:dyDescent="0.25">
      <c r="A11" s="31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1"/>
      <c r="N11" s="41"/>
      <c r="O11" s="22">
        <f t="shared" si="1"/>
        <v>0</v>
      </c>
      <c r="P11" s="22">
        <f t="shared" si="0"/>
        <v>0</v>
      </c>
      <c r="Q11" s="22">
        <f t="shared" si="2"/>
        <v>0</v>
      </c>
      <c r="R11" s="129"/>
      <c r="S11" s="23" t="str">
        <f>IF(R11="","",IF(R11="SI","No cal documentació",IF(P11&gt;0,(CONCATENATE("1.1.a_",'Valoració '!$D$7,"00",A11))," ")))</f>
        <v/>
      </c>
    </row>
    <row r="12" spans="1:19" x14ac:dyDescent="0.25">
      <c r="A12" s="31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41"/>
      <c r="N12" s="41"/>
      <c r="O12" s="22">
        <f t="shared" si="1"/>
        <v>0</v>
      </c>
      <c r="P12" s="22">
        <f t="shared" si="0"/>
        <v>0</v>
      </c>
      <c r="Q12" s="22">
        <f t="shared" si="2"/>
        <v>0</v>
      </c>
      <c r="R12" s="129"/>
      <c r="S12" s="23" t="str">
        <f>IF(R12="","",IF(R12="SI","No cal documentació",IF(P12&gt;0,(CONCATENATE("1.1.a_",'Valoració '!$D$7,"00",A12))," ")))</f>
        <v/>
      </c>
    </row>
    <row r="13" spans="1:19" x14ac:dyDescent="0.25">
      <c r="A13" s="31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1"/>
      <c r="N13" s="41"/>
      <c r="O13" s="22">
        <f t="shared" si="1"/>
        <v>0</v>
      </c>
      <c r="P13" s="22">
        <f t="shared" si="0"/>
        <v>0</v>
      </c>
      <c r="Q13" s="22">
        <f t="shared" si="2"/>
        <v>0</v>
      </c>
      <c r="R13" s="129"/>
      <c r="S13" s="23" t="str">
        <f>IF(R13="","",IF(R13="SI","No cal documentació",IF(P13&gt;0,(CONCATENATE("1.1.a_",'Valoració '!$D$7,"00",A13))," ")))</f>
        <v/>
      </c>
    </row>
    <row r="14" spans="1:19" x14ac:dyDescent="0.25">
      <c r="A14" s="31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1"/>
      <c r="N14" s="41"/>
      <c r="O14" s="22">
        <f t="shared" si="1"/>
        <v>0</v>
      </c>
      <c r="P14" s="22">
        <f t="shared" si="0"/>
        <v>0</v>
      </c>
      <c r="Q14" s="22">
        <f t="shared" si="2"/>
        <v>0</v>
      </c>
      <c r="R14" s="129"/>
      <c r="S14" s="23" t="str">
        <f>IF(R14="","",IF(R14="SI","No cal documentació",IF(P14&gt;0,(CONCATENATE("1.1.a_",'Valoració '!$D$7,"00",A14))," ")))</f>
        <v/>
      </c>
    </row>
    <row r="15" spans="1:19" x14ac:dyDescent="0.25">
      <c r="A15" s="31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1"/>
      <c r="N15" s="41"/>
      <c r="O15" s="22">
        <f t="shared" si="1"/>
        <v>0</v>
      </c>
      <c r="P15" s="22">
        <f t="shared" si="0"/>
        <v>0</v>
      </c>
      <c r="Q15" s="22">
        <f t="shared" si="2"/>
        <v>0</v>
      </c>
      <c r="R15" s="129"/>
      <c r="S15" s="23" t="str">
        <f>IF(R15="","",IF(R15="SI","No cal documentació",IF(P15&gt;0,(CONCATENATE("1.1.a_",'Valoració '!$D$7,"00",A15))," ")))</f>
        <v/>
      </c>
    </row>
    <row r="16" spans="1:19" x14ac:dyDescent="0.25">
      <c r="A16" s="31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1"/>
      <c r="N16" s="41"/>
      <c r="O16" s="22">
        <f t="shared" si="1"/>
        <v>0</v>
      </c>
      <c r="P16" s="22">
        <f>IF(F16&gt;4,IF(H16="si",IF(G16=1,2,1.5),IF(J16="si",1,IF(K16="si",0.8,0.5))),IF(H16="si",IF(G16=1,1.5,1.15),IF(J16="si",0.75,IF(K16="si",0.5,0))))</f>
        <v>0</v>
      </c>
      <c r="Q16" s="22">
        <f t="shared" si="2"/>
        <v>0</v>
      </c>
      <c r="R16" s="129"/>
      <c r="S16" s="23" t="str">
        <f>IF(R16="","",IF(R16="SI","No cal documentació",IF(P16&gt;0,(CONCATENATE("1.1.a_",'Valoració '!$D$7,"00",A16))," ")))</f>
        <v/>
      </c>
    </row>
    <row r="17" spans="1:19" x14ac:dyDescent="0.25">
      <c r="A17" s="31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22">
        <f t="shared" si="1"/>
        <v>0</v>
      </c>
      <c r="P17" s="22">
        <f t="shared" si="0"/>
        <v>0</v>
      </c>
      <c r="Q17" s="22">
        <f t="shared" si="2"/>
        <v>0</v>
      </c>
      <c r="R17" s="129"/>
      <c r="S17" s="23" t="str">
        <f>IF(R17="","",IF(R17="SI","No cal documentació",IF(P17&gt;0,(CONCATENATE("1.1.a_",'Valoració '!$D$7,"00",A17))," ")))</f>
        <v/>
      </c>
    </row>
    <row r="18" spans="1:19" x14ac:dyDescent="0.25">
      <c r="A18" s="31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22">
        <f t="shared" si="1"/>
        <v>0</v>
      </c>
      <c r="P18" s="22">
        <f t="shared" si="0"/>
        <v>0</v>
      </c>
      <c r="Q18" s="22">
        <f t="shared" si="2"/>
        <v>0</v>
      </c>
      <c r="R18" s="129"/>
      <c r="S18" s="23" t="str">
        <f>IF(R18="","",IF(R18="SI","No cal documentació",IF(P18&gt;0,(CONCATENATE("1.1.a_",'Valoració '!$D$7,"00",A18))," ")))</f>
        <v/>
      </c>
    </row>
    <row r="19" spans="1:19" x14ac:dyDescent="0.25">
      <c r="A19" s="31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2">
        <f t="shared" si="1"/>
        <v>0</v>
      </c>
      <c r="P19" s="22">
        <f t="shared" si="0"/>
        <v>0</v>
      </c>
      <c r="Q19" s="22">
        <f t="shared" si="2"/>
        <v>0</v>
      </c>
      <c r="R19" s="129"/>
      <c r="S19" s="23" t="str">
        <f>IF(R19="","",IF(R19="SI","No cal documentació",IF(P19&gt;0,(CONCATENATE("1.1.a_",'Valoració '!$D$7,"00",A19))," ")))</f>
        <v/>
      </c>
    </row>
    <row r="20" spans="1:19" x14ac:dyDescent="0.25">
      <c r="A20" s="31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22">
        <f t="shared" si="1"/>
        <v>0</v>
      </c>
      <c r="P20" s="22">
        <f t="shared" si="0"/>
        <v>0</v>
      </c>
      <c r="Q20" s="22">
        <f t="shared" si="2"/>
        <v>0</v>
      </c>
      <c r="R20" s="129"/>
      <c r="S20" s="23" t="str">
        <f>IF(R20="","",IF(R20="SI","No cal documentació",IF(P20&gt;0,(CONCATENATE("1.1.a_",'Valoració '!$D$7,"00",A20))," ")))</f>
        <v/>
      </c>
    </row>
    <row r="21" spans="1:19" x14ac:dyDescent="0.25">
      <c r="A21" s="31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2">
        <f t="shared" si="1"/>
        <v>0</v>
      </c>
      <c r="P21" s="22">
        <f t="shared" si="0"/>
        <v>0</v>
      </c>
      <c r="Q21" s="22">
        <f t="shared" si="2"/>
        <v>0</v>
      </c>
      <c r="R21" s="129"/>
      <c r="S21" s="23" t="str">
        <f>IF(R21="","",IF(R21="SI","No cal documentació",IF(P21&gt;0,(CONCATENATE("1.1.a_",'Valoració '!$D$7,"00",A21))," ")))</f>
        <v/>
      </c>
    </row>
    <row r="22" spans="1:19" x14ac:dyDescent="0.25">
      <c r="A22" s="31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2">
        <f t="shared" si="1"/>
        <v>0</v>
      </c>
      <c r="P22" s="22">
        <f t="shared" si="0"/>
        <v>0</v>
      </c>
      <c r="Q22" s="22">
        <f t="shared" si="2"/>
        <v>0</v>
      </c>
      <c r="R22" s="129"/>
      <c r="S22" s="23" t="str">
        <f>IF(R22="","",IF(R22="SI","No cal documentació",IF(P22&gt;0,(CONCATENATE("1.1.a_",'Valoració '!$D$7,"00",A22))," ")))</f>
        <v/>
      </c>
    </row>
    <row r="23" spans="1:19" x14ac:dyDescent="0.25">
      <c r="A23" s="31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2">
        <f t="shared" si="1"/>
        <v>0</v>
      </c>
      <c r="P23" s="22">
        <f t="shared" si="0"/>
        <v>0</v>
      </c>
      <c r="Q23" s="22">
        <f t="shared" si="2"/>
        <v>0</v>
      </c>
      <c r="R23" s="129"/>
      <c r="S23" s="23" t="str">
        <f>IF(R23="","",IF(R23="SI","No cal documentació",IF(P23&gt;0,(CONCATENATE("1.1.a_",'Valoració '!$D$7,"00",A23))," ")))</f>
        <v/>
      </c>
    </row>
    <row r="24" spans="1:19" x14ac:dyDescent="0.25">
      <c r="A24" s="31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2">
        <f t="shared" si="1"/>
        <v>0</v>
      </c>
      <c r="P24" s="22">
        <f t="shared" si="0"/>
        <v>0</v>
      </c>
      <c r="Q24" s="22">
        <f t="shared" si="2"/>
        <v>0</v>
      </c>
      <c r="R24" s="129"/>
      <c r="S24" s="23" t="str">
        <f>IF(R24="","",IF(R24="SI","No cal documentació",IF(P24&gt;0,(CONCATENATE("1.1.a_",'Valoració '!$D$7,"00",A24))," ")))</f>
        <v/>
      </c>
    </row>
    <row r="25" spans="1:19" x14ac:dyDescent="0.25">
      <c r="A25" s="31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2">
        <f t="shared" si="1"/>
        <v>0</v>
      </c>
      <c r="P25" s="22">
        <f t="shared" si="0"/>
        <v>0</v>
      </c>
      <c r="Q25" s="22">
        <f t="shared" si="2"/>
        <v>0</v>
      </c>
      <c r="R25" s="129"/>
      <c r="S25" s="23" t="str">
        <f>IF(R25="","",IF(R25="SI","No cal documentació",IF(P25&gt;0,(CONCATENATE("1.1.a_",'Valoració '!$D$7,"00",A25))," ")))</f>
        <v/>
      </c>
    </row>
    <row r="26" spans="1:19" x14ac:dyDescent="0.25">
      <c r="A26" s="31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22">
        <f t="shared" si="1"/>
        <v>0</v>
      </c>
      <c r="P26" s="22">
        <f t="shared" si="0"/>
        <v>0</v>
      </c>
      <c r="Q26" s="22">
        <f t="shared" si="2"/>
        <v>0</v>
      </c>
      <c r="R26" s="129"/>
      <c r="S26" s="23" t="str">
        <f>IF(R26="","",IF(R26="SI","No cal documentació",IF(P26&gt;0,(CONCATENATE("1.1.a_",'Valoració '!$D$7,"00",A26))," ")))</f>
        <v/>
      </c>
    </row>
    <row r="27" spans="1:19" x14ac:dyDescent="0.25">
      <c r="A27" s="31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22">
        <f t="shared" ref="O27:O90" si="3">(N27-M27)/365</f>
        <v>0</v>
      </c>
      <c r="P27" s="22">
        <f t="shared" si="0"/>
        <v>0</v>
      </c>
      <c r="Q27" s="22">
        <f t="shared" si="2"/>
        <v>0</v>
      </c>
      <c r="R27" s="129"/>
      <c r="S27" s="23" t="str">
        <f>IF(R27="","",IF(R27="SI","No cal documentació",IF(P27&gt;0,(CONCATENATE("1.1.a_",'Valoració '!$D$7,"00",A27))," ")))</f>
        <v/>
      </c>
    </row>
    <row r="28" spans="1:19" x14ac:dyDescent="0.25">
      <c r="A28" s="31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22">
        <f t="shared" si="3"/>
        <v>0</v>
      </c>
      <c r="P28" s="22">
        <f t="shared" si="0"/>
        <v>0</v>
      </c>
      <c r="Q28" s="22">
        <f t="shared" si="2"/>
        <v>0</v>
      </c>
      <c r="R28" s="129"/>
      <c r="S28" s="23" t="str">
        <f>IF(R28="","",IF(R28="SI","No cal documentació",IF(P28&gt;0,(CONCATENATE("1.1.a_",'Valoració '!$D$7,"00",A28))," ")))</f>
        <v/>
      </c>
    </row>
    <row r="29" spans="1:19" x14ac:dyDescent="0.25">
      <c r="A29" s="31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2">
        <f t="shared" si="3"/>
        <v>0</v>
      </c>
      <c r="P29" s="22">
        <f t="shared" si="0"/>
        <v>0</v>
      </c>
      <c r="Q29" s="22">
        <f t="shared" si="2"/>
        <v>0</v>
      </c>
      <c r="R29" s="129"/>
      <c r="S29" s="23" t="str">
        <f>IF(R29="","",IF(R29="SI","No cal documentació",IF(P29&gt;0,(CONCATENATE("1.1.a_",'Valoració '!$D$7,"00",A29))," ")))</f>
        <v/>
      </c>
    </row>
    <row r="30" spans="1:19" x14ac:dyDescent="0.25">
      <c r="A30" s="31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22">
        <f t="shared" si="3"/>
        <v>0</v>
      </c>
      <c r="P30" s="22">
        <f t="shared" si="0"/>
        <v>0</v>
      </c>
      <c r="Q30" s="22">
        <f t="shared" si="2"/>
        <v>0</v>
      </c>
      <c r="R30" s="129"/>
      <c r="S30" s="23" t="str">
        <f>IF(R30="","",IF(R30="SI","No cal documentació",IF(P30&gt;0,(CONCATENATE("1.1.a_",'Valoració '!$D$7,"00",A30))," ")))</f>
        <v/>
      </c>
    </row>
    <row r="31" spans="1:19" x14ac:dyDescent="0.25">
      <c r="A31" s="31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22">
        <f t="shared" si="3"/>
        <v>0</v>
      </c>
      <c r="P31" s="22">
        <f t="shared" si="0"/>
        <v>0</v>
      </c>
      <c r="Q31" s="22">
        <f t="shared" si="2"/>
        <v>0</v>
      </c>
      <c r="R31" s="129"/>
      <c r="S31" s="23" t="str">
        <f>IF(R31="","",IF(R31="SI","No cal documentació",IF(P31&gt;0,(CONCATENATE("1.1.a_",'Valoració '!$D$7,"00",A31))," ")))</f>
        <v/>
      </c>
    </row>
    <row r="32" spans="1:19" x14ac:dyDescent="0.25">
      <c r="A32" s="31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22">
        <f t="shared" si="3"/>
        <v>0</v>
      </c>
      <c r="P32" s="22">
        <f t="shared" si="0"/>
        <v>0</v>
      </c>
      <c r="Q32" s="22">
        <f t="shared" si="2"/>
        <v>0</v>
      </c>
      <c r="R32" s="129"/>
      <c r="S32" s="23" t="str">
        <f>IF(R32="","",IF(R32="SI","No cal documentació",IF(P32&gt;0,(CONCATENATE("1.1.a_",'Valoració '!$D$7,"00",A32))," ")))</f>
        <v/>
      </c>
    </row>
    <row r="33" spans="1:19" x14ac:dyDescent="0.25">
      <c r="A33" s="31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22">
        <f t="shared" si="3"/>
        <v>0</v>
      </c>
      <c r="P33" s="22">
        <f t="shared" si="0"/>
        <v>0</v>
      </c>
      <c r="Q33" s="22">
        <f t="shared" si="2"/>
        <v>0</v>
      </c>
      <c r="R33" s="129"/>
      <c r="S33" s="23" t="str">
        <f>IF(R33="","",IF(R33="SI","No cal documentació",IF(P33&gt;0,(CONCATENATE("1.1.a_",'Valoració '!$D$7,"00",A33))," ")))</f>
        <v/>
      </c>
    </row>
    <row r="34" spans="1:19" x14ac:dyDescent="0.25">
      <c r="A34" s="31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22">
        <f t="shared" si="3"/>
        <v>0</v>
      </c>
      <c r="P34" s="22">
        <f t="shared" si="0"/>
        <v>0</v>
      </c>
      <c r="Q34" s="22">
        <f t="shared" si="2"/>
        <v>0</v>
      </c>
      <c r="R34" s="129"/>
      <c r="S34" s="23" t="str">
        <f>IF(R34="","",IF(R34="SI","No cal documentació",IF(P34&gt;0,(CONCATENATE("1.1.a_",'Valoració '!$D$7,"00",A34))," ")))</f>
        <v/>
      </c>
    </row>
    <row r="35" spans="1:19" x14ac:dyDescent="0.25">
      <c r="A35" s="31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22">
        <f t="shared" si="3"/>
        <v>0</v>
      </c>
      <c r="P35" s="22">
        <f t="shared" si="0"/>
        <v>0</v>
      </c>
      <c r="Q35" s="22">
        <f t="shared" si="2"/>
        <v>0</v>
      </c>
      <c r="R35" s="129"/>
      <c r="S35" s="23" t="str">
        <f>IF(R35="","",IF(R35="SI","No cal documentació",IF(P35&gt;0,(CONCATENATE("1.1.a_",'Valoració '!$D$7,"00",A35))," ")))</f>
        <v/>
      </c>
    </row>
    <row r="36" spans="1:19" x14ac:dyDescent="0.25">
      <c r="A36" s="31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22">
        <f t="shared" si="3"/>
        <v>0</v>
      </c>
      <c r="P36" s="22">
        <f t="shared" si="0"/>
        <v>0</v>
      </c>
      <c r="Q36" s="22">
        <f t="shared" si="2"/>
        <v>0</v>
      </c>
      <c r="R36" s="129"/>
      <c r="S36" s="23" t="str">
        <f>IF(R36="","",IF(R36="SI","No cal documentació",IF(P36&gt;0,(CONCATENATE("1.1.a_",'Valoració '!$D$7,"00",A36))," ")))</f>
        <v/>
      </c>
    </row>
    <row r="37" spans="1:19" x14ac:dyDescent="0.25">
      <c r="A37" s="31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22">
        <f t="shared" si="3"/>
        <v>0</v>
      </c>
      <c r="P37" s="22">
        <f t="shared" si="0"/>
        <v>0</v>
      </c>
      <c r="Q37" s="22">
        <f t="shared" si="2"/>
        <v>0</v>
      </c>
      <c r="R37" s="129"/>
      <c r="S37" s="23" t="str">
        <f>IF(R37="","",IF(R37="SI","No cal documentació",IF(P37&gt;0,(CONCATENATE("1.1.a_",'Valoració '!$D$7,"00",A37))," ")))</f>
        <v/>
      </c>
    </row>
    <row r="38" spans="1:19" x14ac:dyDescent="0.25">
      <c r="A38" s="31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22">
        <f t="shared" si="3"/>
        <v>0</v>
      </c>
      <c r="P38" s="22">
        <f t="shared" si="0"/>
        <v>0</v>
      </c>
      <c r="Q38" s="22">
        <f t="shared" si="2"/>
        <v>0</v>
      </c>
      <c r="R38" s="129"/>
      <c r="S38" s="23" t="str">
        <f>IF(R38="","",IF(R38="SI","No cal documentació",IF(P38&gt;0,(CONCATENATE("1.1.a_",'Valoració '!$D$7,"00",A38))," ")))</f>
        <v/>
      </c>
    </row>
    <row r="39" spans="1:19" x14ac:dyDescent="0.25">
      <c r="A39" s="31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22">
        <f t="shared" si="3"/>
        <v>0</v>
      </c>
      <c r="P39" s="22">
        <f t="shared" si="0"/>
        <v>0</v>
      </c>
      <c r="Q39" s="22">
        <f t="shared" si="2"/>
        <v>0</v>
      </c>
      <c r="R39" s="129"/>
      <c r="S39" s="23" t="str">
        <f>IF(R39="","",IF(R39="SI","No cal documentació",IF(P39&gt;0,(CONCATENATE("1.1.a_",'Valoració '!$D$7,"00",A39))," ")))</f>
        <v/>
      </c>
    </row>
    <row r="40" spans="1:19" x14ac:dyDescent="0.25">
      <c r="A40" s="31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22">
        <f t="shared" si="3"/>
        <v>0</v>
      </c>
      <c r="P40" s="22">
        <f t="shared" si="0"/>
        <v>0</v>
      </c>
      <c r="Q40" s="22">
        <f t="shared" si="2"/>
        <v>0</v>
      </c>
      <c r="R40" s="129"/>
      <c r="S40" s="23" t="str">
        <f>IF(R40="","",IF(R40="SI","No cal documentació",IF(P40&gt;0,(CONCATENATE("1.1.a_",'Valoració '!$D$7,"00",A40))," ")))</f>
        <v/>
      </c>
    </row>
    <row r="41" spans="1:19" x14ac:dyDescent="0.25">
      <c r="A41" s="31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22">
        <f t="shared" si="3"/>
        <v>0</v>
      </c>
      <c r="P41" s="22">
        <f t="shared" si="0"/>
        <v>0</v>
      </c>
      <c r="Q41" s="22">
        <f t="shared" si="2"/>
        <v>0</v>
      </c>
      <c r="R41" s="129"/>
      <c r="S41" s="23" t="str">
        <f>IF(R41="","",IF(R41="SI","No cal documentació",IF(P41&gt;0,(CONCATENATE("1.1.a_",'Valoració '!$D$7,"00",A41))," ")))</f>
        <v/>
      </c>
    </row>
    <row r="42" spans="1:19" x14ac:dyDescent="0.25">
      <c r="A42" s="31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22">
        <f t="shared" si="3"/>
        <v>0</v>
      </c>
      <c r="P42" s="22">
        <f t="shared" si="0"/>
        <v>0</v>
      </c>
      <c r="Q42" s="22">
        <f t="shared" si="2"/>
        <v>0</v>
      </c>
      <c r="R42" s="129"/>
      <c r="S42" s="23" t="str">
        <f>IF(R42="","",IF(R42="SI","No cal documentació",IF(P42&gt;0,(CONCATENATE("1.1.a_",'Valoració '!$D$7,"00",A42))," ")))</f>
        <v/>
      </c>
    </row>
    <row r="43" spans="1:19" x14ac:dyDescent="0.25">
      <c r="A43" s="31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22">
        <f t="shared" si="3"/>
        <v>0</v>
      </c>
      <c r="P43" s="22">
        <f t="shared" si="0"/>
        <v>0</v>
      </c>
      <c r="Q43" s="22">
        <f t="shared" si="2"/>
        <v>0</v>
      </c>
      <c r="R43" s="129"/>
      <c r="S43" s="23" t="str">
        <f>IF(R43="","",IF(R43="SI","No cal documentació",IF(P43&gt;0,(CONCATENATE("1.1.a_",'Valoració '!$D$7,"00",A43))," ")))</f>
        <v/>
      </c>
    </row>
    <row r="44" spans="1:19" x14ac:dyDescent="0.25">
      <c r="A44" s="31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22">
        <f t="shared" si="3"/>
        <v>0</v>
      </c>
      <c r="P44" s="22">
        <f t="shared" si="0"/>
        <v>0</v>
      </c>
      <c r="Q44" s="22">
        <f t="shared" si="2"/>
        <v>0</v>
      </c>
      <c r="R44" s="129"/>
      <c r="S44" s="23" t="str">
        <f>IF(R44="","",IF(R44="SI","No cal documentació",IF(P44&gt;0,(CONCATENATE("1.1.a_",'Valoració '!$D$7,"00",A44))," ")))</f>
        <v/>
      </c>
    </row>
    <row r="45" spans="1:19" x14ac:dyDescent="0.25">
      <c r="A45" s="31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22">
        <f t="shared" si="3"/>
        <v>0</v>
      </c>
      <c r="P45" s="22">
        <f t="shared" si="0"/>
        <v>0</v>
      </c>
      <c r="Q45" s="22">
        <f t="shared" si="2"/>
        <v>0</v>
      </c>
      <c r="R45" s="129"/>
      <c r="S45" s="23" t="str">
        <f>IF(R45="","",IF(R45="SI","No cal documentació",IF(P45&gt;0,(CONCATENATE("1.1.a_",'Valoració '!$D$7,"00",A45))," ")))</f>
        <v/>
      </c>
    </row>
    <row r="46" spans="1:19" x14ac:dyDescent="0.25">
      <c r="A46" s="31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22">
        <f t="shared" si="3"/>
        <v>0</v>
      </c>
      <c r="P46" s="22">
        <f t="shared" si="0"/>
        <v>0</v>
      </c>
      <c r="Q46" s="22">
        <f t="shared" si="2"/>
        <v>0</v>
      </c>
      <c r="R46" s="129"/>
      <c r="S46" s="23" t="str">
        <f>IF(R46="","",IF(R46="SI","No cal documentació",IF(P46&gt;0,(CONCATENATE("1.1.a_",'Valoració '!$D$7,"00",A46))," ")))</f>
        <v/>
      </c>
    </row>
    <row r="47" spans="1:19" x14ac:dyDescent="0.25">
      <c r="A47" s="31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22">
        <f t="shared" si="3"/>
        <v>0</v>
      </c>
      <c r="P47" s="22">
        <f t="shared" si="0"/>
        <v>0</v>
      </c>
      <c r="Q47" s="22">
        <f t="shared" si="2"/>
        <v>0</v>
      </c>
      <c r="R47" s="129"/>
      <c r="S47" s="23" t="str">
        <f>IF(R47="","",IF(R47="SI","No cal documentació",IF(P47&gt;0,(CONCATENATE("1.1.a_",'Valoració '!$D$7,"00",A47))," ")))</f>
        <v/>
      </c>
    </row>
    <row r="48" spans="1:19" x14ac:dyDescent="0.25">
      <c r="A48" s="31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2">
        <f t="shared" si="3"/>
        <v>0</v>
      </c>
      <c r="P48" s="22">
        <f t="shared" si="0"/>
        <v>0</v>
      </c>
      <c r="Q48" s="22">
        <f t="shared" si="2"/>
        <v>0</v>
      </c>
      <c r="R48" s="129"/>
      <c r="S48" s="23" t="str">
        <f>IF(R48="","",IF(R48="SI","No cal documentació",IF(P48&gt;0,(CONCATENATE("1.1.a_",'Valoració '!$D$7,"00",A48))," ")))</f>
        <v/>
      </c>
    </row>
    <row r="49" spans="1:19" x14ac:dyDescent="0.25">
      <c r="A49" s="31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22">
        <f t="shared" si="3"/>
        <v>0</v>
      </c>
      <c r="P49" s="22">
        <f t="shared" si="0"/>
        <v>0</v>
      </c>
      <c r="Q49" s="22">
        <f t="shared" si="2"/>
        <v>0</v>
      </c>
      <c r="R49" s="129"/>
      <c r="S49" s="23" t="str">
        <f>IF(R49="","",IF(R49="SI","No cal documentació",IF(P49&gt;0,(CONCATENATE("1.1.a_",'Valoració '!$D$7,"00",A49))," ")))</f>
        <v/>
      </c>
    </row>
    <row r="50" spans="1:19" x14ac:dyDescent="0.25">
      <c r="A50" s="31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2">
        <f t="shared" si="3"/>
        <v>0</v>
      </c>
      <c r="P50" s="22">
        <f t="shared" si="0"/>
        <v>0</v>
      </c>
      <c r="Q50" s="22">
        <f t="shared" si="2"/>
        <v>0</v>
      </c>
      <c r="R50" s="129"/>
      <c r="S50" s="23" t="str">
        <f>IF(R50="","",IF(R50="SI","No cal documentació",IF(P50&gt;0,(CONCATENATE("1.1.a_",'Valoració '!$D$7,"00",A50))," ")))</f>
        <v/>
      </c>
    </row>
    <row r="51" spans="1:19" x14ac:dyDescent="0.25">
      <c r="A51" s="31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22">
        <f t="shared" si="3"/>
        <v>0</v>
      </c>
      <c r="P51" s="22">
        <f t="shared" si="0"/>
        <v>0</v>
      </c>
      <c r="Q51" s="22">
        <f t="shared" si="2"/>
        <v>0</v>
      </c>
      <c r="R51" s="129"/>
      <c r="S51" s="23" t="str">
        <f>IF(R51="","",IF(R51="SI","No cal documentació",IF(P51&gt;0,(CONCATENATE("1.1.a_",'Valoració '!$D$7,"00",A51))," ")))</f>
        <v/>
      </c>
    </row>
    <row r="52" spans="1:19" x14ac:dyDescent="0.25">
      <c r="A52" s="31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22">
        <f t="shared" si="3"/>
        <v>0</v>
      </c>
      <c r="P52" s="22">
        <f t="shared" si="0"/>
        <v>0</v>
      </c>
      <c r="Q52" s="22">
        <f t="shared" si="2"/>
        <v>0</v>
      </c>
      <c r="R52" s="129"/>
      <c r="S52" s="23" t="str">
        <f>IF(R52="","",IF(R52="SI","No cal documentació",IF(P52&gt;0,(CONCATENATE("1.1.a_",'Valoració '!$D$7,"00",A52))," ")))</f>
        <v/>
      </c>
    </row>
    <row r="53" spans="1:19" x14ac:dyDescent="0.25">
      <c r="A53" s="31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2">
        <f t="shared" si="3"/>
        <v>0</v>
      </c>
      <c r="P53" s="22">
        <f t="shared" si="0"/>
        <v>0</v>
      </c>
      <c r="Q53" s="22">
        <f t="shared" si="2"/>
        <v>0</v>
      </c>
      <c r="R53" s="129"/>
      <c r="S53" s="23" t="str">
        <f>IF(R53="","",IF(R53="SI","No cal documentació",IF(P53&gt;0,(CONCATENATE("1.1.a_",'Valoració '!$D$7,"00",A53))," ")))</f>
        <v/>
      </c>
    </row>
    <row r="54" spans="1:19" x14ac:dyDescent="0.25">
      <c r="A54" s="31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2">
        <f t="shared" si="3"/>
        <v>0</v>
      </c>
      <c r="P54" s="22">
        <f t="shared" si="0"/>
        <v>0</v>
      </c>
      <c r="Q54" s="22">
        <f t="shared" si="2"/>
        <v>0</v>
      </c>
      <c r="R54" s="129"/>
      <c r="S54" s="23" t="str">
        <f>IF(R54="","",IF(R54="SI","No cal documentació",IF(P54&gt;0,(CONCATENATE("1.1.a_",'Valoració '!$D$7,"00",A54))," ")))</f>
        <v/>
      </c>
    </row>
    <row r="55" spans="1:19" x14ac:dyDescent="0.25">
      <c r="A55" s="31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22">
        <f t="shared" si="3"/>
        <v>0</v>
      </c>
      <c r="P55" s="22">
        <f t="shared" si="0"/>
        <v>0</v>
      </c>
      <c r="Q55" s="22">
        <f t="shared" si="2"/>
        <v>0</v>
      </c>
      <c r="R55" s="129"/>
      <c r="S55" s="23" t="str">
        <f>IF(R55="","",IF(R55="SI","No cal documentació",IF(P55&gt;0,(CONCATENATE("1.1.a_",'Valoració '!$D$7,"00",A55))," ")))</f>
        <v/>
      </c>
    </row>
    <row r="56" spans="1:19" x14ac:dyDescent="0.25">
      <c r="A56" s="31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2">
        <f t="shared" si="3"/>
        <v>0</v>
      </c>
      <c r="P56" s="22">
        <f t="shared" si="0"/>
        <v>0</v>
      </c>
      <c r="Q56" s="22">
        <f t="shared" si="2"/>
        <v>0</v>
      </c>
      <c r="R56" s="129"/>
      <c r="S56" s="23" t="str">
        <f>IF(R56="","",IF(R56="SI","No cal documentació",IF(P56&gt;0,(CONCATENATE("1.1.a_",'Valoració '!$D$7,"00",A56))," ")))</f>
        <v/>
      </c>
    </row>
    <row r="57" spans="1:19" x14ac:dyDescent="0.25">
      <c r="A57" s="31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22">
        <f t="shared" si="3"/>
        <v>0</v>
      </c>
      <c r="P57" s="22">
        <f t="shared" si="0"/>
        <v>0</v>
      </c>
      <c r="Q57" s="22">
        <f t="shared" si="2"/>
        <v>0</v>
      </c>
      <c r="R57" s="129"/>
      <c r="S57" s="23" t="str">
        <f>IF(R57="","",IF(R57="SI","No cal documentació",IF(P57&gt;0,(CONCATENATE("1.1.a_",'Valoració '!$D$7,"00",A57))," ")))</f>
        <v/>
      </c>
    </row>
    <row r="58" spans="1:19" x14ac:dyDescent="0.25">
      <c r="A58" s="31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2">
        <f t="shared" si="3"/>
        <v>0</v>
      </c>
      <c r="P58" s="22">
        <f t="shared" si="0"/>
        <v>0</v>
      </c>
      <c r="Q58" s="22">
        <f t="shared" si="2"/>
        <v>0</v>
      </c>
      <c r="R58" s="129"/>
      <c r="S58" s="23" t="str">
        <f>IF(R58="","",IF(R58="SI","No cal documentació",IF(P58&gt;0,(CONCATENATE("1.1.a_",'Valoració '!$D$7,"00",A58))," ")))</f>
        <v/>
      </c>
    </row>
    <row r="59" spans="1:19" x14ac:dyDescent="0.25">
      <c r="A59" s="31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22">
        <f t="shared" si="3"/>
        <v>0</v>
      </c>
      <c r="P59" s="22">
        <f t="shared" si="0"/>
        <v>0</v>
      </c>
      <c r="Q59" s="22">
        <f t="shared" si="2"/>
        <v>0</v>
      </c>
      <c r="R59" s="129"/>
      <c r="S59" s="23" t="str">
        <f>IF(R59="","",IF(R59="SI","No cal documentació",IF(P59&gt;0,(CONCATENATE("1.1.a_",'Valoració '!$D$7,"00",A59))," ")))</f>
        <v/>
      </c>
    </row>
    <row r="60" spans="1:19" x14ac:dyDescent="0.25">
      <c r="A60" s="31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22">
        <f t="shared" si="3"/>
        <v>0</v>
      </c>
      <c r="P60" s="22">
        <f t="shared" si="0"/>
        <v>0</v>
      </c>
      <c r="Q60" s="22">
        <f t="shared" si="2"/>
        <v>0</v>
      </c>
      <c r="R60" s="129"/>
      <c r="S60" s="23" t="str">
        <f>IF(R60="","",IF(R60="SI","No cal documentació",IF(P60&gt;0,(CONCATENATE("1.1.a_",'Valoració '!$D$7,"00",A60))," ")))</f>
        <v/>
      </c>
    </row>
    <row r="61" spans="1:19" x14ac:dyDescent="0.25">
      <c r="A61" s="31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22">
        <f t="shared" si="3"/>
        <v>0</v>
      </c>
      <c r="P61" s="22">
        <f t="shared" si="0"/>
        <v>0</v>
      </c>
      <c r="Q61" s="22">
        <f t="shared" si="2"/>
        <v>0</v>
      </c>
      <c r="R61" s="129"/>
      <c r="S61" s="23" t="str">
        <f>IF(R61="","",IF(R61="SI","No cal documentació",IF(P61&gt;0,(CONCATENATE("1.1.a_",'Valoració '!$D$7,"00",A61))," ")))</f>
        <v/>
      </c>
    </row>
    <row r="62" spans="1:19" x14ac:dyDescent="0.25">
      <c r="A62" s="31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22">
        <f t="shared" si="3"/>
        <v>0</v>
      </c>
      <c r="P62" s="22">
        <f t="shared" si="0"/>
        <v>0</v>
      </c>
      <c r="Q62" s="22">
        <f t="shared" si="2"/>
        <v>0</v>
      </c>
      <c r="R62" s="129"/>
      <c r="S62" s="23" t="str">
        <f>IF(R62="","",IF(R62="SI","No cal documentació",IF(P62&gt;0,(CONCATENATE("1.1.a_",'Valoració '!$D$7,"00",A62))," ")))</f>
        <v/>
      </c>
    </row>
    <row r="63" spans="1:19" x14ac:dyDescent="0.25">
      <c r="A63" s="31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22">
        <f t="shared" si="3"/>
        <v>0</v>
      </c>
      <c r="P63" s="22">
        <f t="shared" si="0"/>
        <v>0</v>
      </c>
      <c r="Q63" s="22">
        <f t="shared" si="2"/>
        <v>0</v>
      </c>
      <c r="R63" s="129"/>
      <c r="S63" s="23" t="str">
        <f>IF(R63="","",IF(R63="SI","No cal documentació",IF(P63&gt;0,(CONCATENATE("1.1.a_",'Valoració '!$D$7,"00",A63))," ")))</f>
        <v/>
      </c>
    </row>
    <row r="64" spans="1:19" x14ac:dyDescent="0.25">
      <c r="A64" s="31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22">
        <f t="shared" si="3"/>
        <v>0</v>
      </c>
      <c r="P64" s="22">
        <f t="shared" si="0"/>
        <v>0</v>
      </c>
      <c r="Q64" s="22">
        <f t="shared" si="2"/>
        <v>0</v>
      </c>
      <c r="R64" s="129"/>
      <c r="S64" s="23" t="str">
        <f>IF(R64="","",IF(R64="SI","No cal documentació",IF(P64&gt;0,(CONCATENATE("1.1.a_",'Valoració '!$D$7,"00",A64))," ")))</f>
        <v/>
      </c>
    </row>
    <row r="65" spans="1:19" x14ac:dyDescent="0.25">
      <c r="A65" s="31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22">
        <f t="shared" si="3"/>
        <v>0</v>
      </c>
      <c r="P65" s="22">
        <f t="shared" si="0"/>
        <v>0</v>
      </c>
      <c r="Q65" s="22">
        <f t="shared" si="2"/>
        <v>0</v>
      </c>
      <c r="R65" s="129"/>
      <c r="S65" s="23" t="str">
        <f>IF(R65="","",IF(R65="SI","No cal documentació",IF(P65&gt;0,(CONCATENATE("1.1.a_",'Valoració '!$D$7,"00",A65))," ")))</f>
        <v/>
      </c>
    </row>
    <row r="66" spans="1:19" x14ac:dyDescent="0.25">
      <c r="A66" s="31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22">
        <f t="shared" si="3"/>
        <v>0</v>
      </c>
      <c r="P66" s="22">
        <f t="shared" si="0"/>
        <v>0</v>
      </c>
      <c r="Q66" s="22">
        <f t="shared" si="2"/>
        <v>0</v>
      </c>
      <c r="R66" s="129"/>
      <c r="S66" s="23" t="str">
        <f>IF(R66="","",IF(R66="SI","No cal documentació",IF(P66&gt;0,(CONCATENATE("1.1.a_",'Valoració '!$D$7,"00",A66))," ")))</f>
        <v/>
      </c>
    </row>
    <row r="67" spans="1:19" x14ac:dyDescent="0.25">
      <c r="A67" s="31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22">
        <f t="shared" si="3"/>
        <v>0</v>
      </c>
      <c r="P67" s="22">
        <f t="shared" si="0"/>
        <v>0</v>
      </c>
      <c r="Q67" s="22">
        <f t="shared" si="2"/>
        <v>0</v>
      </c>
      <c r="R67" s="129"/>
      <c r="S67" s="23" t="str">
        <f>IF(R67="","",IF(R67="SI","No cal documentació",IF(P67&gt;0,(CONCATENATE("1.1.a_",'Valoració '!$D$7,"00",A67))," ")))</f>
        <v/>
      </c>
    </row>
    <row r="68" spans="1:19" x14ac:dyDescent="0.25">
      <c r="A68" s="31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22">
        <f t="shared" si="3"/>
        <v>0</v>
      </c>
      <c r="P68" s="22">
        <f t="shared" si="0"/>
        <v>0</v>
      </c>
      <c r="Q68" s="22">
        <f t="shared" si="2"/>
        <v>0</v>
      </c>
      <c r="R68" s="129"/>
      <c r="S68" s="23" t="str">
        <f>IF(R68="","",IF(R68="SI","No cal documentació",IF(P68&gt;0,(CONCATENATE("1.1.a_",'Valoració '!$D$7,"00",A68))," ")))</f>
        <v/>
      </c>
    </row>
    <row r="69" spans="1:19" x14ac:dyDescent="0.25">
      <c r="A69" s="31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22">
        <f t="shared" si="3"/>
        <v>0</v>
      </c>
      <c r="P69" s="22">
        <f t="shared" si="0"/>
        <v>0</v>
      </c>
      <c r="Q69" s="22">
        <f t="shared" si="2"/>
        <v>0</v>
      </c>
      <c r="R69" s="129"/>
      <c r="S69" s="23" t="str">
        <f>IF(R69="","",IF(R69="SI","No cal documentació",IF(P69&gt;0,(CONCATENATE("1.1.a_",'Valoració '!$D$7,"00",A69))," ")))</f>
        <v/>
      </c>
    </row>
    <row r="70" spans="1:19" x14ac:dyDescent="0.25">
      <c r="A70" s="31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22">
        <f t="shared" si="3"/>
        <v>0</v>
      </c>
      <c r="P70" s="22">
        <f t="shared" si="0"/>
        <v>0</v>
      </c>
      <c r="Q70" s="22">
        <f t="shared" si="2"/>
        <v>0</v>
      </c>
      <c r="R70" s="129"/>
      <c r="S70" s="23" t="str">
        <f>IF(R70="","",IF(R70="SI","No cal documentació",IF(P70&gt;0,(CONCATENATE("1.1.a_",'Valoració '!$D$7,"00",A70))," ")))</f>
        <v/>
      </c>
    </row>
    <row r="71" spans="1:19" x14ac:dyDescent="0.25">
      <c r="A71" s="31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22">
        <f t="shared" si="3"/>
        <v>0</v>
      </c>
      <c r="P71" s="22">
        <f t="shared" si="0"/>
        <v>0</v>
      </c>
      <c r="Q71" s="22">
        <f t="shared" si="2"/>
        <v>0</v>
      </c>
      <c r="R71" s="129"/>
      <c r="S71" s="23" t="str">
        <f>IF(R71="","",IF(R71="SI","No cal documentació",IF(P71&gt;0,(CONCATENATE("1.1.a_",'Valoració '!$D$7,"00",A71))," ")))</f>
        <v/>
      </c>
    </row>
    <row r="72" spans="1:19" x14ac:dyDescent="0.25">
      <c r="A72" s="31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22">
        <f t="shared" si="3"/>
        <v>0</v>
      </c>
      <c r="P72" s="22">
        <f t="shared" ref="P72:P107" si="4">IF(F72&gt;4,IF(H72="si",IF(G72=1,2,1.5),IF(J72="si",1,IF(K72="si",0.8,0.5))),IF(H72="si",IF(G72=1,1.5,1.15),IF(J72="si",0.75,IF(K72="si",0.5,0))))</f>
        <v>0</v>
      </c>
      <c r="Q72" s="22">
        <f t="shared" si="2"/>
        <v>0</v>
      </c>
      <c r="R72" s="129"/>
      <c r="S72" s="23" t="str">
        <f>IF(R72="","",IF(R72="SI","No cal documentació",IF(P72&gt;0,(CONCATENATE("1.1.a_",'Valoració '!$D$7,"00",A72))," ")))</f>
        <v/>
      </c>
    </row>
    <row r="73" spans="1:19" x14ac:dyDescent="0.25">
      <c r="A73" s="31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22">
        <f t="shared" si="3"/>
        <v>0</v>
      </c>
      <c r="P73" s="22">
        <f t="shared" si="4"/>
        <v>0</v>
      </c>
      <c r="Q73" s="22">
        <f t="shared" ref="Q73:Q107" si="5">IF(O73=3,P73,IF(O73&gt;3,(P73+(P73*(O73-3))/3),((P73*O73)/3)))</f>
        <v>0</v>
      </c>
      <c r="R73" s="129"/>
      <c r="S73" s="23" t="str">
        <f>IF(R73="","",IF(R73="SI","No cal documentació",IF(P73&gt;0,(CONCATENATE("1.1.a_",'Valoració '!$D$7,"00",A73))," ")))</f>
        <v/>
      </c>
    </row>
    <row r="74" spans="1:19" x14ac:dyDescent="0.25">
      <c r="A74" s="31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22">
        <f t="shared" si="3"/>
        <v>0</v>
      </c>
      <c r="P74" s="22">
        <f t="shared" si="4"/>
        <v>0</v>
      </c>
      <c r="Q74" s="22">
        <f t="shared" si="5"/>
        <v>0</v>
      </c>
      <c r="R74" s="129"/>
      <c r="S74" s="23" t="str">
        <f>IF(R74="","",IF(R74="SI","No cal documentació",IF(P74&gt;0,(CONCATENATE("1.1.a_",'Valoració '!$D$7,"00",A74))," ")))</f>
        <v/>
      </c>
    </row>
    <row r="75" spans="1:19" x14ac:dyDescent="0.25">
      <c r="A75" s="31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22">
        <f t="shared" si="3"/>
        <v>0</v>
      </c>
      <c r="P75" s="22">
        <f t="shared" si="4"/>
        <v>0</v>
      </c>
      <c r="Q75" s="22">
        <f t="shared" si="5"/>
        <v>0</v>
      </c>
      <c r="R75" s="129"/>
      <c r="S75" s="23" t="str">
        <f>IF(R75="","",IF(R75="SI","No cal documentació",IF(P75&gt;0,(CONCATENATE("1.1.a_",'Valoració '!$D$7,"00",A75))," ")))</f>
        <v/>
      </c>
    </row>
    <row r="76" spans="1:19" x14ac:dyDescent="0.25">
      <c r="A76" s="31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22">
        <f t="shared" si="3"/>
        <v>0</v>
      </c>
      <c r="P76" s="22">
        <f t="shared" si="4"/>
        <v>0</v>
      </c>
      <c r="Q76" s="22">
        <f t="shared" si="5"/>
        <v>0</v>
      </c>
      <c r="R76" s="129"/>
      <c r="S76" s="23" t="str">
        <f>IF(R76="","",IF(R76="SI","No cal documentació",IF(P76&gt;0,(CONCATENATE("1.1.a_",'Valoració '!$D$7,"00",A76))," ")))</f>
        <v/>
      </c>
    </row>
    <row r="77" spans="1:19" x14ac:dyDescent="0.25">
      <c r="A77" s="31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22">
        <f t="shared" si="3"/>
        <v>0</v>
      </c>
      <c r="P77" s="22">
        <f t="shared" si="4"/>
        <v>0</v>
      </c>
      <c r="Q77" s="22">
        <f t="shared" si="5"/>
        <v>0</v>
      </c>
      <c r="R77" s="129"/>
      <c r="S77" s="23" t="str">
        <f>IF(R77="","",IF(R77="SI","No cal documentació",IF(P77&gt;0,(CONCATENATE("1.1.a_",'Valoració '!$D$7,"00",A77))," ")))</f>
        <v/>
      </c>
    </row>
    <row r="78" spans="1:19" x14ac:dyDescent="0.25">
      <c r="A78" s="31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22">
        <f t="shared" si="3"/>
        <v>0</v>
      </c>
      <c r="P78" s="22">
        <f t="shared" si="4"/>
        <v>0</v>
      </c>
      <c r="Q78" s="22">
        <f t="shared" si="5"/>
        <v>0</v>
      </c>
      <c r="R78" s="129"/>
      <c r="S78" s="23" t="str">
        <f>IF(R78="","",IF(R78="SI","No cal documentació",IF(P78&gt;0,(CONCATENATE("1.1.a_",'Valoració '!$D$7,"00",A78))," ")))</f>
        <v/>
      </c>
    </row>
    <row r="79" spans="1:19" x14ac:dyDescent="0.25">
      <c r="A79" s="31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22">
        <f t="shared" si="3"/>
        <v>0</v>
      </c>
      <c r="P79" s="22">
        <f t="shared" si="4"/>
        <v>0</v>
      </c>
      <c r="Q79" s="22">
        <f t="shared" si="5"/>
        <v>0</v>
      </c>
      <c r="R79" s="129"/>
      <c r="S79" s="23" t="str">
        <f>IF(R79="","",IF(R79="SI","No cal documentació",IF(P79&gt;0,(CONCATENATE("1.1.a_",'Valoració '!$D$7,"00",A79))," ")))</f>
        <v/>
      </c>
    </row>
    <row r="80" spans="1:19" x14ac:dyDescent="0.25">
      <c r="A80" s="31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22">
        <f t="shared" si="3"/>
        <v>0</v>
      </c>
      <c r="P80" s="22">
        <f t="shared" si="4"/>
        <v>0</v>
      </c>
      <c r="Q80" s="22">
        <f t="shared" si="5"/>
        <v>0</v>
      </c>
      <c r="R80" s="129"/>
      <c r="S80" s="23" t="str">
        <f>IF(R80="","",IF(R80="SI","No cal documentació",IF(P80&gt;0,(CONCATENATE("1.1.a_",'Valoració '!$D$7,"00",A80))," ")))</f>
        <v/>
      </c>
    </row>
    <row r="81" spans="1:19" x14ac:dyDescent="0.25">
      <c r="A81" s="31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2">
        <f t="shared" si="3"/>
        <v>0</v>
      </c>
      <c r="P81" s="22">
        <f t="shared" si="4"/>
        <v>0</v>
      </c>
      <c r="Q81" s="22">
        <f t="shared" si="5"/>
        <v>0</v>
      </c>
      <c r="R81" s="129"/>
      <c r="S81" s="23" t="str">
        <f>IF(R81="","",IF(R81="SI","No cal documentació",IF(P81&gt;0,(CONCATENATE("1.1.a_",'Valoració '!$D$7,"00",A81))," ")))</f>
        <v/>
      </c>
    </row>
    <row r="82" spans="1:19" x14ac:dyDescent="0.25">
      <c r="A82" s="31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2">
        <f t="shared" si="3"/>
        <v>0</v>
      </c>
      <c r="P82" s="22">
        <f t="shared" si="4"/>
        <v>0</v>
      </c>
      <c r="Q82" s="22">
        <f t="shared" si="5"/>
        <v>0</v>
      </c>
      <c r="R82" s="129"/>
      <c r="S82" s="23" t="str">
        <f>IF(R82="","",IF(R82="SI","No cal documentació",IF(P82&gt;0,(CONCATENATE("1.1.a_",'Valoració '!$D$7,"00",A82))," ")))</f>
        <v/>
      </c>
    </row>
    <row r="83" spans="1:19" x14ac:dyDescent="0.25">
      <c r="A83" s="31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22">
        <f t="shared" si="3"/>
        <v>0</v>
      </c>
      <c r="P83" s="22">
        <f t="shared" si="4"/>
        <v>0</v>
      </c>
      <c r="Q83" s="22">
        <f t="shared" si="5"/>
        <v>0</v>
      </c>
      <c r="R83" s="129"/>
      <c r="S83" s="23" t="str">
        <f>IF(R83="","",IF(R83="SI","No cal documentació",IF(P83&gt;0,(CONCATENATE("1.1.a_",'Valoració '!$D$7,"00",A83))," ")))</f>
        <v/>
      </c>
    </row>
    <row r="84" spans="1:19" x14ac:dyDescent="0.25">
      <c r="A84" s="31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22">
        <f t="shared" si="3"/>
        <v>0</v>
      </c>
      <c r="P84" s="22">
        <f t="shared" si="4"/>
        <v>0</v>
      </c>
      <c r="Q84" s="22">
        <f t="shared" si="5"/>
        <v>0</v>
      </c>
      <c r="R84" s="129"/>
      <c r="S84" s="23" t="str">
        <f>IF(R84="","",IF(R84="SI","No cal documentació",IF(P84&gt;0,(CONCATENATE("1.1.a_",'Valoració '!$D$7,"00",A84))," ")))</f>
        <v/>
      </c>
    </row>
    <row r="85" spans="1:19" x14ac:dyDescent="0.25">
      <c r="A85" s="31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22">
        <f t="shared" si="3"/>
        <v>0</v>
      </c>
      <c r="P85" s="22">
        <f t="shared" si="4"/>
        <v>0</v>
      </c>
      <c r="Q85" s="22">
        <f t="shared" si="5"/>
        <v>0</v>
      </c>
      <c r="R85" s="129"/>
      <c r="S85" s="23" t="str">
        <f>IF(R85="","",IF(R85="SI","No cal documentació",IF(P85&gt;0,(CONCATENATE("1.1.a_",'Valoració '!$D$7,"00",A85))," ")))</f>
        <v/>
      </c>
    </row>
    <row r="86" spans="1:19" x14ac:dyDescent="0.25">
      <c r="A86" s="31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22">
        <f t="shared" si="3"/>
        <v>0</v>
      </c>
      <c r="P86" s="22">
        <f t="shared" si="4"/>
        <v>0</v>
      </c>
      <c r="Q86" s="22">
        <f t="shared" si="5"/>
        <v>0</v>
      </c>
      <c r="R86" s="129"/>
      <c r="S86" s="23" t="str">
        <f>IF(R86="","",IF(R86="SI","No cal documentació",IF(P86&gt;0,(CONCATENATE("1.1.a_",'Valoració '!$D$7,"00",A86))," ")))</f>
        <v/>
      </c>
    </row>
    <row r="87" spans="1:19" x14ac:dyDescent="0.25">
      <c r="A87" s="31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22">
        <f t="shared" si="3"/>
        <v>0</v>
      </c>
      <c r="P87" s="22">
        <f t="shared" si="4"/>
        <v>0</v>
      </c>
      <c r="Q87" s="22">
        <f t="shared" si="5"/>
        <v>0</v>
      </c>
      <c r="R87" s="129"/>
      <c r="S87" s="23" t="str">
        <f>IF(R87="","",IF(R87="SI","No cal documentació",IF(P87&gt;0,(CONCATENATE("1.1.a_",'Valoració '!$D$7,"00",A87))," ")))</f>
        <v/>
      </c>
    </row>
    <row r="88" spans="1:19" x14ac:dyDescent="0.25">
      <c r="A88" s="31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22">
        <f t="shared" si="3"/>
        <v>0</v>
      </c>
      <c r="P88" s="22">
        <f t="shared" si="4"/>
        <v>0</v>
      </c>
      <c r="Q88" s="22">
        <f t="shared" si="5"/>
        <v>0</v>
      </c>
      <c r="R88" s="129"/>
      <c r="S88" s="23" t="str">
        <f>IF(R88="","",IF(R88="SI","No cal documentació",IF(P88&gt;0,(CONCATENATE("1.1.a_",'Valoració '!$D$7,"00",A88))," ")))</f>
        <v/>
      </c>
    </row>
    <row r="89" spans="1:19" x14ac:dyDescent="0.25">
      <c r="A89" s="31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2">
        <f t="shared" si="3"/>
        <v>0</v>
      </c>
      <c r="P89" s="22">
        <f t="shared" si="4"/>
        <v>0</v>
      </c>
      <c r="Q89" s="22">
        <f t="shared" si="5"/>
        <v>0</v>
      </c>
      <c r="R89" s="129"/>
      <c r="S89" s="23" t="str">
        <f>IF(R89="","",IF(R89="SI","No cal documentació",IF(P89&gt;0,(CONCATENATE("1.1.a_",'Valoració '!$D$7,"00",A89))," ")))</f>
        <v/>
      </c>
    </row>
    <row r="90" spans="1:19" x14ac:dyDescent="0.25">
      <c r="A90" s="31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2">
        <f t="shared" si="3"/>
        <v>0</v>
      </c>
      <c r="P90" s="22">
        <f t="shared" si="4"/>
        <v>0</v>
      </c>
      <c r="Q90" s="22">
        <f t="shared" si="5"/>
        <v>0</v>
      </c>
      <c r="R90" s="129"/>
      <c r="S90" s="23" t="str">
        <f>IF(R90="","",IF(R90="SI","No cal documentació",IF(P90&gt;0,(CONCATENATE("1.1.a_",'Valoració '!$D$7,"00",A90))," ")))</f>
        <v/>
      </c>
    </row>
    <row r="91" spans="1:19" x14ac:dyDescent="0.25">
      <c r="A91" s="31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22">
        <f t="shared" ref="O91:O106" si="6">(N91-M91)/365</f>
        <v>0</v>
      </c>
      <c r="P91" s="22">
        <f t="shared" si="4"/>
        <v>0</v>
      </c>
      <c r="Q91" s="22">
        <f t="shared" si="5"/>
        <v>0</v>
      </c>
      <c r="R91" s="129"/>
      <c r="S91" s="23" t="str">
        <f>IF(R91="","",IF(R91="SI","No cal documentació",IF(P91&gt;0,(CONCATENATE("1.1.a_",'Valoració '!$D$7,"00",A91))," ")))</f>
        <v/>
      </c>
    </row>
    <row r="92" spans="1:19" x14ac:dyDescent="0.25">
      <c r="A92" s="31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2">
        <f t="shared" si="6"/>
        <v>0</v>
      </c>
      <c r="P92" s="22">
        <f t="shared" si="4"/>
        <v>0</v>
      </c>
      <c r="Q92" s="22">
        <f t="shared" si="5"/>
        <v>0</v>
      </c>
      <c r="R92" s="129"/>
      <c r="S92" s="23" t="str">
        <f>IF(R92="","",IF(R92="SI","No cal documentació",IF(P92&gt;0,(CONCATENATE("1.1.a_",'Valoració '!$D$7,"00",A92))," ")))</f>
        <v/>
      </c>
    </row>
    <row r="93" spans="1:19" x14ac:dyDescent="0.25">
      <c r="A93" s="31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22">
        <f t="shared" si="6"/>
        <v>0</v>
      </c>
      <c r="P93" s="22">
        <f t="shared" si="4"/>
        <v>0</v>
      </c>
      <c r="Q93" s="22">
        <f t="shared" si="5"/>
        <v>0</v>
      </c>
      <c r="R93" s="129"/>
      <c r="S93" s="23" t="str">
        <f>IF(R93="","",IF(R93="SI","No cal documentació",IF(P93&gt;0,(CONCATENATE("1.1.a_",'Valoració '!$D$7,"00",A93))," ")))</f>
        <v/>
      </c>
    </row>
    <row r="94" spans="1:19" x14ac:dyDescent="0.25">
      <c r="A94" s="31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22">
        <f t="shared" si="6"/>
        <v>0</v>
      </c>
      <c r="P94" s="22">
        <f t="shared" si="4"/>
        <v>0</v>
      </c>
      <c r="Q94" s="22">
        <f t="shared" si="5"/>
        <v>0</v>
      </c>
      <c r="R94" s="129"/>
      <c r="S94" s="23" t="str">
        <f>IF(R94="","",IF(R94="SI","No cal documentació",IF(P94&gt;0,(CONCATENATE("1.1.a_",'Valoració '!$D$7,"00",A94))," ")))</f>
        <v/>
      </c>
    </row>
    <row r="95" spans="1:19" x14ac:dyDescent="0.25">
      <c r="A95" s="31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22">
        <f t="shared" si="6"/>
        <v>0</v>
      </c>
      <c r="P95" s="22">
        <f t="shared" si="4"/>
        <v>0</v>
      </c>
      <c r="Q95" s="22">
        <f t="shared" si="5"/>
        <v>0</v>
      </c>
      <c r="R95" s="129"/>
      <c r="S95" s="23" t="str">
        <f>IF(R95="","",IF(R95="SI","No cal documentació",IF(P95&gt;0,(CONCATENATE("1.1.a_",'Valoració '!$D$7,"00",A95))," ")))</f>
        <v/>
      </c>
    </row>
    <row r="96" spans="1:19" x14ac:dyDescent="0.25">
      <c r="A96" s="31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22">
        <f t="shared" si="6"/>
        <v>0</v>
      </c>
      <c r="P96" s="22">
        <f t="shared" si="4"/>
        <v>0</v>
      </c>
      <c r="Q96" s="22">
        <f t="shared" si="5"/>
        <v>0</v>
      </c>
      <c r="R96" s="129"/>
      <c r="S96" s="23" t="str">
        <f>IF(R96="","",IF(R96="SI","No cal documentació",IF(P96&gt;0,(CONCATENATE("1.1.a_",'Valoració '!$D$7,"00",A96))," ")))</f>
        <v/>
      </c>
    </row>
    <row r="97" spans="1:19" x14ac:dyDescent="0.25">
      <c r="A97" s="31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2">
        <f t="shared" si="6"/>
        <v>0</v>
      </c>
      <c r="P97" s="22">
        <f t="shared" si="4"/>
        <v>0</v>
      </c>
      <c r="Q97" s="22">
        <f t="shared" si="5"/>
        <v>0</v>
      </c>
      <c r="R97" s="129"/>
      <c r="S97" s="23" t="str">
        <f>IF(R97="","",IF(R97="SI","No cal documentació",IF(P97&gt;0,(CONCATENATE("1.1.a_",'Valoració '!$D$7,"00",A97))," ")))</f>
        <v/>
      </c>
    </row>
    <row r="98" spans="1:19" x14ac:dyDescent="0.25">
      <c r="A98" s="31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2">
        <f t="shared" si="6"/>
        <v>0</v>
      </c>
      <c r="P98" s="22">
        <f t="shared" si="4"/>
        <v>0</v>
      </c>
      <c r="Q98" s="22">
        <f t="shared" si="5"/>
        <v>0</v>
      </c>
      <c r="R98" s="129"/>
      <c r="S98" s="23" t="str">
        <f>IF(R98="","",IF(R98="SI","No cal documentació",IF(P98&gt;0,(CONCATENATE("1.1.a_",'Valoració '!$D$7,"00",A98))," ")))</f>
        <v/>
      </c>
    </row>
    <row r="99" spans="1:19" x14ac:dyDescent="0.25">
      <c r="A99" s="31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22">
        <f t="shared" si="6"/>
        <v>0</v>
      </c>
      <c r="P99" s="22">
        <f t="shared" si="4"/>
        <v>0</v>
      </c>
      <c r="Q99" s="22">
        <f t="shared" si="5"/>
        <v>0</v>
      </c>
      <c r="R99" s="129"/>
      <c r="S99" s="23" t="str">
        <f>IF(R99="","",IF(R99="SI","No cal documentació",IF(P99&gt;0,(CONCATENATE("1.1.a_",'Valoració '!$D$7,"00",A99))," ")))</f>
        <v/>
      </c>
    </row>
    <row r="100" spans="1:19" x14ac:dyDescent="0.25">
      <c r="A100" s="31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22">
        <f t="shared" si="6"/>
        <v>0</v>
      </c>
      <c r="P100" s="22">
        <f t="shared" si="4"/>
        <v>0</v>
      </c>
      <c r="Q100" s="22">
        <f t="shared" si="5"/>
        <v>0</v>
      </c>
      <c r="R100" s="129"/>
      <c r="S100" s="23" t="str">
        <f>IF(R100="","",IF(R100="SI","No cal documentació",IF(P100&gt;0,(CONCATENATE("1.1.a_",'Valoració '!$D$7,"00",A100))," ")))</f>
        <v/>
      </c>
    </row>
    <row r="101" spans="1:19" x14ac:dyDescent="0.25">
      <c r="A101" s="31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22">
        <f t="shared" si="6"/>
        <v>0</v>
      </c>
      <c r="P101" s="22">
        <f t="shared" si="4"/>
        <v>0</v>
      </c>
      <c r="Q101" s="22">
        <f t="shared" si="5"/>
        <v>0</v>
      </c>
      <c r="R101" s="129"/>
      <c r="S101" s="23" t="str">
        <f>IF(R101="","",IF(R101="SI","No cal documentació",IF(P101&gt;0,(CONCATENATE("1.1.a_",'Valoració '!$D$7,"00",A101))," ")))</f>
        <v/>
      </c>
    </row>
    <row r="102" spans="1:19" x14ac:dyDescent="0.25">
      <c r="A102" s="31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22">
        <f t="shared" si="6"/>
        <v>0</v>
      </c>
      <c r="P102" s="22">
        <f t="shared" si="4"/>
        <v>0</v>
      </c>
      <c r="Q102" s="22">
        <f t="shared" si="5"/>
        <v>0</v>
      </c>
      <c r="R102" s="129"/>
      <c r="S102" s="23" t="str">
        <f>IF(R102="","",IF(R102="SI","No cal documentació",IF(P102&gt;0,(CONCATENATE("1.1.a_",'Valoració '!$D$7,"00",A102))," ")))</f>
        <v/>
      </c>
    </row>
    <row r="103" spans="1:19" x14ac:dyDescent="0.25">
      <c r="A103" s="31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22">
        <f t="shared" si="6"/>
        <v>0</v>
      </c>
      <c r="P103" s="22">
        <f t="shared" si="4"/>
        <v>0</v>
      </c>
      <c r="Q103" s="22">
        <f t="shared" si="5"/>
        <v>0</v>
      </c>
      <c r="R103" s="129"/>
      <c r="S103" s="23" t="str">
        <f>IF(R103="","",IF(R103="SI","No cal documentació",IF(P103&gt;0,(CONCATENATE("1.1.a_",'Valoració '!$D$7,"00",A103))," ")))</f>
        <v/>
      </c>
    </row>
    <row r="104" spans="1:19" x14ac:dyDescent="0.25">
      <c r="A104" s="31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22">
        <f t="shared" si="6"/>
        <v>0</v>
      </c>
      <c r="P104" s="22">
        <f t="shared" si="4"/>
        <v>0</v>
      </c>
      <c r="Q104" s="22">
        <f t="shared" si="5"/>
        <v>0</v>
      </c>
      <c r="R104" s="129"/>
      <c r="S104" s="23" t="str">
        <f>IF(R104="","",IF(R104="SI","No cal documentació",IF(P104&gt;0,(CONCATENATE("1.1.a_",'Valoració '!$D$7,"00",A104))," ")))</f>
        <v/>
      </c>
    </row>
    <row r="105" spans="1:19" x14ac:dyDescent="0.25">
      <c r="A105" s="31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22">
        <f t="shared" si="6"/>
        <v>0</v>
      </c>
      <c r="P105" s="22">
        <f t="shared" si="4"/>
        <v>0</v>
      </c>
      <c r="Q105" s="22">
        <f t="shared" si="5"/>
        <v>0</v>
      </c>
      <c r="R105" s="129"/>
      <c r="S105" s="23" t="str">
        <f>IF(R105="","",IF(R105="SI","No cal documentació",IF(P105&gt;0,(CONCATENATE("1.1.a_",'Valoració '!$D$7,"00",A105))," ")))</f>
        <v/>
      </c>
    </row>
    <row r="106" spans="1:19" x14ac:dyDescent="0.25">
      <c r="A106" s="31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22">
        <f t="shared" si="6"/>
        <v>0</v>
      </c>
      <c r="P106" s="22">
        <f t="shared" si="4"/>
        <v>0</v>
      </c>
      <c r="Q106" s="22">
        <f t="shared" si="5"/>
        <v>0</v>
      </c>
      <c r="R106" s="129"/>
      <c r="S106" s="23" t="str">
        <f>IF(R106="","",IF(R106="SI","No cal documentació",IF(P106&gt;0,(CONCATENATE("1.1.a_",'Valoració '!$D$7,"00",A106))," ")))</f>
        <v/>
      </c>
    </row>
    <row r="107" spans="1:19" x14ac:dyDescent="0.25">
      <c r="A107" s="31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22">
        <f t="shared" si="1"/>
        <v>0</v>
      </c>
      <c r="P107" s="22">
        <f t="shared" si="4"/>
        <v>0</v>
      </c>
      <c r="Q107" s="22">
        <f t="shared" si="5"/>
        <v>0</v>
      </c>
      <c r="R107" s="129"/>
      <c r="S107" s="23" t="str">
        <f>IF(R107="","",IF(R107="SI","No cal documentació",IF(P107&gt;0,(CONCATENATE("1.1.a_",'Valoració '!$D$7,"00",A107))," ")))</f>
        <v/>
      </c>
    </row>
  </sheetData>
  <sheetProtection algorithmName="SHA-512" hashValue="VayjbazdJANwP0utfUK+XHTf9o2odGl9qAuxgq03dkJqbMGq77vKsN0kHNRUtAyghaedy6FRXWlAQDNImYFZ4Q==" saltValue="5lqEjF5N27VchNh7TyZoNQ==" spinCount="100000" sheet="1" objects="1" scenarios="1"/>
  <mergeCells count="1">
    <mergeCell ref="A6:M6"/>
  </mergeCells>
  <dataValidations count="1">
    <dataValidation type="list" allowBlank="1" showInputMessage="1" showErrorMessage="1" sqref="J8:K107 H8:H107 R8:R107">
      <formula1>"si, no"</formula1>
    </dataValidation>
  </dataValidations>
  <hyperlinks>
    <hyperlink ref="A4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5"/>
  <dimension ref="A1:U107"/>
  <sheetViews>
    <sheetView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2" max="2" width="40.140625" customWidth="1"/>
    <col min="3" max="3" width="11.85546875" customWidth="1"/>
    <col min="4" max="4" width="15.85546875" customWidth="1"/>
    <col min="5" max="5" width="15.140625" customWidth="1"/>
    <col min="6" max="6" width="13.42578125" customWidth="1"/>
    <col min="7" max="7" width="13.5703125" customWidth="1"/>
    <col min="8" max="8" width="12.85546875" customWidth="1"/>
    <col min="9" max="9" width="12.85546875" style="166" customWidth="1"/>
    <col min="10" max="10" width="19.7109375" bestFit="1" customWidth="1"/>
  </cols>
  <sheetData>
    <row r="1" spans="1:21" x14ac:dyDescent="0.25">
      <c r="A1" s="12" t="s">
        <v>28</v>
      </c>
      <c r="I1"/>
      <c r="S1" s="7"/>
    </row>
    <row r="2" spans="1:21" x14ac:dyDescent="0.25">
      <c r="A2" s="13" t="s">
        <v>47</v>
      </c>
      <c r="I2"/>
      <c r="S2" s="7"/>
    </row>
    <row r="3" spans="1:21" x14ac:dyDescent="0.25">
      <c r="A3" s="12"/>
      <c r="I3"/>
      <c r="S3" s="7"/>
    </row>
    <row r="4" spans="1:21" ht="26.25" customHeight="1" x14ac:dyDescent="0.25">
      <c r="A4" s="39" t="s">
        <v>113</v>
      </c>
      <c r="B4" s="14" t="s">
        <v>53</v>
      </c>
      <c r="C4" s="17"/>
      <c r="D4" s="16">
        <f>SUM(H8:H107)</f>
        <v>0</v>
      </c>
      <c r="I4"/>
      <c r="S4" s="7"/>
      <c r="U4" s="39" t="s">
        <v>113</v>
      </c>
    </row>
    <row r="5" spans="1:21" x14ac:dyDescent="0.25">
      <c r="A5" s="12"/>
      <c r="I5"/>
      <c r="S5" s="7"/>
    </row>
    <row r="6" spans="1:21" ht="15.75" x14ac:dyDescent="0.25">
      <c r="A6" s="256" t="s">
        <v>49</v>
      </c>
      <c r="B6" s="256"/>
      <c r="C6" s="256"/>
      <c r="D6" s="256"/>
      <c r="E6" s="256"/>
      <c r="F6" s="256"/>
      <c r="I6"/>
    </row>
    <row r="7" spans="1:21" ht="60" x14ac:dyDescent="0.25">
      <c r="A7" s="31" t="s">
        <v>45</v>
      </c>
      <c r="B7" s="40" t="s">
        <v>50</v>
      </c>
      <c r="C7" s="40" t="s">
        <v>33</v>
      </c>
      <c r="D7" s="40" t="s">
        <v>51</v>
      </c>
      <c r="E7" s="40" t="s">
        <v>52</v>
      </c>
      <c r="F7" s="40" t="s">
        <v>40</v>
      </c>
      <c r="G7" s="40" t="s">
        <v>41</v>
      </c>
      <c r="H7" s="20" t="s">
        <v>42</v>
      </c>
      <c r="I7" s="20" t="s">
        <v>115</v>
      </c>
      <c r="J7" s="21" t="s">
        <v>43</v>
      </c>
    </row>
    <row r="8" spans="1:21" x14ac:dyDescent="0.25">
      <c r="A8" s="31">
        <v>1</v>
      </c>
      <c r="B8" s="3"/>
      <c r="C8" s="3"/>
      <c r="D8" s="3"/>
      <c r="E8" s="3"/>
      <c r="F8" s="3"/>
      <c r="G8" s="3"/>
      <c r="H8" s="25">
        <f>IF(D8="si",1,(IF(E8="si",0,0)))</f>
        <v>0</v>
      </c>
      <c r="I8" s="129"/>
      <c r="J8" s="24" t="str">
        <f>IF(I8="","",IF(I8="SI","No cal documentació",IF(H8&gt;0,(CONCATENATE("11b_",'Valoració '!$D$10,"00",A8))," ")))</f>
        <v/>
      </c>
    </row>
    <row r="9" spans="1:21" x14ac:dyDescent="0.25">
      <c r="A9" s="31">
        <v>2</v>
      </c>
      <c r="B9" s="3"/>
      <c r="C9" s="3"/>
      <c r="D9" s="3"/>
      <c r="E9" s="3"/>
      <c r="F9" s="3"/>
      <c r="G9" s="3"/>
      <c r="H9" s="25">
        <f t="shared" ref="H9:H26" si="0">IF(D9="si",1.25,(IF(E9="si",0.5,0)))</f>
        <v>0</v>
      </c>
      <c r="I9" s="129"/>
      <c r="J9" s="24" t="str">
        <f>IF(I9="","",IF(I9="SI","No cal documentació",IF(H9&gt;0,(CONCATENATE("11b_",'Valoració '!$D$10,"00",A9))," ")))</f>
        <v/>
      </c>
    </row>
    <row r="10" spans="1:21" x14ac:dyDescent="0.25">
      <c r="A10" s="31">
        <v>3</v>
      </c>
      <c r="B10" s="3"/>
      <c r="C10" s="3"/>
      <c r="D10" s="3"/>
      <c r="E10" s="3"/>
      <c r="F10" s="3"/>
      <c r="G10" s="3"/>
      <c r="H10" s="25">
        <f t="shared" si="0"/>
        <v>0</v>
      </c>
      <c r="I10" s="129"/>
      <c r="J10" s="24" t="str">
        <f>IF(I10="","",IF(I10="SI","No cal documentació",IF(H10&gt;0,(CONCATENATE("11b_",'Valoració '!$D$10,"00",A10))," ")))</f>
        <v/>
      </c>
    </row>
    <row r="11" spans="1:21" x14ac:dyDescent="0.25">
      <c r="A11" s="31">
        <v>4</v>
      </c>
      <c r="B11" s="3"/>
      <c r="C11" s="3"/>
      <c r="D11" s="3"/>
      <c r="E11" s="3"/>
      <c r="F11" s="3"/>
      <c r="G11" s="3"/>
      <c r="H11" s="25">
        <f t="shared" si="0"/>
        <v>0</v>
      </c>
      <c r="I11" s="129"/>
      <c r="J11" s="24" t="str">
        <f>IF(I11="","",IF(I11="SI","No cal documentació",IF(H11&gt;0,(CONCATENATE("11b_",'Valoració '!$D$10,"00",A11))," ")))</f>
        <v/>
      </c>
    </row>
    <row r="12" spans="1:21" x14ac:dyDescent="0.25">
      <c r="A12" s="31">
        <v>5</v>
      </c>
      <c r="B12" s="3"/>
      <c r="C12" s="3"/>
      <c r="D12" s="3"/>
      <c r="E12" s="3"/>
      <c r="F12" s="3"/>
      <c r="G12" s="3"/>
      <c r="H12" s="25">
        <f t="shared" si="0"/>
        <v>0</v>
      </c>
      <c r="I12" s="129"/>
      <c r="J12" s="24" t="str">
        <f>IF(I12="","",IF(I12="SI","No cal documentació",IF(H12&gt;0,(CONCATENATE("11b_",'Valoració '!$D$10,"00",A12))," ")))</f>
        <v/>
      </c>
    </row>
    <row r="13" spans="1:21" x14ac:dyDescent="0.25">
      <c r="A13" s="31">
        <v>6</v>
      </c>
      <c r="B13" s="3"/>
      <c r="C13" s="3"/>
      <c r="D13" s="3"/>
      <c r="E13" s="3"/>
      <c r="F13" s="3"/>
      <c r="G13" s="3"/>
      <c r="H13" s="25">
        <f t="shared" si="0"/>
        <v>0</v>
      </c>
      <c r="I13" s="129"/>
      <c r="J13" s="24" t="str">
        <f>IF(I13="","",IF(I13="SI","No cal documentació",IF(H13&gt;0,(CONCATENATE("11b_",'Valoració '!$D$10,"00",A13))," ")))</f>
        <v/>
      </c>
    </row>
    <row r="14" spans="1:21" x14ac:dyDescent="0.25">
      <c r="A14" s="31">
        <v>7</v>
      </c>
      <c r="B14" s="3"/>
      <c r="C14" s="3"/>
      <c r="D14" s="3"/>
      <c r="E14" s="3"/>
      <c r="F14" s="3"/>
      <c r="G14" s="3"/>
      <c r="H14" s="25">
        <f t="shared" si="0"/>
        <v>0</v>
      </c>
      <c r="I14" s="129"/>
      <c r="J14" s="24" t="str">
        <f>IF(I14="","",IF(I14="SI","No cal documentació",IF(H14&gt;0,(CONCATENATE("11b_",'Valoració '!$D$10,"00",A14))," ")))</f>
        <v/>
      </c>
    </row>
    <row r="15" spans="1:21" x14ac:dyDescent="0.25">
      <c r="A15" s="31">
        <v>8</v>
      </c>
      <c r="B15" s="3"/>
      <c r="C15" s="3"/>
      <c r="D15" s="3"/>
      <c r="E15" s="3"/>
      <c r="F15" s="3"/>
      <c r="G15" s="3"/>
      <c r="H15" s="25">
        <f t="shared" si="0"/>
        <v>0</v>
      </c>
      <c r="I15" s="129"/>
      <c r="J15" s="24" t="str">
        <f>IF(I15="","",IF(I15="SI","No cal documentació",IF(H15&gt;0,(CONCATENATE("11b_",'Valoració '!$D$10,"00",A15))," ")))</f>
        <v/>
      </c>
    </row>
    <row r="16" spans="1:21" x14ac:dyDescent="0.25">
      <c r="A16" s="31">
        <v>9</v>
      </c>
      <c r="B16" s="3"/>
      <c r="C16" s="3"/>
      <c r="D16" s="3"/>
      <c r="E16" s="3"/>
      <c r="F16" s="3"/>
      <c r="G16" s="3"/>
      <c r="H16" s="25">
        <f t="shared" si="0"/>
        <v>0</v>
      </c>
      <c r="I16" s="129"/>
      <c r="J16" s="24" t="str">
        <f>IF(I16="","",IF(I16="SI","No cal documentació",IF(H16&gt;0,(CONCATENATE("11b_",'Valoració '!$D$10,"00",A16))," ")))</f>
        <v/>
      </c>
    </row>
    <row r="17" spans="1:10" x14ac:dyDescent="0.25">
      <c r="A17" s="31">
        <v>10</v>
      </c>
      <c r="B17" s="3"/>
      <c r="C17" s="3"/>
      <c r="D17" s="3"/>
      <c r="E17" s="3"/>
      <c r="F17" s="3"/>
      <c r="G17" s="3"/>
      <c r="H17" s="25">
        <f t="shared" si="0"/>
        <v>0</v>
      </c>
      <c r="I17" s="129"/>
      <c r="J17" s="24" t="str">
        <f>IF(I17="","",IF(I17="SI","No cal documentació",IF(H17&gt;0,(CONCATENATE("11b_",'Valoració '!$D$10,"00",A17))," ")))</f>
        <v/>
      </c>
    </row>
    <row r="18" spans="1:10" x14ac:dyDescent="0.25">
      <c r="A18" s="31">
        <v>11</v>
      </c>
      <c r="B18" s="3"/>
      <c r="C18" s="3"/>
      <c r="D18" s="3"/>
      <c r="E18" s="3"/>
      <c r="F18" s="3"/>
      <c r="G18" s="3"/>
      <c r="H18" s="25">
        <f t="shared" si="0"/>
        <v>0</v>
      </c>
      <c r="I18" s="129"/>
      <c r="J18" s="24" t="str">
        <f>IF(I18="","",IF(I18="SI","No cal documentació",IF(H18&gt;0,(CONCATENATE("11b_",'Valoració '!$D$10,"00",A18))," ")))</f>
        <v/>
      </c>
    </row>
    <row r="19" spans="1:10" x14ac:dyDescent="0.25">
      <c r="A19" s="31">
        <v>12</v>
      </c>
      <c r="B19" s="3"/>
      <c r="C19" s="3"/>
      <c r="D19" s="3"/>
      <c r="E19" s="3"/>
      <c r="F19" s="3"/>
      <c r="G19" s="3"/>
      <c r="H19" s="25">
        <f t="shared" si="0"/>
        <v>0</v>
      </c>
      <c r="I19" s="129"/>
      <c r="J19" s="24" t="str">
        <f>IF(I19="","",IF(I19="SI","No cal documentació",IF(H19&gt;0,(CONCATENATE("11b_",'Valoració '!$D$10,"00",A19))," ")))</f>
        <v/>
      </c>
    </row>
    <row r="20" spans="1:10" x14ac:dyDescent="0.25">
      <c r="A20" s="31">
        <v>13</v>
      </c>
      <c r="B20" s="3"/>
      <c r="C20" s="3"/>
      <c r="D20" s="3"/>
      <c r="E20" s="3"/>
      <c r="F20" s="3"/>
      <c r="G20" s="3"/>
      <c r="H20" s="25">
        <f t="shared" si="0"/>
        <v>0</v>
      </c>
      <c r="I20" s="129"/>
      <c r="J20" s="24" t="str">
        <f>IF(I20="","",IF(I20="SI","No cal documentació",IF(H20&gt;0,(CONCATENATE("11b_",'Valoració '!$D$10,"00",A20))," ")))</f>
        <v/>
      </c>
    </row>
    <row r="21" spans="1:10" x14ac:dyDescent="0.25">
      <c r="A21" s="31">
        <v>14</v>
      </c>
      <c r="B21" s="3"/>
      <c r="C21" s="3"/>
      <c r="D21" s="3"/>
      <c r="E21" s="3"/>
      <c r="F21" s="3"/>
      <c r="G21" s="3"/>
      <c r="H21" s="25">
        <f t="shared" si="0"/>
        <v>0</v>
      </c>
      <c r="I21" s="129"/>
      <c r="J21" s="24" t="str">
        <f>IF(I21="","",IF(I21="SI","No cal documentació",IF(H21&gt;0,(CONCATENATE("11b_",'Valoració '!$D$10,"00",A21))," ")))</f>
        <v/>
      </c>
    </row>
    <row r="22" spans="1:10" x14ac:dyDescent="0.25">
      <c r="A22" s="31">
        <v>15</v>
      </c>
      <c r="B22" s="3"/>
      <c r="C22" s="3"/>
      <c r="D22" s="3"/>
      <c r="E22" s="3"/>
      <c r="F22" s="3"/>
      <c r="G22" s="3"/>
      <c r="H22" s="25">
        <f t="shared" si="0"/>
        <v>0</v>
      </c>
      <c r="I22" s="129"/>
      <c r="J22" s="24" t="str">
        <f>IF(I22="","",IF(I22="SI","No cal documentació",IF(H22&gt;0,(CONCATENATE("11b_",'Valoració '!$D$10,"00",A22))," ")))</f>
        <v/>
      </c>
    </row>
    <row r="23" spans="1:10" x14ac:dyDescent="0.25">
      <c r="A23" s="31">
        <v>16</v>
      </c>
      <c r="B23" s="3"/>
      <c r="C23" s="3"/>
      <c r="D23" s="3"/>
      <c r="E23" s="3"/>
      <c r="F23" s="3"/>
      <c r="G23" s="3"/>
      <c r="H23" s="25">
        <f t="shared" si="0"/>
        <v>0</v>
      </c>
      <c r="I23" s="129"/>
      <c r="J23" s="24" t="str">
        <f>IF(I23="","",IF(I23="SI","No cal documentació",IF(H23&gt;0,(CONCATENATE("11b_",'Valoració '!$D$10,"00",A23))," ")))</f>
        <v/>
      </c>
    </row>
    <row r="24" spans="1:10" x14ac:dyDescent="0.25">
      <c r="A24" s="31">
        <v>17</v>
      </c>
      <c r="B24" s="3"/>
      <c r="C24" s="3"/>
      <c r="D24" s="3"/>
      <c r="E24" s="3"/>
      <c r="F24" s="3"/>
      <c r="G24" s="3"/>
      <c r="H24" s="25">
        <f t="shared" si="0"/>
        <v>0</v>
      </c>
      <c r="I24" s="129"/>
      <c r="J24" s="24" t="str">
        <f>IF(I24="","",IF(I24="SI","No cal documentació",IF(H24&gt;0,(CONCATENATE("11b_",'Valoració '!$D$10,"00",A24))," ")))</f>
        <v/>
      </c>
    </row>
    <row r="25" spans="1:10" x14ac:dyDescent="0.25">
      <c r="A25" s="31">
        <v>18</v>
      </c>
      <c r="B25" s="3"/>
      <c r="C25" s="3"/>
      <c r="D25" s="3"/>
      <c r="E25" s="3"/>
      <c r="F25" s="3"/>
      <c r="G25" s="3"/>
      <c r="H25" s="25">
        <f t="shared" si="0"/>
        <v>0</v>
      </c>
      <c r="I25" s="129"/>
      <c r="J25" s="24" t="str">
        <f>IF(I25="","",IF(I25="SI","No cal documentació",IF(H25&gt;0,(CONCATENATE("11b_",'Valoració '!$D$10,"00",A25))," ")))</f>
        <v/>
      </c>
    </row>
    <row r="26" spans="1:10" x14ac:dyDescent="0.25">
      <c r="A26" s="31">
        <v>19</v>
      </c>
      <c r="B26" s="3"/>
      <c r="C26" s="3"/>
      <c r="D26" s="3"/>
      <c r="E26" s="3"/>
      <c r="F26" s="3"/>
      <c r="G26" s="3"/>
      <c r="H26" s="25">
        <f t="shared" si="0"/>
        <v>0</v>
      </c>
      <c r="I26" s="129"/>
      <c r="J26" s="24" t="str">
        <f>IF(I26="","",IF(I26="SI","No cal documentació",IF(H26&gt;0,(CONCATENATE("11b_",'Valoració '!$D$10,"00",A26))," ")))</f>
        <v/>
      </c>
    </row>
    <row r="27" spans="1:10" x14ac:dyDescent="0.25">
      <c r="A27" s="31">
        <v>20</v>
      </c>
      <c r="B27" s="3"/>
      <c r="C27" s="3"/>
      <c r="D27" s="3"/>
      <c r="E27" s="3"/>
      <c r="F27" s="3"/>
      <c r="G27" s="3"/>
      <c r="H27" s="25">
        <f t="shared" ref="H27:H90" si="1">IF(D27="si",1.25,(IF(E27="si",0.5,0)))</f>
        <v>0</v>
      </c>
      <c r="I27" s="129"/>
      <c r="J27" s="24" t="str">
        <f>IF(I27="","",IF(I27="SI","No cal documentació",IF(H27&gt;0,(CONCATENATE("11b_",'Valoració '!$D$10,"00",A27))," ")))</f>
        <v/>
      </c>
    </row>
    <row r="28" spans="1:10" x14ac:dyDescent="0.25">
      <c r="A28" s="31">
        <v>21</v>
      </c>
      <c r="B28" s="3"/>
      <c r="C28" s="3"/>
      <c r="D28" s="3"/>
      <c r="E28" s="3"/>
      <c r="F28" s="3"/>
      <c r="G28" s="3"/>
      <c r="H28" s="25">
        <f t="shared" si="1"/>
        <v>0</v>
      </c>
      <c r="I28" s="129"/>
      <c r="J28" s="24" t="str">
        <f>IF(I28="","",IF(I28="SI","No cal documentació",IF(H28&gt;0,(CONCATENATE("11b_",'Valoració '!$D$10,"00",A28))," ")))</f>
        <v/>
      </c>
    </row>
    <row r="29" spans="1:10" x14ac:dyDescent="0.25">
      <c r="A29" s="31">
        <v>22</v>
      </c>
      <c r="B29" s="3"/>
      <c r="C29" s="3"/>
      <c r="D29" s="3"/>
      <c r="E29" s="3"/>
      <c r="F29" s="3"/>
      <c r="G29" s="3"/>
      <c r="H29" s="25">
        <f t="shared" si="1"/>
        <v>0</v>
      </c>
      <c r="I29" s="129"/>
      <c r="J29" s="24" t="str">
        <f>IF(I29="","",IF(I29="SI","No cal documentació",IF(H29&gt;0,(CONCATENATE("11b_",'Valoració '!$D$10,"00",A29))," ")))</f>
        <v/>
      </c>
    </row>
    <row r="30" spans="1:10" x14ac:dyDescent="0.25">
      <c r="A30" s="31">
        <v>23</v>
      </c>
      <c r="B30" s="3"/>
      <c r="C30" s="3"/>
      <c r="D30" s="3"/>
      <c r="E30" s="3"/>
      <c r="F30" s="3"/>
      <c r="G30" s="3"/>
      <c r="H30" s="25">
        <f t="shared" si="1"/>
        <v>0</v>
      </c>
      <c r="I30" s="129"/>
      <c r="J30" s="24" t="str">
        <f>IF(I30="","",IF(I30="SI","No cal documentació",IF(H30&gt;0,(CONCATENATE("11b_",'Valoració '!$D$10,"00",A30))," ")))</f>
        <v/>
      </c>
    </row>
    <row r="31" spans="1:10" x14ac:dyDescent="0.25">
      <c r="A31" s="31">
        <v>24</v>
      </c>
      <c r="B31" s="3"/>
      <c r="C31" s="3"/>
      <c r="D31" s="3"/>
      <c r="E31" s="3"/>
      <c r="F31" s="3"/>
      <c r="G31" s="3"/>
      <c r="H31" s="25">
        <f t="shared" si="1"/>
        <v>0</v>
      </c>
      <c r="I31" s="129"/>
      <c r="J31" s="24" t="str">
        <f>IF(I31="","",IF(I31="SI","No cal documentació",IF(H31&gt;0,(CONCATENATE("11b_",'Valoració '!$D$10,"00",A31))," ")))</f>
        <v/>
      </c>
    </row>
    <row r="32" spans="1:10" x14ac:dyDescent="0.25">
      <c r="A32" s="31">
        <v>25</v>
      </c>
      <c r="B32" s="3"/>
      <c r="C32" s="3"/>
      <c r="D32" s="3"/>
      <c r="E32" s="3"/>
      <c r="F32" s="3"/>
      <c r="G32" s="3"/>
      <c r="H32" s="25">
        <f t="shared" si="1"/>
        <v>0</v>
      </c>
      <c r="I32" s="129"/>
      <c r="J32" s="24" t="str">
        <f>IF(I32="","",IF(I32="SI","No cal documentació",IF(H32&gt;0,(CONCATENATE("11b_",'Valoració '!$D$10,"00",A32))," ")))</f>
        <v/>
      </c>
    </row>
    <row r="33" spans="1:10" x14ac:dyDescent="0.25">
      <c r="A33" s="31">
        <v>26</v>
      </c>
      <c r="B33" s="3"/>
      <c r="C33" s="3"/>
      <c r="D33" s="3"/>
      <c r="E33" s="3"/>
      <c r="F33" s="3"/>
      <c r="G33" s="3"/>
      <c r="H33" s="25">
        <f t="shared" si="1"/>
        <v>0</v>
      </c>
      <c r="I33" s="129"/>
      <c r="J33" s="24" t="str">
        <f>IF(I33="","",IF(I33="SI","No cal documentació",IF(H33&gt;0,(CONCATENATE("11b_",'Valoració '!$D$10,"00",A33))," ")))</f>
        <v/>
      </c>
    </row>
    <row r="34" spans="1:10" x14ac:dyDescent="0.25">
      <c r="A34" s="31">
        <v>27</v>
      </c>
      <c r="B34" s="3"/>
      <c r="C34" s="3"/>
      <c r="D34" s="3"/>
      <c r="E34" s="3"/>
      <c r="F34" s="3"/>
      <c r="G34" s="3"/>
      <c r="H34" s="25">
        <f t="shared" si="1"/>
        <v>0</v>
      </c>
      <c r="I34" s="129"/>
      <c r="J34" s="24" t="str">
        <f>IF(I34="","",IF(I34="SI","No cal documentació",IF(H34&gt;0,(CONCATENATE("11b_",'Valoració '!$D$10,"00",A34))," ")))</f>
        <v/>
      </c>
    </row>
    <row r="35" spans="1:10" x14ac:dyDescent="0.25">
      <c r="A35" s="31">
        <v>28</v>
      </c>
      <c r="B35" s="3"/>
      <c r="C35" s="3"/>
      <c r="D35" s="3"/>
      <c r="E35" s="3"/>
      <c r="F35" s="3"/>
      <c r="G35" s="3"/>
      <c r="H35" s="25">
        <f t="shared" si="1"/>
        <v>0</v>
      </c>
      <c r="I35" s="129"/>
      <c r="J35" s="24" t="str">
        <f>IF(I35="","",IF(I35="SI","No cal documentació",IF(H35&gt;0,(CONCATENATE("11b_",'Valoració '!$D$10,"00",A35))," ")))</f>
        <v/>
      </c>
    </row>
    <row r="36" spans="1:10" x14ac:dyDescent="0.25">
      <c r="A36" s="31">
        <v>29</v>
      </c>
      <c r="B36" s="3"/>
      <c r="C36" s="3"/>
      <c r="D36" s="3"/>
      <c r="E36" s="3"/>
      <c r="F36" s="3"/>
      <c r="G36" s="3"/>
      <c r="H36" s="25">
        <f t="shared" si="1"/>
        <v>0</v>
      </c>
      <c r="I36" s="129"/>
      <c r="J36" s="24" t="str">
        <f>IF(I36="","",IF(I36="SI","No cal documentació",IF(H36&gt;0,(CONCATENATE("11b_",'Valoració '!$D$10,"00",A36))," ")))</f>
        <v/>
      </c>
    </row>
    <row r="37" spans="1:10" x14ac:dyDescent="0.25">
      <c r="A37" s="31">
        <v>30</v>
      </c>
      <c r="B37" s="3"/>
      <c r="C37" s="3"/>
      <c r="D37" s="3"/>
      <c r="E37" s="3"/>
      <c r="F37" s="3"/>
      <c r="G37" s="3"/>
      <c r="H37" s="25">
        <f t="shared" si="1"/>
        <v>0</v>
      </c>
      <c r="I37" s="129"/>
      <c r="J37" s="24" t="str">
        <f>IF(I37="","",IF(I37="SI","No cal documentació",IF(H37&gt;0,(CONCATENATE("11b_",'Valoració '!$D$10,"00",A37))," ")))</f>
        <v/>
      </c>
    </row>
    <row r="38" spans="1:10" x14ac:dyDescent="0.25">
      <c r="A38" s="31">
        <v>31</v>
      </c>
      <c r="B38" s="3"/>
      <c r="C38" s="3"/>
      <c r="D38" s="3"/>
      <c r="E38" s="3"/>
      <c r="F38" s="3"/>
      <c r="G38" s="3"/>
      <c r="H38" s="25">
        <f t="shared" si="1"/>
        <v>0</v>
      </c>
      <c r="I38" s="129"/>
      <c r="J38" s="24" t="str">
        <f>IF(I38="","",IF(I38="SI","No cal documentació",IF(H38&gt;0,(CONCATENATE("11b_",'Valoració '!$D$10,"00",A38))," ")))</f>
        <v/>
      </c>
    </row>
    <row r="39" spans="1:10" x14ac:dyDescent="0.25">
      <c r="A39" s="31">
        <v>32</v>
      </c>
      <c r="B39" s="3"/>
      <c r="C39" s="3"/>
      <c r="D39" s="3"/>
      <c r="E39" s="3"/>
      <c r="F39" s="3"/>
      <c r="G39" s="3"/>
      <c r="H39" s="25">
        <f t="shared" si="1"/>
        <v>0</v>
      </c>
      <c r="I39" s="129"/>
      <c r="J39" s="24" t="str">
        <f>IF(I39="","",IF(I39="SI","No cal documentació",IF(H39&gt;0,(CONCATENATE("11b_",'Valoració '!$D$10,"00",A39))," ")))</f>
        <v/>
      </c>
    </row>
    <row r="40" spans="1:10" x14ac:dyDescent="0.25">
      <c r="A40" s="31">
        <v>33</v>
      </c>
      <c r="B40" s="3"/>
      <c r="C40" s="3"/>
      <c r="D40" s="3"/>
      <c r="E40" s="3"/>
      <c r="F40" s="3"/>
      <c r="G40" s="3"/>
      <c r="H40" s="25">
        <f t="shared" si="1"/>
        <v>0</v>
      </c>
      <c r="I40" s="129"/>
      <c r="J40" s="24" t="str">
        <f>IF(I40="","",IF(I40="SI","No cal documentació",IF(H40&gt;0,(CONCATENATE("11b_",'Valoració '!$D$10,"00",A40))," ")))</f>
        <v/>
      </c>
    </row>
    <row r="41" spans="1:10" x14ac:dyDescent="0.25">
      <c r="A41" s="31">
        <v>34</v>
      </c>
      <c r="B41" s="3"/>
      <c r="C41" s="3"/>
      <c r="D41" s="3"/>
      <c r="E41" s="3"/>
      <c r="F41" s="3"/>
      <c r="G41" s="3"/>
      <c r="H41" s="25">
        <f t="shared" si="1"/>
        <v>0</v>
      </c>
      <c r="I41" s="129"/>
      <c r="J41" s="24" t="str">
        <f>IF(I41="","",IF(I41="SI","No cal documentació",IF(H41&gt;0,(CONCATENATE("11b_",'Valoració '!$D$10,"00",A41))," ")))</f>
        <v/>
      </c>
    </row>
    <row r="42" spans="1:10" x14ac:dyDescent="0.25">
      <c r="A42" s="31">
        <v>35</v>
      </c>
      <c r="B42" s="3"/>
      <c r="C42" s="3"/>
      <c r="D42" s="3"/>
      <c r="E42" s="3"/>
      <c r="F42" s="3"/>
      <c r="G42" s="3"/>
      <c r="H42" s="25">
        <f t="shared" si="1"/>
        <v>0</v>
      </c>
      <c r="I42" s="129"/>
      <c r="J42" s="24" t="str">
        <f>IF(I42="","",IF(I42="SI","No cal documentació",IF(H42&gt;0,(CONCATENATE("11b_",'Valoració '!$D$10,"00",A42))," ")))</f>
        <v/>
      </c>
    </row>
    <row r="43" spans="1:10" x14ac:dyDescent="0.25">
      <c r="A43" s="31">
        <v>36</v>
      </c>
      <c r="B43" s="3"/>
      <c r="C43" s="3"/>
      <c r="D43" s="3"/>
      <c r="E43" s="3"/>
      <c r="F43" s="3"/>
      <c r="G43" s="3"/>
      <c r="H43" s="25">
        <f t="shared" si="1"/>
        <v>0</v>
      </c>
      <c r="I43" s="129"/>
      <c r="J43" s="24" t="str">
        <f>IF(I43="","",IF(I43="SI","No cal documentació",IF(H43&gt;0,(CONCATENATE("11b_",'Valoració '!$D$10,"00",A43))," ")))</f>
        <v/>
      </c>
    </row>
    <row r="44" spans="1:10" x14ac:dyDescent="0.25">
      <c r="A44" s="31">
        <v>37</v>
      </c>
      <c r="B44" s="3"/>
      <c r="C44" s="3"/>
      <c r="D44" s="3"/>
      <c r="E44" s="3"/>
      <c r="F44" s="3"/>
      <c r="G44" s="3"/>
      <c r="H44" s="25">
        <f t="shared" si="1"/>
        <v>0</v>
      </c>
      <c r="I44" s="129"/>
      <c r="J44" s="24" t="str">
        <f>IF(I44="","",IF(I44="SI","No cal documentació",IF(H44&gt;0,(CONCATENATE("11b_",'Valoració '!$D$10,"00",A44))," ")))</f>
        <v/>
      </c>
    </row>
    <row r="45" spans="1:10" x14ac:dyDescent="0.25">
      <c r="A45" s="31">
        <v>38</v>
      </c>
      <c r="B45" s="3"/>
      <c r="C45" s="3"/>
      <c r="D45" s="3"/>
      <c r="E45" s="3"/>
      <c r="F45" s="3"/>
      <c r="G45" s="3"/>
      <c r="H45" s="25">
        <f t="shared" si="1"/>
        <v>0</v>
      </c>
      <c r="I45" s="129"/>
      <c r="J45" s="24" t="str">
        <f>IF(I45="","",IF(I45="SI","No cal documentació",IF(H45&gt;0,(CONCATENATE("11b_",'Valoració '!$D$10,"00",A45))," ")))</f>
        <v/>
      </c>
    </row>
    <row r="46" spans="1:10" x14ac:dyDescent="0.25">
      <c r="A46" s="31">
        <v>39</v>
      </c>
      <c r="B46" s="3"/>
      <c r="C46" s="3"/>
      <c r="D46" s="3"/>
      <c r="E46" s="3"/>
      <c r="F46" s="3"/>
      <c r="G46" s="3"/>
      <c r="H46" s="25">
        <f t="shared" si="1"/>
        <v>0</v>
      </c>
      <c r="I46" s="129"/>
      <c r="J46" s="24" t="str">
        <f>IF(I46="","",IF(I46="SI","No cal documentació",IF(H46&gt;0,(CONCATENATE("11b_",'Valoració '!$D$10,"00",A46))," ")))</f>
        <v/>
      </c>
    </row>
    <row r="47" spans="1:10" x14ac:dyDescent="0.25">
      <c r="A47" s="31">
        <v>40</v>
      </c>
      <c r="B47" s="3"/>
      <c r="C47" s="3"/>
      <c r="D47" s="3"/>
      <c r="E47" s="3"/>
      <c r="F47" s="3"/>
      <c r="G47" s="3"/>
      <c r="H47" s="25">
        <f t="shared" si="1"/>
        <v>0</v>
      </c>
      <c r="I47" s="129"/>
      <c r="J47" s="24" t="str">
        <f>IF(I47="","",IF(I47="SI","No cal documentació",IF(H47&gt;0,(CONCATENATE("11b_",'Valoració '!$D$10,"00",A47))," ")))</f>
        <v/>
      </c>
    </row>
    <row r="48" spans="1:10" x14ac:dyDescent="0.25">
      <c r="A48" s="31">
        <v>41</v>
      </c>
      <c r="B48" s="3"/>
      <c r="C48" s="3"/>
      <c r="D48" s="3"/>
      <c r="E48" s="3"/>
      <c r="F48" s="3"/>
      <c r="G48" s="3"/>
      <c r="H48" s="25">
        <f t="shared" si="1"/>
        <v>0</v>
      </c>
      <c r="I48" s="129"/>
      <c r="J48" s="24" t="str">
        <f>IF(I48="","",IF(I48="SI","No cal documentació",IF(H48&gt;0,(CONCATENATE("11b_",'Valoració '!$D$10,"00",A48))," ")))</f>
        <v/>
      </c>
    </row>
    <row r="49" spans="1:10" x14ac:dyDescent="0.25">
      <c r="A49" s="31">
        <v>42</v>
      </c>
      <c r="B49" s="3"/>
      <c r="C49" s="3"/>
      <c r="D49" s="3"/>
      <c r="E49" s="3"/>
      <c r="F49" s="3"/>
      <c r="G49" s="3"/>
      <c r="H49" s="25">
        <f t="shared" si="1"/>
        <v>0</v>
      </c>
      <c r="I49" s="129"/>
      <c r="J49" s="24" t="str">
        <f>IF(I49="","",IF(I49="SI","No cal documentació",IF(H49&gt;0,(CONCATENATE("11b_",'Valoració '!$D$10,"00",A49))," ")))</f>
        <v/>
      </c>
    </row>
    <row r="50" spans="1:10" x14ac:dyDescent="0.25">
      <c r="A50" s="31">
        <v>43</v>
      </c>
      <c r="B50" s="3"/>
      <c r="C50" s="3"/>
      <c r="D50" s="3"/>
      <c r="E50" s="3"/>
      <c r="F50" s="3"/>
      <c r="G50" s="3"/>
      <c r="H50" s="25">
        <f t="shared" si="1"/>
        <v>0</v>
      </c>
      <c r="I50" s="129"/>
      <c r="J50" s="24" t="str">
        <f>IF(I50="","",IF(I50="SI","No cal documentació",IF(H50&gt;0,(CONCATENATE("11b_",'Valoració '!$D$10,"00",A50))," ")))</f>
        <v/>
      </c>
    </row>
    <row r="51" spans="1:10" x14ac:dyDescent="0.25">
      <c r="A51" s="31">
        <v>44</v>
      </c>
      <c r="B51" s="3"/>
      <c r="C51" s="3"/>
      <c r="D51" s="3"/>
      <c r="E51" s="3"/>
      <c r="F51" s="3"/>
      <c r="G51" s="3"/>
      <c r="H51" s="25">
        <f t="shared" si="1"/>
        <v>0</v>
      </c>
      <c r="I51" s="129"/>
      <c r="J51" s="24" t="str">
        <f>IF(I51="","",IF(I51="SI","No cal documentació",IF(H51&gt;0,(CONCATENATE("11b_",'Valoració '!$D$10,"00",A51))," ")))</f>
        <v/>
      </c>
    </row>
    <row r="52" spans="1:10" x14ac:dyDescent="0.25">
      <c r="A52" s="31">
        <v>45</v>
      </c>
      <c r="B52" s="3"/>
      <c r="C52" s="3"/>
      <c r="D52" s="3"/>
      <c r="E52" s="3"/>
      <c r="F52" s="3"/>
      <c r="G52" s="3"/>
      <c r="H52" s="25">
        <f t="shared" si="1"/>
        <v>0</v>
      </c>
      <c r="I52" s="129"/>
      <c r="J52" s="24" t="str">
        <f>IF(I52="","",IF(I52="SI","No cal documentació",IF(H52&gt;0,(CONCATENATE("11b_",'Valoració '!$D$10,"00",A52))," ")))</f>
        <v/>
      </c>
    </row>
    <row r="53" spans="1:10" x14ac:dyDescent="0.25">
      <c r="A53" s="31">
        <v>46</v>
      </c>
      <c r="B53" s="3"/>
      <c r="C53" s="3"/>
      <c r="D53" s="3"/>
      <c r="E53" s="3"/>
      <c r="F53" s="3"/>
      <c r="G53" s="3"/>
      <c r="H53" s="25">
        <f t="shared" si="1"/>
        <v>0</v>
      </c>
      <c r="I53" s="129"/>
      <c r="J53" s="24" t="str">
        <f>IF(I53="","",IF(I53="SI","No cal documentació",IF(H53&gt;0,(CONCATENATE("11b_",'Valoració '!$D$10,"00",A53))," ")))</f>
        <v/>
      </c>
    </row>
    <row r="54" spans="1:10" x14ac:dyDescent="0.25">
      <c r="A54" s="31">
        <v>47</v>
      </c>
      <c r="B54" s="3"/>
      <c r="C54" s="3"/>
      <c r="D54" s="3"/>
      <c r="E54" s="3"/>
      <c r="F54" s="3"/>
      <c r="G54" s="3"/>
      <c r="H54" s="25">
        <f t="shared" si="1"/>
        <v>0</v>
      </c>
      <c r="I54" s="129"/>
      <c r="J54" s="24" t="str">
        <f>IF(I54="","",IF(I54="SI","No cal documentació",IF(H54&gt;0,(CONCATENATE("11b_",'Valoració '!$D$10,"00",A54))," ")))</f>
        <v/>
      </c>
    </row>
    <row r="55" spans="1:10" x14ac:dyDescent="0.25">
      <c r="A55" s="31">
        <v>48</v>
      </c>
      <c r="B55" s="3"/>
      <c r="C55" s="3"/>
      <c r="D55" s="3"/>
      <c r="E55" s="3"/>
      <c r="F55" s="3"/>
      <c r="G55" s="3"/>
      <c r="H55" s="25">
        <f t="shared" si="1"/>
        <v>0</v>
      </c>
      <c r="I55" s="129"/>
      <c r="J55" s="24" t="str">
        <f>IF(I55="","",IF(I55="SI","No cal documentació",IF(H55&gt;0,(CONCATENATE("11b_",'Valoració '!$D$10,"00",A55))," ")))</f>
        <v/>
      </c>
    </row>
    <row r="56" spans="1:10" x14ac:dyDescent="0.25">
      <c r="A56" s="31">
        <v>49</v>
      </c>
      <c r="B56" s="3"/>
      <c r="C56" s="3"/>
      <c r="D56" s="3"/>
      <c r="E56" s="3"/>
      <c r="F56" s="3"/>
      <c r="G56" s="3"/>
      <c r="H56" s="25">
        <f t="shared" si="1"/>
        <v>0</v>
      </c>
      <c r="I56" s="129"/>
      <c r="J56" s="24" t="str">
        <f>IF(I56="","",IF(I56="SI","No cal documentació",IF(H56&gt;0,(CONCATENATE("11b_",'Valoració '!$D$10,"00",A56))," ")))</f>
        <v/>
      </c>
    </row>
    <row r="57" spans="1:10" x14ac:dyDescent="0.25">
      <c r="A57" s="31">
        <v>50</v>
      </c>
      <c r="B57" s="3"/>
      <c r="C57" s="3"/>
      <c r="D57" s="3"/>
      <c r="E57" s="3"/>
      <c r="F57" s="3"/>
      <c r="G57" s="3"/>
      <c r="H57" s="25">
        <f t="shared" si="1"/>
        <v>0</v>
      </c>
      <c r="I57" s="129"/>
      <c r="J57" s="24" t="str">
        <f>IF(I57="","",IF(I57="SI","No cal documentació",IF(H57&gt;0,(CONCATENATE("11b_",'Valoració '!$D$10,"00",A57))," ")))</f>
        <v/>
      </c>
    </row>
    <row r="58" spans="1:10" x14ac:dyDescent="0.25">
      <c r="A58" s="31">
        <v>51</v>
      </c>
      <c r="B58" s="3"/>
      <c r="C58" s="3"/>
      <c r="D58" s="3"/>
      <c r="E58" s="3"/>
      <c r="F58" s="3"/>
      <c r="G58" s="3"/>
      <c r="H58" s="25">
        <f t="shared" si="1"/>
        <v>0</v>
      </c>
      <c r="I58" s="129"/>
      <c r="J58" s="24" t="str">
        <f>IF(I58="","",IF(I58="SI","No cal documentació",IF(H58&gt;0,(CONCATENATE("11b_",'Valoració '!$D$10,"00",A58))," ")))</f>
        <v/>
      </c>
    </row>
    <row r="59" spans="1:10" x14ac:dyDescent="0.25">
      <c r="A59" s="31">
        <v>52</v>
      </c>
      <c r="B59" s="3"/>
      <c r="C59" s="3"/>
      <c r="D59" s="3"/>
      <c r="E59" s="3"/>
      <c r="F59" s="3"/>
      <c r="G59" s="3"/>
      <c r="H59" s="25">
        <f t="shared" si="1"/>
        <v>0</v>
      </c>
      <c r="I59" s="129"/>
      <c r="J59" s="24" t="str">
        <f>IF(I59="","",IF(I59="SI","No cal documentació",IF(H59&gt;0,(CONCATENATE("11b_",'Valoració '!$D$10,"00",A59))," ")))</f>
        <v/>
      </c>
    </row>
    <row r="60" spans="1:10" x14ac:dyDescent="0.25">
      <c r="A60" s="31">
        <v>53</v>
      </c>
      <c r="B60" s="3"/>
      <c r="C60" s="3"/>
      <c r="D60" s="3"/>
      <c r="E60" s="3"/>
      <c r="F60" s="3"/>
      <c r="G60" s="3"/>
      <c r="H60" s="25">
        <f t="shared" si="1"/>
        <v>0</v>
      </c>
      <c r="I60" s="129"/>
      <c r="J60" s="24" t="str">
        <f>IF(I60="","",IF(I60="SI","No cal documentació",IF(H60&gt;0,(CONCATENATE("11b_",'Valoració '!$D$10,"00",A60))," ")))</f>
        <v/>
      </c>
    </row>
    <row r="61" spans="1:10" x14ac:dyDescent="0.25">
      <c r="A61" s="31">
        <v>54</v>
      </c>
      <c r="B61" s="3"/>
      <c r="C61" s="3"/>
      <c r="D61" s="3"/>
      <c r="E61" s="3"/>
      <c r="F61" s="3"/>
      <c r="G61" s="3"/>
      <c r="H61" s="25">
        <f t="shared" si="1"/>
        <v>0</v>
      </c>
      <c r="I61" s="129"/>
      <c r="J61" s="24" t="str">
        <f>IF(I61="","",IF(I61="SI","No cal documentació",IF(H61&gt;0,(CONCATENATE("11b_",'Valoració '!$D$10,"00",A61))," ")))</f>
        <v/>
      </c>
    </row>
    <row r="62" spans="1:10" x14ac:dyDescent="0.25">
      <c r="A62" s="31">
        <v>55</v>
      </c>
      <c r="B62" s="3"/>
      <c r="C62" s="3"/>
      <c r="D62" s="3"/>
      <c r="E62" s="3"/>
      <c r="F62" s="3"/>
      <c r="G62" s="3"/>
      <c r="H62" s="25">
        <f t="shared" si="1"/>
        <v>0</v>
      </c>
      <c r="I62" s="129"/>
      <c r="J62" s="24" t="str">
        <f>IF(I62="","",IF(I62="SI","No cal documentació",IF(H62&gt;0,(CONCATENATE("11b_",'Valoració '!$D$10,"00",A62))," ")))</f>
        <v/>
      </c>
    </row>
    <row r="63" spans="1:10" x14ac:dyDescent="0.25">
      <c r="A63" s="31">
        <v>56</v>
      </c>
      <c r="B63" s="3"/>
      <c r="C63" s="3"/>
      <c r="D63" s="3"/>
      <c r="E63" s="3"/>
      <c r="F63" s="3"/>
      <c r="G63" s="3"/>
      <c r="H63" s="25">
        <f t="shared" si="1"/>
        <v>0</v>
      </c>
      <c r="I63" s="129"/>
      <c r="J63" s="24" t="str">
        <f>IF(I63="","",IF(I63="SI","No cal documentació",IF(H63&gt;0,(CONCATENATE("11b_",'Valoració '!$D$10,"00",A63))," ")))</f>
        <v/>
      </c>
    </row>
    <row r="64" spans="1:10" x14ac:dyDescent="0.25">
      <c r="A64" s="31">
        <v>57</v>
      </c>
      <c r="B64" s="3"/>
      <c r="C64" s="3"/>
      <c r="D64" s="3"/>
      <c r="E64" s="3"/>
      <c r="F64" s="3"/>
      <c r="G64" s="3"/>
      <c r="H64" s="25">
        <f t="shared" si="1"/>
        <v>0</v>
      </c>
      <c r="I64" s="129"/>
      <c r="J64" s="24" t="str">
        <f>IF(I64="","",IF(I64="SI","No cal documentació",IF(H64&gt;0,(CONCATENATE("11b_",'Valoració '!$D$10,"00",A64))," ")))</f>
        <v/>
      </c>
    </row>
    <row r="65" spans="1:10" x14ac:dyDescent="0.25">
      <c r="A65" s="31">
        <v>58</v>
      </c>
      <c r="B65" s="3"/>
      <c r="C65" s="3"/>
      <c r="D65" s="3"/>
      <c r="E65" s="3"/>
      <c r="F65" s="3"/>
      <c r="G65" s="3"/>
      <c r="H65" s="25">
        <f t="shared" si="1"/>
        <v>0</v>
      </c>
      <c r="I65" s="129"/>
      <c r="J65" s="24" t="str">
        <f>IF(I65="","",IF(I65="SI","No cal documentació",IF(H65&gt;0,(CONCATENATE("11b_",'Valoració '!$D$10,"00",A65))," ")))</f>
        <v/>
      </c>
    </row>
    <row r="66" spans="1:10" x14ac:dyDescent="0.25">
      <c r="A66" s="31">
        <v>59</v>
      </c>
      <c r="B66" s="3"/>
      <c r="C66" s="3"/>
      <c r="D66" s="3"/>
      <c r="E66" s="3"/>
      <c r="F66" s="3"/>
      <c r="G66" s="3"/>
      <c r="H66" s="25">
        <f t="shared" si="1"/>
        <v>0</v>
      </c>
      <c r="I66" s="129"/>
      <c r="J66" s="24" t="str">
        <f>IF(I66="","",IF(I66="SI","No cal documentació",IF(H66&gt;0,(CONCATENATE("11b_",'Valoració '!$D$10,"00",A66))," ")))</f>
        <v/>
      </c>
    </row>
    <row r="67" spans="1:10" x14ac:dyDescent="0.25">
      <c r="A67" s="31">
        <v>60</v>
      </c>
      <c r="B67" s="3"/>
      <c r="C67" s="3"/>
      <c r="D67" s="3"/>
      <c r="E67" s="3"/>
      <c r="F67" s="3"/>
      <c r="G67" s="3"/>
      <c r="H67" s="25">
        <f t="shared" si="1"/>
        <v>0</v>
      </c>
      <c r="I67" s="129"/>
      <c r="J67" s="24" t="str">
        <f>IF(I67="","",IF(I67="SI","No cal documentació",IF(H67&gt;0,(CONCATENATE("11b_",'Valoració '!$D$10,"00",A67))," ")))</f>
        <v/>
      </c>
    </row>
    <row r="68" spans="1:10" x14ac:dyDescent="0.25">
      <c r="A68" s="31">
        <v>61</v>
      </c>
      <c r="B68" s="3"/>
      <c r="C68" s="3"/>
      <c r="D68" s="3"/>
      <c r="E68" s="3"/>
      <c r="F68" s="3"/>
      <c r="G68" s="3"/>
      <c r="H68" s="25">
        <f t="shared" si="1"/>
        <v>0</v>
      </c>
      <c r="I68" s="129"/>
      <c r="J68" s="24" t="str">
        <f>IF(I68="","",IF(I68="SI","No cal documentació",IF(H68&gt;0,(CONCATENATE("11b_",'Valoració '!$D$10,"00",A68))," ")))</f>
        <v/>
      </c>
    </row>
    <row r="69" spans="1:10" x14ac:dyDescent="0.25">
      <c r="A69" s="31">
        <v>62</v>
      </c>
      <c r="B69" s="3"/>
      <c r="C69" s="3"/>
      <c r="D69" s="3"/>
      <c r="E69" s="3"/>
      <c r="F69" s="3"/>
      <c r="G69" s="3"/>
      <c r="H69" s="25">
        <f t="shared" si="1"/>
        <v>0</v>
      </c>
      <c r="I69" s="129"/>
      <c r="J69" s="24" t="str">
        <f>IF(I69="","",IF(I69="SI","No cal documentació",IF(H69&gt;0,(CONCATENATE("11b_",'Valoració '!$D$10,"00",A69))," ")))</f>
        <v/>
      </c>
    </row>
    <row r="70" spans="1:10" x14ac:dyDescent="0.25">
      <c r="A70" s="31">
        <v>63</v>
      </c>
      <c r="B70" s="3"/>
      <c r="C70" s="3"/>
      <c r="D70" s="3"/>
      <c r="E70" s="3"/>
      <c r="F70" s="3"/>
      <c r="G70" s="3"/>
      <c r="H70" s="25">
        <f t="shared" si="1"/>
        <v>0</v>
      </c>
      <c r="I70" s="129"/>
      <c r="J70" s="24" t="str">
        <f>IF(I70="","",IF(I70="SI","No cal documentació",IF(H70&gt;0,(CONCATENATE("11b_",'Valoració '!$D$10,"00",A70))," ")))</f>
        <v/>
      </c>
    </row>
    <row r="71" spans="1:10" x14ac:dyDescent="0.25">
      <c r="A71" s="31">
        <v>64</v>
      </c>
      <c r="B71" s="3"/>
      <c r="C71" s="3"/>
      <c r="D71" s="3"/>
      <c r="E71" s="3"/>
      <c r="F71" s="3"/>
      <c r="G71" s="3"/>
      <c r="H71" s="25">
        <f t="shared" si="1"/>
        <v>0</v>
      </c>
      <c r="I71" s="129"/>
      <c r="J71" s="24" t="str">
        <f>IF(I71="","",IF(I71="SI","No cal documentació",IF(H71&gt;0,(CONCATENATE("11b_",'Valoració '!$D$10,"00",A71))," ")))</f>
        <v/>
      </c>
    </row>
    <row r="72" spans="1:10" x14ac:dyDescent="0.25">
      <c r="A72" s="31">
        <v>65</v>
      </c>
      <c r="B72" s="3"/>
      <c r="C72" s="3"/>
      <c r="D72" s="3"/>
      <c r="E72" s="3"/>
      <c r="F72" s="3"/>
      <c r="G72" s="3"/>
      <c r="H72" s="25">
        <f t="shared" si="1"/>
        <v>0</v>
      </c>
      <c r="I72" s="129"/>
      <c r="J72" s="24" t="str">
        <f>IF(I72="","",IF(I72="SI","No cal documentació",IF(H72&gt;0,(CONCATENATE("11b_",'Valoració '!$D$10,"00",A72))," ")))</f>
        <v/>
      </c>
    </row>
    <row r="73" spans="1:10" x14ac:dyDescent="0.25">
      <c r="A73" s="31">
        <v>66</v>
      </c>
      <c r="B73" s="3"/>
      <c r="C73" s="3"/>
      <c r="D73" s="3"/>
      <c r="E73" s="3"/>
      <c r="F73" s="3"/>
      <c r="G73" s="3"/>
      <c r="H73" s="25">
        <f t="shared" si="1"/>
        <v>0</v>
      </c>
      <c r="I73" s="129"/>
      <c r="J73" s="24" t="str">
        <f>IF(I73="","",IF(I73="SI","No cal documentació",IF(H73&gt;0,(CONCATENATE("11b_",'Valoració '!$D$10,"00",A73))," ")))</f>
        <v/>
      </c>
    </row>
    <row r="74" spans="1:10" x14ac:dyDescent="0.25">
      <c r="A74" s="31">
        <v>67</v>
      </c>
      <c r="B74" s="3"/>
      <c r="C74" s="3"/>
      <c r="D74" s="3"/>
      <c r="E74" s="3"/>
      <c r="F74" s="3"/>
      <c r="G74" s="3"/>
      <c r="H74" s="25">
        <f t="shared" si="1"/>
        <v>0</v>
      </c>
      <c r="I74" s="129"/>
      <c r="J74" s="24" t="str">
        <f>IF(I74="","",IF(I74="SI","No cal documentació",IF(H74&gt;0,(CONCATENATE("11b_",'Valoració '!$D$10,"00",A74))," ")))</f>
        <v/>
      </c>
    </row>
    <row r="75" spans="1:10" x14ac:dyDescent="0.25">
      <c r="A75" s="31">
        <v>68</v>
      </c>
      <c r="B75" s="3"/>
      <c r="C75" s="3"/>
      <c r="D75" s="3"/>
      <c r="E75" s="3"/>
      <c r="F75" s="3"/>
      <c r="G75" s="3"/>
      <c r="H75" s="25">
        <f t="shared" si="1"/>
        <v>0</v>
      </c>
      <c r="I75" s="129"/>
      <c r="J75" s="24" t="str">
        <f>IF(I75="","",IF(I75="SI","No cal documentació",IF(H75&gt;0,(CONCATENATE("11b_",'Valoració '!$D$10,"00",A75))," ")))</f>
        <v/>
      </c>
    </row>
    <row r="76" spans="1:10" x14ac:dyDescent="0.25">
      <c r="A76" s="31">
        <v>69</v>
      </c>
      <c r="B76" s="3"/>
      <c r="C76" s="3"/>
      <c r="D76" s="3"/>
      <c r="E76" s="3"/>
      <c r="F76" s="3"/>
      <c r="G76" s="3"/>
      <c r="H76" s="25">
        <f t="shared" si="1"/>
        <v>0</v>
      </c>
      <c r="I76" s="129"/>
      <c r="J76" s="24" t="str">
        <f>IF(I76="","",IF(I76="SI","No cal documentació",IF(H76&gt;0,(CONCATENATE("11b_",'Valoració '!$D$10,"00",A76))," ")))</f>
        <v/>
      </c>
    </row>
    <row r="77" spans="1:10" x14ac:dyDescent="0.25">
      <c r="A77" s="31">
        <v>70</v>
      </c>
      <c r="B77" s="3"/>
      <c r="C77" s="3"/>
      <c r="D77" s="3"/>
      <c r="E77" s="3"/>
      <c r="F77" s="3"/>
      <c r="G77" s="3"/>
      <c r="H77" s="25">
        <f t="shared" si="1"/>
        <v>0</v>
      </c>
      <c r="I77" s="129"/>
      <c r="J77" s="24" t="str">
        <f>IF(I77="","",IF(I77="SI","No cal documentació",IF(H77&gt;0,(CONCATENATE("11b_",'Valoració '!$D$10,"00",A77))," ")))</f>
        <v/>
      </c>
    </row>
    <row r="78" spans="1:10" x14ac:dyDescent="0.25">
      <c r="A78" s="31">
        <v>71</v>
      </c>
      <c r="B78" s="3"/>
      <c r="C78" s="3"/>
      <c r="D78" s="3"/>
      <c r="E78" s="3"/>
      <c r="F78" s="3"/>
      <c r="G78" s="3"/>
      <c r="H78" s="25">
        <f t="shared" si="1"/>
        <v>0</v>
      </c>
      <c r="I78" s="129"/>
      <c r="J78" s="24" t="str">
        <f>IF(I78="","",IF(I78="SI","No cal documentació",IF(H78&gt;0,(CONCATENATE("11b_",'Valoració '!$D$10,"00",A78))," ")))</f>
        <v/>
      </c>
    </row>
    <row r="79" spans="1:10" x14ac:dyDescent="0.25">
      <c r="A79" s="31">
        <v>72</v>
      </c>
      <c r="B79" s="3"/>
      <c r="C79" s="3"/>
      <c r="D79" s="3"/>
      <c r="E79" s="3"/>
      <c r="F79" s="3"/>
      <c r="G79" s="3"/>
      <c r="H79" s="25">
        <f t="shared" si="1"/>
        <v>0</v>
      </c>
      <c r="I79" s="129"/>
      <c r="J79" s="24" t="str">
        <f>IF(I79="","",IF(I79="SI","No cal documentació",IF(H79&gt;0,(CONCATENATE("11b_",'Valoració '!$D$10,"00",A79))," ")))</f>
        <v/>
      </c>
    </row>
    <row r="80" spans="1:10" x14ac:dyDescent="0.25">
      <c r="A80" s="31">
        <v>73</v>
      </c>
      <c r="B80" s="3"/>
      <c r="C80" s="3"/>
      <c r="D80" s="3"/>
      <c r="E80" s="3"/>
      <c r="F80" s="3"/>
      <c r="G80" s="3"/>
      <c r="H80" s="25">
        <f t="shared" si="1"/>
        <v>0</v>
      </c>
      <c r="I80" s="129"/>
      <c r="J80" s="24" t="str">
        <f>IF(I80="","",IF(I80="SI","No cal documentació",IF(H80&gt;0,(CONCATENATE("11b_",'Valoració '!$D$10,"00",A80))," ")))</f>
        <v/>
      </c>
    </row>
    <row r="81" spans="1:10" x14ac:dyDescent="0.25">
      <c r="A81" s="31">
        <v>74</v>
      </c>
      <c r="B81" s="3"/>
      <c r="C81" s="3"/>
      <c r="D81" s="3"/>
      <c r="E81" s="3"/>
      <c r="F81" s="3"/>
      <c r="G81" s="3"/>
      <c r="H81" s="25">
        <f t="shared" si="1"/>
        <v>0</v>
      </c>
      <c r="I81" s="129"/>
      <c r="J81" s="24" t="str">
        <f>IF(I81="","",IF(I81="SI","No cal documentació",IF(H81&gt;0,(CONCATENATE("11b_",'Valoració '!$D$10,"00",A81))," ")))</f>
        <v/>
      </c>
    </row>
    <row r="82" spans="1:10" x14ac:dyDescent="0.25">
      <c r="A82" s="31">
        <v>75</v>
      </c>
      <c r="B82" s="3"/>
      <c r="C82" s="3"/>
      <c r="D82" s="3"/>
      <c r="E82" s="3"/>
      <c r="F82" s="3"/>
      <c r="G82" s="3"/>
      <c r="H82" s="25">
        <f t="shared" si="1"/>
        <v>0</v>
      </c>
      <c r="I82" s="129"/>
      <c r="J82" s="24" t="str">
        <f>IF(I82="","",IF(I82="SI","No cal documentació",IF(H82&gt;0,(CONCATENATE("11b_",'Valoració '!$D$10,"00",A82))," ")))</f>
        <v/>
      </c>
    </row>
    <row r="83" spans="1:10" x14ac:dyDescent="0.25">
      <c r="A83" s="31">
        <v>76</v>
      </c>
      <c r="B83" s="3"/>
      <c r="C83" s="3"/>
      <c r="D83" s="3"/>
      <c r="E83" s="3"/>
      <c r="F83" s="3"/>
      <c r="G83" s="3"/>
      <c r="H83" s="25">
        <f t="shared" si="1"/>
        <v>0</v>
      </c>
      <c r="I83" s="129"/>
      <c r="J83" s="24" t="str">
        <f>IF(I83="","",IF(I83="SI","No cal documentació",IF(H83&gt;0,(CONCATENATE("11b_",'Valoració '!$D$10,"00",A83))," ")))</f>
        <v/>
      </c>
    </row>
    <row r="84" spans="1:10" x14ac:dyDescent="0.25">
      <c r="A84" s="31">
        <v>77</v>
      </c>
      <c r="B84" s="3"/>
      <c r="C84" s="3"/>
      <c r="D84" s="3"/>
      <c r="E84" s="3"/>
      <c r="F84" s="3"/>
      <c r="G84" s="3"/>
      <c r="H84" s="25">
        <f t="shared" si="1"/>
        <v>0</v>
      </c>
      <c r="I84" s="129"/>
      <c r="J84" s="24" t="str">
        <f>IF(I84="","",IF(I84="SI","No cal documentació",IF(H84&gt;0,(CONCATENATE("11b_",'Valoració '!$D$10,"00",A84))," ")))</f>
        <v/>
      </c>
    </row>
    <row r="85" spans="1:10" x14ac:dyDescent="0.25">
      <c r="A85" s="31">
        <v>78</v>
      </c>
      <c r="B85" s="3"/>
      <c r="C85" s="3"/>
      <c r="D85" s="3"/>
      <c r="E85" s="3"/>
      <c r="F85" s="3"/>
      <c r="G85" s="3"/>
      <c r="H85" s="25">
        <f t="shared" si="1"/>
        <v>0</v>
      </c>
      <c r="I85" s="129"/>
      <c r="J85" s="24" t="str">
        <f>IF(I85="","",IF(I85="SI","No cal documentació",IF(H85&gt;0,(CONCATENATE("11b_",'Valoració '!$D$10,"00",A85))," ")))</f>
        <v/>
      </c>
    </row>
    <row r="86" spans="1:10" x14ac:dyDescent="0.25">
      <c r="A86" s="31">
        <v>79</v>
      </c>
      <c r="B86" s="3"/>
      <c r="C86" s="3"/>
      <c r="D86" s="3"/>
      <c r="E86" s="3"/>
      <c r="F86" s="3"/>
      <c r="G86" s="3"/>
      <c r="H86" s="25">
        <f t="shared" si="1"/>
        <v>0</v>
      </c>
      <c r="I86" s="129"/>
      <c r="J86" s="24" t="str">
        <f>IF(I86="","",IF(I86="SI","No cal documentació",IF(H86&gt;0,(CONCATENATE("11b_",'Valoració '!$D$10,"00",A86))," ")))</f>
        <v/>
      </c>
    </row>
    <row r="87" spans="1:10" x14ac:dyDescent="0.25">
      <c r="A87" s="31">
        <v>80</v>
      </c>
      <c r="B87" s="3"/>
      <c r="C87" s="3"/>
      <c r="D87" s="3"/>
      <c r="E87" s="3"/>
      <c r="F87" s="3"/>
      <c r="G87" s="3"/>
      <c r="H87" s="25">
        <f t="shared" si="1"/>
        <v>0</v>
      </c>
      <c r="I87" s="129"/>
      <c r="J87" s="24" t="str">
        <f>IF(I87="","",IF(I87="SI","No cal documentació",IF(H87&gt;0,(CONCATENATE("11b_",'Valoració '!$D$10,"00",A87))," ")))</f>
        <v/>
      </c>
    </row>
    <row r="88" spans="1:10" x14ac:dyDescent="0.25">
      <c r="A88" s="31">
        <v>81</v>
      </c>
      <c r="B88" s="3"/>
      <c r="C88" s="3"/>
      <c r="D88" s="3"/>
      <c r="E88" s="3"/>
      <c r="F88" s="3"/>
      <c r="G88" s="3"/>
      <c r="H88" s="25">
        <f t="shared" si="1"/>
        <v>0</v>
      </c>
      <c r="I88" s="129"/>
      <c r="J88" s="24" t="str">
        <f>IF(I88="","",IF(I88="SI","No cal documentació",IF(H88&gt;0,(CONCATENATE("11b_",'Valoració '!$D$10,"00",A88))," ")))</f>
        <v/>
      </c>
    </row>
    <row r="89" spans="1:10" x14ac:dyDescent="0.25">
      <c r="A89" s="31">
        <v>82</v>
      </c>
      <c r="B89" s="3"/>
      <c r="C89" s="3"/>
      <c r="D89" s="3"/>
      <c r="E89" s="3"/>
      <c r="F89" s="3"/>
      <c r="G89" s="3"/>
      <c r="H89" s="25">
        <f t="shared" si="1"/>
        <v>0</v>
      </c>
      <c r="I89" s="129"/>
      <c r="J89" s="24" t="str">
        <f>IF(I89="","",IF(I89="SI","No cal documentació",IF(H89&gt;0,(CONCATENATE("11b_",'Valoració '!$D$10,"00",A89))," ")))</f>
        <v/>
      </c>
    </row>
    <row r="90" spans="1:10" x14ac:dyDescent="0.25">
      <c r="A90" s="31">
        <v>83</v>
      </c>
      <c r="B90" s="3"/>
      <c r="C90" s="3"/>
      <c r="D90" s="3"/>
      <c r="E90" s="3"/>
      <c r="F90" s="3"/>
      <c r="G90" s="3"/>
      <c r="H90" s="25">
        <f t="shared" si="1"/>
        <v>0</v>
      </c>
      <c r="I90" s="129"/>
      <c r="J90" s="24" t="str">
        <f>IF(I90="","",IF(I90="SI","No cal documentació",IF(H90&gt;0,(CONCATENATE("11b_",'Valoració '!$D$10,"00",A90))," ")))</f>
        <v/>
      </c>
    </row>
    <row r="91" spans="1:10" x14ac:dyDescent="0.25">
      <c r="A91" s="31">
        <v>84</v>
      </c>
      <c r="B91" s="3"/>
      <c r="C91" s="3"/>
      <c r="D91" s="3"/>
      <c r="E91" s="3"/>
      <c r="F91" s="3"/>
      <c r="G91" s="3"/>
      <c r="H91" s="25">
        <f t="shared" ref="H91:H107" si="2">IF(D91="si",1.25,(IF(E91="si",0.5,0)))</f>
        <v>0</v>
      </c>
      <c r="I91" s="129"/>
      <c r="J91" s="24" t="str">
        <f>IF(I91="","",IF(I91="SI","No cal documentació",IF(H91&gt;0,(CONCATENATE("11b_",'Valoració '!$D$10,"00",A91))," ")))</f>
        <v/>
      </c>
    </row>
    <row r="92" spans="1:10" x14ac:dyDescent="0.25">
      <c r="A92" s="31">
        <v>85</v>
      </c>
      <c r="B92" s="3"/>
      <c r="C92" s="3"/>
      <c r="D92" s="3"/>
      <c r="E92" s="3"/>
      <c r="F92" s="3"/>
      <c r="G92" s="3"/>
      <c r="H92" s="25">
        <f t="shared" si="2"/>
        <v>0</v>
      </c>
      <c r="I92" s="129"/>
      <c r="J92" s="24" t="str">
        <f>IF(I92="","",IF(I92="SI","No cal documentació",IF(H92&gt;0,(CONCATENATE("11b_",'Valoració '!$D$10,"00",A92))," ")))</f>
        <v/>
      </c>
    </row>
    <row r="93" spans="1:10" x14ac:dyDescent="0.25">
      <c r="A93" s="31">
        <v>86</v>
      </c>
      <c r="B93" s="3"/>
      <c r="C93" s="3"/>
      <c r="D93" s="3"/>
      <c r="E93" s="3"/>
      <c r="F93" s="3"/>
      <c r="G93" s="3"/>
      <c r="H93" s="25">
        <f t="shared" si="2"/>
        <v>0</v>
      </c>
      <c r="I93" s="129"/>
      <c r="J93" s="24" t="str">
        <f>IF(I93="","",IF(I93="SI","No cal documentació",IF(H93&gt;0,(CONCATENATE("11b_",'Valoració '!$D$10,"00",A93))," ")))</f>
        <v/>
      </c>
    </row>
    <row r="94" spans="1:10" x14ac:dyDescent="0.25">
      <c r="A94" s="31">
        <v>87</v>
      </c>
      <c r="B94" s="3"/>
      <c r="C94" s="3"/>
      <c r="D94" s="3"/>
      <c r="E94" s="3"/>
      <c r="F94" s="3"/>
      <c r="G94" s="3"/>
      <c r="H94" s="25">
        <f t="shared" si="2"/>
        <v>0</v>
      </c>
      <c r="I94" s="129"/>
      <c r="J94" s="24" t="str">
        <f>IF(I94="","",IF(I94="SI","No cal documentació",IF(H94&gt;0,(CONCATENATE("11b_",'Valoració '!$D$10,"00",A94))," ")))</f>
        <v/>
      </c>
    </row>
    <row r="95" spans="1:10" x14ac:dyDescent="0.25">
      <c r="A95" s="31">
        <v>88</v>
      </c>
      <c r="B95" s="3"/>
      <c r="C95" s="3"/>
      <c r="D95" s="3"/>
      <c r="E95" s="3"/>
      <c r="F95" s="3"/>
      <c r="G95" s="3"/>
      <c r="H95" s="25">
        <f t="shared" si="2"/>
        <v>0</v>
      </c>
      <c r="I95" s="129"/>
      <c r="J95" s="24" t="str">
        <f>IF(I95="","",IF(I95="SI","No cal documentació",IF(H95&gt;0,(CONCATENATE("11b_",'Valoració '!$D$10,"00",A95))," ")))</f>
        <v/>
      </c>
    </row>
    <row r="96" spans="1:10" x14ac:dyDescent="0.25">
      <c r="A96" s="31">
        <v>89</v>
      </c>
      <c r="B96" s="3"/>
      <c r="C96" s="3"/>
      <c r="D96" s="3"/>
      <c r="E96" s="3"/>
      <c r="F96" s="3"/>
      <c r="G96" s="3"/>
      <c r="H96" s="25">
        <f t="shared" si="2"/>
        <v>0</v>
      </c>
      <c r="I96" s="129"/>
      <c r="J96" s="24" t="str">
        <f>IF(I96="","",IF(I96="SI","No cal documentació",IF(H96&gt;0,(CONCATENATE("11b_",'Valoració '!$D$10,"00",A96))," ")))</f>
        <v/>
      </c>
    </row>
    <row r="97" spans="1:10" x14ac:dyDescent="0.25">
      <c r="A97" s="31">
        <v>90</v>
      </c>
      <c r="B97" s="3"/>
      <c r="C97" s="3"/>
      <c r="D97" s="3"/>
      <c r="E97" s="3"/>
      <c r="F97" s="3"/>
      <c r="G97" s="3"/>
      <c r="H97" s="25">
        <f t="shared" si="2"/>
        <v>0</v>
      </c>
      <c r="I97" s="129"/>
      <c r="J97" s="24" t="str">
        <f>IF(I97="","",IF(I97="SI","No cal documentació",IF(H97&gt;0,(CONCATENATE("11b_",'Valoració '!$D$10,"00",A97))," ")))</f>
        <v/>
      </c>
    </row>
    <row r="98" spans="1:10" x14ac:dyDescent="0.25">
      <c r="A98" s="31">
        <v>91</v>
      </c>
      <c r="B98" s="3"/>
      <c r="C98" s="3"/>
      <c r="D98" s="3"/>
      <c r="E98" s="3"/>
      <c r="F98" s="3"/>
      <c r="G98" s="3"/>
      <c r="H98" s="25">
        <f t="shared" si="2"/>
        <v>0</v>
      </c>
      <c r="I98" s="129"/>
      <c r="J98" s="24" t="str">
        <f>IF(I98="","",IF(I98="SI","No cal documentació",IF(H98&gt;0,(CONCATENATE("11b_",'Valoració '!$D$10,"00",A98))," ")))</f>
        <v/>
      </c>
    </row>
    <row r="99" spans="1:10" x14ac:dyDescent="0.25">
      <c r="A99" s="31">
        <v>92</v>
      </c>
      <c r="B99" s="3"/>
      <c r="C99" s="3"/>
      <c r="D99" s="3"/>
      <c r="E99" s="3"/>
      <c r="F99" s="3"/>
      <c r="G99" s="3"/>
      <c r="H99" s="25">
        <f t="shared" si="2"/>
        <v>0</v>
      </c>
      <c r="I99" s="129"/>
      <c r="J99" s="24" t="str">
        <f>IF(I99="","",IF(I99="SI","No cal documentació",IF(H99&gt;0,(CONCATENATE("11b_",'Valoració '!$D$10,"00",A99))," ")))</f>
        <v/>
      </c>
    </row>
    <row r="100" spans="1:10" x14ac:dyDescent="0.25">
      <c r="A100" s="31">
        <v>93</v>
      </c>
      <c r="B100" s="3"/>
      <c r="C100" s="3"/>
      <c r="D100" s="3"/>
      <c r="E100" s="3"/>
      <c r="F100" s="3"/>
      <c r="G100" s="3"/>
      <c r="H100" s="25">
        <f t="shared" si="2"/>
        <v>0</v>
      </c>
      <c r="I100" s="129"/>
      <c r="J100" s="24" t="str">
        <f>IF(I100="","",IF(I100="SI","No cal documentació",IF(H100&gt;0,(CONCATENATE("11b_",'Valoració '!$D$10,"00",A100))," ")))</f>
        <v/>
      </c>
    </row>
    <row r="101" spans="1:10" x14ac:dyDescent="0.25">
      <c r="A101" s="31">
        <v>94</v>
      </c>
      <c r="B101" s="3"/>
      <c r="C101" s="3"/>
      <c r="D101" s="3"/>
      <c r="E101" s="3"/>
      <c r="F101" s="3"/>
      <c r="G101" s="3"/>
      <c r="H101" s="25">
        <f t="shared" si="2"/>
        <v>0</v>
      </c>
      <c r="I101" s="129"/>
      <c r="J101" s="24" t="str">
        <f>IF(I101="","",IF(I101="SI","No cal documentació",IF(H101&gt;0,(CONCATENATE("11b_",'Valoració '!$D$10,"00",A101))," ")))</f>
        <v/>
      </c>
    </row>
    <row r="102" spans="1:10" x14ac:dyDescent="0.25">
      <c r="A102" s="31">
        <v>95</v>
      </c>
      <c r="B102" s="3"/>
      <c r="C102" s="3"/>
      <c r="D102" s="3"/>
      <c r="E102" s="3"/>
      <c r="F102" s="3"/>
      <c r="G102" s="3"/>
      <c r="H102" s="25">
        <f t="shared" si="2"/>
        <v>0</v>
      </c>
      <c r="I102" s="129"/>
      <c r="J102" s="24" t="str">
        <f>IF(I102="","",IF(I102="SI","No cal documentació",IF(H102&gt;0,(CONCATENATE("11b_",'Valoració '!$D$10,"00",A102))," ")))</f>
        <v/>
      </c>
    </row>
    <row r="103" spans="1:10" x14ac:dyDescent="0.25">
      <c r="A103" s="31">
        <v>96</v>
      </c>
      <c r="B103" s="3"/>
      <c r="C103" s="3"/>
      <c r="D103" s="3"/>
      <c r="E103" s="3"/>
      <c r="F103" s="3"/>
      <c r="G103" s="3"/>
      <c r="H103" s="25">
        <f t="shared" si="2"/>
        <v>0</v>
      </c>
      <c r="I103" s="129"/>
      <c r="J103" s="24" t="str">
        <f>IF(I103="","",IF(I103="SI","No cal documentació",IF(H103&gt;0,(CONCATENATE("11b_",'Valoració '!$D$10,"00",A103))," ")))</f>
        <v/>
      </c>
    </row>
    <row r="104" spans="1:10" x14ac:dyDescent="0.25">
      <c r="A104" s="31">
        <v>97</v>
      </c>
      <c r="B104" s="3"/>
      <c r="C104" s="3"/>
      <c r="D104" s="3"/>
      <c r="E104" s="3"/>
      <c r="F104" s="3"/>
      <c r="G104" s="3"/>
      <c r="H104" s="25">
        <f t="shared" si="2"/>
        <v>0</v>
      </c>
      <c r="I104" s="129"/>
      <c r="J104" s="24" t="str">
        <f>IF(I104="","",IF(I104="SI","No cal documentació",IF(H104&gt;0,(CONCATENATE("11b_",'Valoració '!$D$10,"00",A104))," ")))</f>
        <v/>
      </c>
    </row>
    <row r="105" spans="1:10" x14ac:dyDescent="0.25">
      <c r="A105" s="31">
        <v>98</v>
      </c>
      <c r="B105" s="3"/>
      <c r="C105" s="3"/>
      <c r="D105" s="3"/>
      <c r="E105" s="3"/>
      <c r="F105" s="3"/>
      <c r="G105" s="3"/>
      <c r="H105" s="25">
        <f t="shared" si="2"/>
        <v>0</v>
      </c>
      <c r="I105" s="129"/>
      <c r="J105" s="24" t="str">
        <f>IF(I105="","",IF(I105="SI","No cal documentació",IF(H105&gt;0,(CONCATENATE("11b_",'Valoració '!$D$10,"00",A105))," ")))</f>
        <v/>
      </c>
    </row>
    <row r="106" spans="1:10" x14ac:dyDescent="0.25">
      <c r="A106" s="31">
        <v>99</v>
      </c>
      <c r="B106" s="3"/>
      <c r="C106" s="3"/>
      <c r="D106" s="3"/>
      <c r="E106" s="3"/>
      <c r="F106" s="3"/>
      <c r="G106" s="3"/>
      <c r="H106" s="25">
        <f t="shared" si="2"/>
        <v>0</v>
      </c>
      <c r="I106" s="129"/>
      <c r="J106" s="24" t="str">
        <f>IF(I106="","",IF(I106="SI","No cal documentació",IF(H106&gt;0,(CONCATENATE("11b_",'Valoració '!$D$10,"00",A106))," ")))</f>
        <v/>
      </c>
    </row>
    <row r="107" spans="1:10" x14ac:dyDescent="0.25">
      <c r="A107" s="31">
        <v>100</v>
      </c>
      <c r="B107" s="3"/>
      <c r="C107" s="3"/>
      <c r="D107" s="3"/>
      <c r="E107" s="3"/>
      <c r="F107" s="3"/>
      <c r="G107" s="3"/>
      <c r="H107" s="25">
        <f t="shared" si="2"/>
        <v>0</v>
      </c>
      <c r="I107" s="129"/>
      <c r="J107" s="24" t="str">
        <f>IF(I107="","",IF(I107="SI","No cal documentació",IF(H107&gt;0,(CONCATENATE("11b_",'Valoració '!$D$10,"00",A107))," ")))</f>
        <v/>
      </c>
    </row>
  </sheetData>
  <sheetProtection algorithmName="SHA-512" hashValue="raj97a/xGpjXi7uxxGux1j85xqpBiK65QNKyhy1PYCoS9gYTJ6XmvjtmbYZsZwm+BSHQCh4M/UtS5i/jJnfKJQ==" saltValue="zV7rozaIoFiGJvESSABUcg==" spinCount="100000" sheet="1" objects="1" scenarios="1"/>
  <mergeCells count="1">
    <mergeCell ref="A6:F6"/>
  </mergeCells>
  <dataValidations count="1">
    <dataValidation type="list" allowBlank="1" showInputMessage="1" showErrorMessage="1" sqref="D8:E107 I8:I107">
      <formula1>"si, no"</formula1>
    </dataValidation>
  </dataValidations>
  <hyperlinks>
    <hyperlink ref="U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viar">
                <anchor moveWithCells="1" sizeWithCells="1">
                  <from>
                    <xdr:col>12</xdr:col>
                    <xdr:colOff>19050</xdr:colOff>
                    <xdr:row>0</xdr:row>
                    <xdr:rowOff>0</xdr:rowOff>
                  </from>
                  <to>
                    <xdr:col>13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6"/>
  <dimension ref="A1:U107"/>
  <sheetViews>
    <sheetView workbookViewId="0">
      <pane ySplit="7" topLeftCell="A8" activePane="bottomLeft" state="frozen"/>
      <selection activeCell="G76" sqref="G76"/>
      <selection pane="bottomLeft" activeCell="Q7" sqref="Q7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29.28515625" customWidth="1"/>
    <col min="7" max="7" width="10.140625" customWidth="1"/>
    <col min="8" max="8" width="10.28515625" customWidth="1"/>
    <col min="9" max="9" width="14.140625" customWidth="1"/>
    <col min="10" max="10" width="12.7109375" customWidth="1"/>
    <col min="11" max="11" width="13.42578125" customWidth="1"/>
    <col min="12" max="13" width="13.5703125" customWidth="1"/>
    <col min="14" max="14" width="12.85546875" customWidth="1"/>
    <col min="15" max="15" width="14.28515625" customWidth="1"/>
    <col min="16" max="16" width="14.28515625" style="166" customWidth="1"/>
    <col min="17" max="17" width="19.7109375" bestFit="1" customWidth="1"/>
  </cols>
  <sheetData>
    <row r="1" spans="1:21" x14ac:dyDescent="0.25">
      <c r="A1" s="12" t="s">
        <v>28</v>
      </c>
      <c r="P1"/>
      <c r="S1" s="7"/>
    </row>
    <row r="2" spans="1:21" x14ac:dyDescent="0.25">
      <c r="A2" s="13" t="s">
        <v>47</v>
      </c>
      <c r="P2"/>
      <c r="S2" s="7"/>
    </row>
    <row r="3" spans="1:21" x14ac:dyDescent="0.25">
      <c r="A3" s="12"/>
      <c r="P3"/>
      <c r="S3" s="7"/>
    </row>
    <row r="4" spans="1:21" ht="26.25" customHeight="1" x14ac:dyDescent="0.3">
      <c r="A4" s="39" t="s">
        <v>113</v>
      </c>
      <c r="B4" s="14" t="s">
        <v>55</v>
      </c>
      <c r="C4" s="15"/>
      <c r="D4" s="16">
        <f>SUM(O8:O107)</f>
        <v>0</v>
      </c>
      <c r="P4"/>
      <c r="S4" s="7"/>
      <c r="U4" s="39" t="s">
        <v>113</v>
      </c>
    </row>
    <row r="5" spans="1:21" x14ac:dyDescent="0.25">
      <c r="A5" s="12"/>
      <c r="P5"/>
      <c r="S5" s="7"/>
    </row>
    <row r="6" spans="1:21" ht="15.75" x14ac:dyDescent="0.25">
      <c r="A6" s="256" t="s">
        <v>54</v>
      </c>
      <c r="B6" s="256"/>
      <c r="C6" s="256"/>
      <c r="D6" s="256"/>
      <c r="E6" s="256"/>
      <c r="F6" s="256"/>
      <c r="G6" s="256"/>
      <c r="H6" s="256"/>
      <c r="I6" s="256"/>
      <c r="J6" s="256"/>
      <c r="K6" s="256"/>
      <c r="P6"/>
    </row>
    <row r="7" spans="1:21" ht="60" customHeight="1" x14ac:dyDescent="0.25">
      <c r="A7" s="31" t="s">
        <v>45</v>
      </c>
      <c r="B7" s="40" t="s">
        <v>29</v>
      </c>
      <c r="C7" s="40" t="s">
        <v>30</v>
      </c>
      <c r="D7" s="40" t="s">
        <v>31</v>
      </c>
      <c r="E7" s="40" t="s">
        <v>32</v>
      </c>
      <c r="F7" s="40" t="s">
        <v>227</v>
      </c>
      <c r="G7" s="40" t="s">
        <v>34</v>
      </c>
      <c r="H7" s="40" t="s">
        <v>35</v>
      </c>
      <c r="I7" s="40" t="s">
        <v>79</v>
      </c>
      <c r="J7" s="40" t="s">
        <v>39</v>
      </c>
      <c r="K7" s="40" t="s">
        <v>40</v>
      </c>
      <c r="L7" s="40" t="s">
        <v>41</v>
      </c>
      <c r="M7" s="40" t="s">
        <v>85</v>
      </c>
      <c r="N7" s="20" t="s">
        <v>56</v>
      </c>
      <c r="O7" s="20" t="s">
        <v>57</v>
      </c>
      <c r="P7" s="20" t="s">
        <v>114</v>
      </c>
      <c r="Q7" s="21" t="s">
        <v>43</v>
      </c>
    </row>
    <row r="8" spans="1:21" x14ac:dyDescent="0.25">
      <c r="A8" s="31">
        <v>1</v>
      </c>
      <c r="B8" s="3"/>
      <c r="C8" s="3"/>
      <c r="D8" s="3"/>
      <c r="E8" s="3"/>
      <c r="F8" s="3"/>
      <c r="G8" s="3"/>
      <c r="H8" s="3"/>
      <c r="I8" s="3"/>
      <c r="J8" s="3"/>
      <c r="K8" s="41"/>
      <c r="L8" s="41"/>
      <c r="M8" s="22">
        <f>(L8-K8)/365</f>
        <v>0</v>
      </c>
      <c r="N8" s="22">
        <f>IF(H8="si",IF(F8&gt;1,IF(G8&gt;1,1.15,1.5),IF(G8&gt;1,0.9,1)),(IF(I8="si",0.8,0)))</f>
        <v>0</v>
      </c>
      <c r="O8" s="22">
        <f>IF(M8=3,N8,IF(M8&gt;3,(N8+(N8*(M8-3))/3),((N8*M8)/3)))</f>
        <v>0</v>
      </c>
      <c r="P8" s="129"/>
      <c r="Q8" s="24" t="str">
        <f>IF(P8="","",IF(P8="SI","No cal documentació",IF(N8&gt;0,(CONCATENATE("1.1.c_",'Valoració '!$D$7,"00",A8))," ")))</f>
        <v/>
      </c>
    </row>
    <row r="9" spans="1:21" x14ac:dyDescent="0.25">
      <c r="A9" s="31">
        <v>2</v>
      </c>
      <c r="B9" s="3"/>
      <c r="C9" s="3"/>
      <c r="D9" s="3"/>
      <c r="E9" s="3"/>
      <c r="F9" s="3"/>
      <c r="G9" s="3"/>
      <c r="H9" s="3"/>
      <c r="I9" s="3"/>
      <c r="J9" s="3"/>
      <c r="K9" s="41"/>
      <c r="L9" s="41"/>
      <c r="M9" s="22">
        <f t="shared" ref="M9:M107" si="0">(L9-K9)/365</f>
        <v>0</v>
      </c>
      <c r="N9" s="22">
        <f t="shared" ref="N9:N72" si="1">IF(H9="si",IF(F9&gt;1,IF(G9&gt;1,1.15,1.5),IF(G9&gt;1,0.9,1)),(IF(I9="si",0.8,0)))</f>
        <v>0</v>
      </c>
      <c r="O9" s="22">
        <f>IF(M9=3,N9,IF(M9&gt;3,(N9+(N9*(M9-3))/3),((N9*M9)/3)))</f>
        <v>0</v>
      </c>
      <c r="P9" s="129"/>
      <c r="Q9" s="24" t="str">
        <f>IF(P9="","",IF(P9="SI","No cal documentació",IF(N9&gt;0,(CONCATENATE("1.1.c_",'Valoració '!$D$7,"00",A9))," ")))</f>
        <v/>
      </c>
    </row>
    <row r="10" spans="1:21" x14ac:dyDescent="0.25">
      <c r="A10" s="31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2">
        <f t="shared" si="0"/>
        <v>0</v>
      </c>
      <c r="N10" s="22">
        <f t="shared" si="1"/>
        <v>0</v>
      </c>
      <c r="O10" s="22">
        <f t="shared" ref="O10:O73" si="2">IF(M10=3,N10,IF(M10&gt;3,(N10+(N10*(M10-3))/3),((N10*M10)/3)))</f>
        <v>0</v>
      </c>
      <c r="P10" s="129"/>
      <c r="Q10" s="24" t="str">
        <f>IF(P10="","",IF(P10="SI","No cal documentació",IF(N10&gt;0,(CONCATENATE("1.1.c_",'Valoració '!$D$7,"00",A10))," ")))</f>
        <v/>
      </c>
    </row>
    <row r="11" spans="1:21" x14ac:dyDescent="0.25">
      <c r="A11" s="31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2">
        <f t="shared" si="0"/>
        <v>0</v>
      </c>
      <c r="N11" s="22">
        <f t="shared" si="1"/>
        <v>0</v>
      </c>
      <c r="O11" s="22">
        <f t="shared" si="2"/>
        <v>0</v>
      </c>
      <c r="P11" s="129"/>
      <c r="Q11" s="24" t="str">
        <f>IF(P11="","",IF(P11="SI","No cal documentació",IF(N11&gt;0,(CONCATENATE("1.1.c_",'Valoració '!$D$7,"00",A11))," ")))</f>
        <v/>
      </c>
    </row>
    <row r="12" spans="1:21" x14ac:dyDescent="0.25">
      <c r="A12" s="31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2">
        <f t="shared" si="0"/>
        <v>0</v>
      </c>
      <c r="N12" s="22">
        <f t="shared" si="1"/>
        <v>0</v>
      </c>
      <c r="O12" s="22">
        <f t="shared" si="2"/>
        <v>0</v>
      </c>
      <c r="P12" s="129"/>
      <c r="Q12" s="24" t="str">
        <f>IF(P12="","",IF(P12="SI","No cal documentació",IF(N12&gt;0,(CONCATENATE("1.1.c_",'Valoració '!$D$7,"00",A12))," ")))</f>
        <v/>
      </c>
    </row>
    <row r="13" spans="1:21" x14ac:dyDescent="0.25">
      <c r="A13" s="31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22">
        <f t="shared" si="0"/>
        <v>0</v>
      </c>
      <c r="N13" s="22">
        <f t="shared" si="1"/>
        <v>0</v>
      </c>
      <c r="O13" s="22">
        <f t="shared" si="2"/>
        <v>0</v>
      </c>
      <c r="P13" s="129"/>
      <c r="Q13" s="24" t="str">
        <f>IF(P13="","",IF(P13="SI","No cal documentació",IF(N13&gt;0,(CONCATENATE("1.1.c_",'Valoració '!$D$7,"00",A13))," ")))</f>
        <v/>
      </c>
    </row>
    <row r="14" spans="1:21" x14ac:dyDescent="0.25">
      <c r="A14" s="31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2">
        <f t="shared" si="0"/>
        <v>0</v>
      </c>
      <c r="N14" s="22">
        <f t="shared" si="1"/>
        <v>0</v>
      </c>
      <c r="O14" s="22">
        <f t="shared" si="2"/>
        <v>0</v>
      </c>
      <c r="P14" s="129"/>
      <c r="Q14" s="24" t="str">
        <f>IF(P14="","",IF(P14="SI","No cal documentació",IF(N14&gt;0,(CONCATENATE("1.1.c_",'Valoració '!$D$7,"00",A14))," ")))</f>
        <v/>
      </c>
    </row>
    <row r="15" spans="1:21" x14ac:dyDescent="0.25">
      <c r="A15" s="31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22">
        <f t="shared" si="0"/>
        <v>0</v>
      </c>
      <c r="N15" s="22">
        <f t="shared" si="1"/>
        <v>0</v>
      </c>
      <c r="O15" s="22">
        <f t="shared" si="2"/>
        <v>0</v>
      </c>
      <c r="P15" s="129"/>
      <c r="Q15" s="24" t="str">
        <f>IF(P15="","",IF(P15="SI","No cal documentació",IF(N15&gt;0,(CONCATENATE("1.1.c_",'Valoració '!$D$7,"00",A15))," ")))</f>
        <v/>
      </c>
    </row>
    <row r="16" spans="1:21" x14ac:dyDescent="0.25">
      <c r="A16" s="31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22">
        <f t="shared" si="0"/>
        <v>0</v>
      </c>
      <c r="N16" s="22">
        <f t="shared" si="1"/>
        <v>0</v>
      </c>
      <c r="O16" s="22">
        <f t="shared" si="2"/>
        <v>0</v>
      </c>
      <c r="P16" s="129"/>
      <c r="Q16" s="24" t="str">
        <f>IF(P16="","",IF(P16="SI","No cal documentació",IF(N16&gt;0,(CONCATENATE("1.1.c_",'Valoració '!$D$7,"00",A16))," ")))</f>
        <v/>
      </c>
    </row>
    <row r="17" spans="1:17" x14ac:dyDescent="0.25">
      <c r="A17" s="31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22">
        <f t="shared" si="0"/>
        <v>0</v>
      </c>
      <c r="N17" s="22">
        <f t="shared" si="1"/>
        <v>0</v>
      </c>
      <c r="O17" s="22">
        <f t="shared" si="2"/>
        <v>0</v>
      </c>
      <c r="P17" s="129"/>
      <c r="Q17" s="24" t="str">
        <f>IF(P17="","",IF(P17="SI","No cal documentació",IF(N17&gt;0,(CONCATENATE("1.1.c_",'Valoració '!$D$7,"00",A17))," ")))</f>
        <v/>
      </c>
    </row>
    <row r="18" spans="1:17" x14ac:dyDescent="0.25">
      <c r="A18" s="31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22">
        <f t="shared" si="0"/>
        <v>0</v>
      </c>
      <c r="N18" s="22">
        <f t="shared" si="1"/>
        <v>0</v>
      </c>
      <c r="O18" s="22">
        <f t="shared" si="2"/>
        <v>0</v>
      </c>
      <c r="P18" s="129"/>
      <c r="Q18" s="24" t="str">
        <f>IF(P18="","",IF(P18="SI","No cal documentació",IF(N18&gt;0,(CONCATENATE("1.1.c_",'Valoració '!$D$7,"00",A18))," ")))</f>
        <v/>
      </c>
    </row>
    <row r="19" spans="1:17" x14ac:dyDescent="0.25">
      <c r="A19" s="31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22">
        <f t="shared" si="0"/>
        <v>0</v>
      </c>
      <c r="N19" s="22">
        <f t="shared" si="1"/>
        <v>0</v>
      </c>
      <c r="O19" s="22">
        <f t="shared" si="2"/>
        <v>0</v>
      </c>
      <c r="P19" s="129"/>
      <c r="Q19" s="24" t="str">
        <f>IF(P19="","",IF(P19="SI","No cal documentació",IF(N19&gt;0,(CONCATENATE("1.1.c_",'Valoració '!$D$7,"00",A19))," ")))</f>
        <v/>
      </c>
    </row>
    <row r="20" spans="1:17" x14ac:dyDescent="0.25">
      <c r="A20" s="31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22">
        <f t="shared" si="0"/>
        <v>0</v>
      </c>
      <c r="N20" s="22">
        <f t="shared" si="1"/>
        <v>0</v>
      </c>
      <c r="O20" s="22">
        <f t="shared" si="2"/>
        <v>0</v>
      </c>
      <c r="P20" s="129"/>
      <c r="Q20" s="24" t="str">
        <f>IF(P20="","",IF(P20="SI","No cal documentació",IF(N20&gt;0,(CONCATENATE("1.1.c_",'Valoració '!$D$7,"00",A20))," ")))</f>
        <v/>
      </c>
    </row>
    <row r="21" spans="1:17" x14ac:dyDescent="0.25">
      <c r="A21" s="31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22">
        <f t="shared" si="0"/>
        <v>0</v>
      </c>
      <c r="N21" s="22">
        <f t="shared" si="1"/>
        <v>0</v>
      </c>
      <c r="O21" s="22">
        <f t="shared" si="2"/>
        <v>0</v>
      </c>
      <c r="P21" s="129"/>
      <c r="Q21" s="24" t="str">
        <f>IF(P21="","",IF(P21="SI","No cal documentació",IF(N21&gt;0,(CONCATENATE("1.1.c_",'Valoració '!$D$7,"00",A21))," ")))</f>
        <v/>
      </c>
    </row>
    <row r="22" spans="1:17" x14ac:dyDescent="0.25">
      <c r="A22" s="31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22">
        <f t="shared" si="0"/>
        <v>0</v>
      </c>
      <c r="N22" s="22">
        <f t="shared" si="1"/>
        <v>0</v>
      </c>
      <c r="O22" s="22">
        <f t="shared" si="2"/>
        <v>0</v>
      </c>
      <c r="P22" s="129"/>
      <c r="Q22" s="24" t="str">
        <f>IF(P22="","",IF(P22="SI","No cal documentació",IF(N22&gt;0,(CONCATENATE("1.1.c_",'Valoració '!$D$7,"00",A22))," ")))</f>
        <v/>
      </c>
    </row>
    <row r="23" spans="1:17" x14ac:dyDescent="0.25">
      <c r="A23" s="31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22">
        <f t="shared" si="0"/>
        <v>0</v>
      </c>
      <c r="N23" s="22">
        <f t="shared" si="1"/>
        <v>0</v>
      </c>
      <c r="O23" s="22">
        <f t="shared" si="2"/>
        <v>0</v>
      </c>
      <c r="P23" s="129"/>
      <c r="Q23" s="24" t="str">
        <f>IF(P23="","",IF(P23="SI","No cal documentació",IF(N23&gt;0,(CONCATENATE("1.1.c_",'Valoració '!$D$7,"00",A23))," ")))</f>
        <v/>
      </c>
    </row>
    <row r="24" spans="1:17" x14ac:dyDescent="0.25">
      <c r="A24" s="31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22">
        <f t="shared" si="0"/>
        <v>0</v>
      </c>
      <c r="N24" s="22">
        <f t="shared" si="1"/>
        <v>0</v>
      </c>
      <c r="O24" s="22">
        <f t="shared" si="2"/>
        <v>0</v>
      </c>
      <c r="P24" s="129"/>
      <c r="Q24" s="24" t="str">
        <f>IF(P24="","",IF(P24="SI","No cal documentació",IF(N24&gt;0,(CONCATENATE("1.1.c_",'Valoració '!$D$7,"00",A24))," ")))</f>
        <v/>
      </c>
    </row>
    <row r="25" spans="1:17" x14ac:dyDescent="0.25">
      <c r="A25" s="31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22">
        <f t="shared" si="0"/>
        <v>0</v>
      </c>
      <c r="N25" s="22">
        <f t="shared" si="1"/>
        <v>0</v>
      </c>
      <c r="O25" s="22">
        <f t="shared" si="2"/>
        <v>0</v>
      </c>
      <c r="P25" s="129"/>
      <c r="Q25" s="24" t="str">
        <f>IF(P25="","",IF(P25="SI","No cal documentació",IF(N25&gt;0,(CONCATENATE("1.1.c_",'Valoració '!$D$7,"00",A25))," ")))</f>
        <v/>
      </c>
    </row>
    <row r="26" spans="1:17" x14ac:dyDescent="0.25">
      <c r="A26" s="31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22">
        <f t="shared" si="0"/>
        <v>0</v>
      </c>
      <c r="N26" s="22">
        <f t="shared" si="1"/>
        <v>0</v>
      </c>
      <c r="O26" s="22">
        <f t="shared" si="2"/>
        <v>0</v>
      </c>
      <c r="P26" s="129"/>
      <c r="Q26" s="24" t="str">
        <f>IF(P26="","",IF(P26="SI","No cal documentació",IF(N26&gt;0,(CONCATENATE("1.1.c_",'Valoració '!$D$7,"00",A26))," ")))</f>
        <v/>
      </c>
    </row>
    <row r="27" spans="1:17" x14ac:dyDescent="0.25">
      <c r="A27" s="31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22">
        <f t="shared" ref="M27:M90" si="3">(L27-K27)/365</f>
        <v>0</v>
      </c>
      <c r="N27" s="22">
        <f t="shared" si="1"/>
        <v>0</v>
      </c>
      <c r="O27" s="22">
        <f t="shared" si="2"/>
        <v>0</v>
      </c>
      <c r="P27" s="129"/>
      <c r="Q27" s="24" t="str">
        <f>IF(P27="","",IF(P27="SI","No cal documentació",IF(N27&gt;0,(CONCATENATE("1.1.c_",'Valoració '!$D$7,"00",A27))," ")))</f>
        <v/>
      </c>
    </row>
    <row r="28" spans="1:17" x14ac:dyDescent="0.25">
      <c r="A28" s="31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22">
        <f t="shared" si="3"/>
        <v>0</v>
      </c>
      <c r="N28" s="22">
        <f t="shared" si="1"/>
        <v>0</v>
      </c>
      <c r="O28" s="22">
        <f t="shared" si="2"/>
        <v>0</v>
      </c>
      <c r="P28" s="129"/>
      <c r="Q28" s="24" t="str">
        <f>IF(P28="","",IF(P28="SI","No cal documentació",IF(N28&gt;0,(CONCATENATE("1.1.c_",'Valoració '!$D$7,"00",A28))," ")))</f>
        <v/>
      </c>
    </row>
    <row r="29" spans="1:17" x14ac:dyDescent="0.25">
      <c r="A29" s="31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22">
        <f t="shared" si="3"/>
        <v>0</v>
      </c>
      <c r="N29" s="22">
        <f t="shared" si="1"/>
        <v>0</v>
      </c>
      <c r="O29" s="22">
        <f t="shared" si="2"/>
        <v>0</v>
      </c>
      <c r="P29" s="129"/>
      <c r="Q29" s="24" t="str">
        <f>IF(P29="","",IF(P29="SI","No cal documentació",IF(N29&gt;0,(CONCATENATE("1.1.c_",'Valoració '!$D$7,"00",A29))," ")))</f>
        <v/>
      </c>
    </row>
    <row r="30" spans="1:17" x14ac:dyDescent="0.25">
      <c r="A30" s="31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22">
        <f t="shared" si="3"/>
        <v>0</v>
      </c>
      <c r="N30" s="22">
        <f t="shared" si="1"/>
        <v>0</v>
      </c>
      <c r="O30" s="22">
        <f t="shared" si="2"/>
        <v>0</v>
      </c>
      <c r="P30" s="129"/>
      <c r="Q30" s="24" t="str">
        <f>IF(P30="","",IF(P30="SI","No cal documentació",IF(N30&gt;0,(CONCATENATE("1.1.c_",'Valoració '!$D$7,"00",A30))," ")))</f>
        <v/>
      </c>
    </row>
    <row r="31" spans="1:17" x14ac:dyDescent="0.25">
      <c r="A31" s="31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22">
        <f t="shared" si="3"/>
        <v>0</v>
      </c>
      <c r="N31" s="22">
        <f t="shared" si="1"/>
        <v>0</v>
      </c>
      <c r="O31" s="22">
        <f t="shared" si="2"/>
        <v>0</v>
      </c>
      <c r="P31" s="129"/>
      <c r="Q31" s="24" t="str">
        <f>IF(P31="","",IF(P31="SI","No cal documentació",IF(N31&gt;0,(CONCATENATE("1.1.c_",'Valoració '!$D$7,"00",A31))," ")))</f>
        <v/>
      </c>
    </row>
    <row r="32" spans="1:17" x14ac:dyDescent="0.25">
      <c r="A32" s="31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22">
        <f t="shared" si="3"/>
        <v>0</v>
      </c>
      <c r="N32" s="22">
        <f t="shared" si="1"/>
        <v>0</v>
      </c>
      <c r="O32" s="22">
        <f t="shared" si="2"/>
        <v>0</v>
      </c>
      <c r="P32" s="129"/>
      <c r="Q32" s="24" t="str">
        <f>IF(P32="","",IF(P32="SI","No cal documentació",IF(N32&gt;0,(CONCATENATE("1.1.c_",'Valoració '!$D$7,"00",A32))," ")))</f>
        <v/>
      </c>
    </row>
    <row r="33" spans="1:17" x14ac:dyDescent="0.25">
      <c r="A33" s="31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22">
        <f t="shared" si="3"/>
        <v>0</v>
      </c>
      <c r="N33" s="22">
        <f t="shared" si="1"/>
        <v>0</v>
      </c>
      <c r="O33" s="22">
        <f t="shared" si="2"/>
        <v>0</v>
      </c>
      <c r="P33" s="129"/>
      <c r="Q33" s="24" t="str">
        <f>IF(P33="","",IF(P33="SI","No cal documentació",IF(N33&gt;0,(CONCATENATE("1.1.c_",'Valoració '!$D$7,"00",A33))," ")))</f>
        <v/>
      </c>
    </row>
    <row r="34" spans="1:17" x14ac:dyDescent="0.25">
      <c r="A34" s="31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22">
        <f t="shared" si="3"/>
        <v>0</v>
      </c>
      <c r="N34" s="22">
        <f t="shared" si="1"/>
        <v>0</v>
      </c>
      <c r="O34" s="22">
        <f t="shared" si="2"/>
        <v>0</v>
      </c>
      <c r="P34" s="129"/>
      <c r="Q34" s="24" t="str">
        <f>IF(P34="","",IF(P34="SI","No cal documentació",IF(N34&gt;0,(CONCATENATE("1.1.c_",'Valoració '!$D$7,"00",A34))," ")))</f>
        <v/>
      </c>
    </row>
    <row r="35" spans="1:17" x14ac:dyDescent="0.25">
      <c r="A35" s="31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2">
        <f t="shared" si="3"/>
        <v>0</v>
      </c>
      <c r="N35" s="22">
        <f t="shared" si="1"/>
        <v>0</v>
      </c>
      <c r="O35" s="22">
        <f t="shared" si="2"/>
        <v>0</v>
      </c>
      <c r="P35" s="129"/>
      <c r="Q35" s="24" t="str">
        <f>IF(P35="","",IF(P35="SI","No cal documentació",IF(N35&gt;0,(CONCATENATE("1.1.c_",'Valoració '!$D$7,"00",A35))," ")))</f>
        <v/>
      </c>
    </row>
    <row r="36" spans="1:17" x14ac:dyDescent="0.25">
      <c r="A36" s="31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22">
        <f t="shared" si="3"/>
        <v>0</v>
      </c>
      <c r="N36" s="22">
        <f t="shared" si="1"/>
        <v>0</v>
      </c>
      <c r="O36" s="22">
        <f t="shared" si="2"/>
        <v>0</v>
      </c>
      <c r="P36" s="129"/>
      <c r="Q36" s="24" t="str">
        <f>IF(P36="","",IF(P36="SI","No cal documentació",IF(N36&gt;0,(CONCATENATE("1.1.c_",'Valoració '!$D$7,"00",A36))," ")))</f>
        <v/>
      </c>
    </row>
    <row r="37" spans="1:17" x14ac:dyDescent="0.25">
      <c r="A37" s="31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22">
        <f t="shared" si="3"/>
        <v>0</v>
      </c>
      <c r="N37" s="22">
        <f t="shared" si="1"/>
        <v>0</v>
      </c>
      <c r="O37" s="22">
        <f t="shared" si="2"/>
        <v>0</v>
      </c>
      <c r="P37" s="129"/>
      <c r="Q37" s="24" t="str">
        <f>IF(P37="","",IF(P37="SI","No cal documentació",IF(N37&gt;0,(CONCATENATE("1.1.c_",'Valoració '!$D$7,"00",A37))," ")))</f>
        <v/>
      </c>
    </row>
    <row r="38" spans="1:17" x14ac:dyDescent="0.25">
      <c r="A38" s="31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22">
        <f t="shared" si="3"/>
        <v>0</v>
      </c>
      <c r="N38" s="22">
        <f t="shared" si="1"/>
        <v>0</v>
      </c>
      <c r="O38" s="22">
        <f t="shared" si="2"/>
        <v>0</v>
      </c>
      <c r="P38" s="129"/>
      <c r="Q38" s="24" t="str">
        <f>IF(P38="","",IF(P38="SI","No cal documentació",IF(N38&gt;0,(CONCATENATE("1.1.c_",'Valoració '!$D$7,"00",A38))," ")))</f>
        <v/>
      </c>
    </row>
    <row r="39" spans="1:17" x14ac:dyDescent="0.25">
      <c r="A39" s="31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22">
        <f t="shared" si="3"/>
        <v>0</v>
      </c>
      <c r="N39" s="22">
        <f t="shared" si="1"/>
        <v>0</v>
      </c>
      <c r="O39" s="22">
        <f t="shared" si="2"/>
        <v>0</v>
      </c>
      <c r="P39" s="129"/>
      <c r="Q39" s="24" t="str">
        <f>IF(P39="","",IF(P39="SI","No cal documentació",IF(N39&gt;0,(CONCATENATE("1.1.c_",'Valoració '!$D$7,"00",A39))," ")))</f>
        <v/>
      </c>
    </row>
    <row r="40" spans="1:17" x14ac:dyDescent="0.25">
      <c r="A40" s="31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22">
        <f t="shared" si="3"/>
        <v>0</v>
      </c>
      <c r="N40" s="22">
        <f t="shared" si="1"/>
        <v>0</v>
      </c>
      <c r="O40" s="22">
        <f t="shared" si="2"/>
        <v>0</v>
      </c>
      <c r="P40" s="129"/>
      <c r="Q40" s="24" t="str">
        <f>IF(P40="","",IF(P40="SI","No cal documentació",IF(N40&gt;0,(CONCATENATE("1.1.c_",'Valoració '!$D$7,"00",A40))," ")))</f>
        <v/>
      </c>
    </row>
    <row r="41" spans="1:17" x14ac:dyDescent="0.25">
      <c r="A41" s="31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22">
        <f t="shared" si="3"/>
        <v>0</v>
      </c>
      <c r="N41" s="22">
        <f t="shared" si="1"/>
        <v>0</v>
      </c>
      <c r="O41" s="22">
        <f t="shared" si="2"/>
        <v>0</v>
      </c>
      <c r="P41" s="129"/>
      <c r="Q41" s="24" t="str">
        <f>IF(P41="","",IF(P41="SI","No cal documentació",IF(N41&gt;0,(CONCATENATE("1.1.c_",'Valoració '!$D$7,"00",A41))," ")))</f>
        <v/>
      </c>
    </row>
    <row r="42" spans="1:17" x14ac:dyDescent="0.25">
      <c r="A42" s="31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22">
        <f t="shared" si="3"/>
        <v>0</v>
      </c>
      <c r="N42" s="22">
        <f t="shared" si="1"/>
        <v>0</v>
      </c>
      <c r="O42" s="22">
        <f t="shared" si="2"/>
        <v>0</v>
      </c>
      <c r="P42" s="129"/>
      <c r="Q42" s="24" t="str">
        <f>IF(P42="","",IF(P42="SI","No cal documentació",IF(N42&gt;0,(CONCATENATE("1.1.c_",'Valoració '!$D$7,"00",A42))," ")))</f>
        <v/>
      </c>
    </row>
    <row r="43" spans="1:17" x14ac:dyDescent="0.25">
      <c r="A43" s="31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22">
        <f t="shared" si="3"/>
        <v>0</v>
      </c>
      <c r="N43" s="22">
        <f t="shared" si="1"/>
        <v>0</v>
      </c>
      <c r="O43" s="22">
        <f t="shared" si="2"/>
        <v>0</v>
      </c>
      <c r="P43" s="129"/>
      <c r="Q43" s="24" t="str">
        <f>IF(P43="","",IF(P43="SI","No cal documentació",IF(N43&gt;0,(CONCATENATE("1.1.c_",'Valoració '!$D$7,"00",A43))," ")))</f>
        <v/>
      </c>
    </row>
    <row r="44" spans="1:17" x14ac:dyDescent="0.25">
      <c r="A44" s="31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22">
        <f t="shared" si="3"/>
        <v>0</v>
      </c>
      <c r="N44" s="22">
        <f t="shared" si="1"/>
        <v>0</v>
      </c>
      <c r="O44" s="22">
        <f t="shared" si="2"/>
        <v>0</v>
      </c>
      <c r="P44" s="129"/>
      <c r="Q44" s="24" t="str">
        <f>IF(P44="","",IF(P44="SI","No cal documentació",IF(N44&gt;0,(CONCATENATE("1.1.c_",'Valoració '!$D$7,"00",A44))," ")))</f>
        <v/>
      </c>
    </row>
    <row r="45" spans="1:17" x14ac:dyDescent="0.25">
      <c r="A45" s="31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22">
        <f t="shared" si="3"/>
        <v>0</v>
      </c>
      <c r="N45" s="22">
        <f t="shared" si="1"/>
        <v>0</v>
      </c>
      <c r="O45" s="22">
        <f t="shared" si="2"/>
        <v>0</v>
      </c>
      <c r="P45" s="129"/>
      <c r="Q45" s="24" t="str">
        <f>IF(P45="","",IF(P45="SI","No cal documentació",IF(N45&gt;0,(CONCATENATE("1.1.c_",'Valoració '!$D$7,"00",A45))," ")))</f>
        <v/>
      </c>
    </row>
    <row r="46" spans="1:17" x14ac:dyDescent="0.25">
      <c r="A46" s="31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22">
        <f t="shared" si="3"/>
        <v>0</v>
      </c>
      <c r="N46" s="22">
        <f t="shared" si="1"/>
        <v>0</v>
      </c>
      <c r="O46" s="22">
        <f t="shared" si="2"/>
        <v>0</v>
      </c>
      <c r="P46" s="129"/>
      <c r="Q46" s="24" t="str">
        <f>IF(P46="","",IF(P46="SI","No cal documentació",IF(N46&gt;0,(CONCATENATE("1.1.c_",'Valoració '!$D$7,"00",A46))," ")))</f>
        <v/>
      </c>
    </row>
    <row r="47" spans="1:17" x14ac:dyDescent="0.25">
      <c r="A47" s="31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22">
        <f t="shared" si="3"/>
        <v>0</v>
      </c>
      <c r="N47" s="22">
        <f t="shared" si="1"/>
        <v>0</v>
      </c>
      <c r="O47" s="22">
        <f t="shared" si="2"/>
        <v>0</v>
      </c>
      <c r="P47" s="129"/>
      <c r="Q47" s="24" t="str">
        <f>IF(P47="","",IF(P47="SI","No cal documentació",IF(N47&gt;0,(CONCATENATE("1.1.c_",'Valoració '!$D$7,"00",A47))," ")))</f>
        <v/>
      </c>
    </row>
    <row r="48" spans="1:17" x14ac:dyDescent="0.25">
      <c r="A48" s="31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22">
        <f t="shared" si="3"/>
        <v>0</v>
      </c>
      <c r="N48" s="22">
        <f t="shared" si="1"/>
        <v>0</v>
      </c>
      <c r="O48" s="22">
        <f t="shared" si="2"/>
        <v>0</v>
      </c>
      <c r="P48" s="129"/>
      <c r="Q48" s="24" t="str">
        <f>IF(P48="","",IF(P48="SI","No cal documentació",IF(N48&gt;0,(CONCATENATE("1.1.c_",'Valoració '!$D$7,"00",A48))," ")))</f>
        <v/>
      </c>
    </row>
    <row r="49" spans="1:17" x14ac:dyDescent="0.25">
      <c r="A49" s="31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22">
        <f t="shared" si="3"/>
        <v>0</v>
      </c>
      <c r="N49" s="22">
        <f t="shared" si="1"/>
        <v>0</v>
      </c>
      <c r="O49" s="22">
        <f t="shared" si="2"/>
        <v>0</v>
      </c>
      <c r="P49" s="129"/>
      <c r="Q49" s="24" t="str">
        <f>IF(P49="","",IF(P49="SI","No cal documentació",IF(N49&gt;0,(CONCATENATE("1.1.c_",'Valoració '!$D$7,"00",A49))," ")))</f>
        <v/>
      </c>
    </row>
    <row r="50" spans="1:17" x14ac:dyDescent="0.25">
      <c r="A50" s="31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22">
        <f t="shared" si="3"/>
        <v>0</v>
      </c>
      <c r="N50" s="22">
        <f t="shared" si="1"/>
        <v>0</v>
      </c>
      <c r="O50" s="22">
        <f t="shared" si="2"/>
        <v>0</v>
      </c>
      <c r="P50" s="129"/>
      <c r="Q50" s="24" t="str">
        <f>IF(P50="","",IF(P50="SI","No cal documentació",IF(N50&gt;0,(CONCATENATE("1.1.c_",'Valoració '!$D$7,"00",A50))," ")))</f>
        <v/>
      </c>
    </row>
    <row r="51" spans="1:17" x14ac:dyDescent="0.25">
      <c r="A51" s="31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22">
        <f t="shared" si="3"/>
        <v>0</v>
      </c>
      <c r="N51" s="22">
        <f t="shared" si="1"/>
        <v>0</v>
      </c>
      <c r="O51" s="22">
        <f t="shared" si="2"/>
        <v>0</v>
      </c>
      <c r="P51" s="129"/>
      <c r="Q51" s="24" t="str">
        <f>IF(P51="","",IF(P51="SI","No cal documentació",IF(N51&gt;0,(CONCATENATE("1.1.c_",'Valoració '!$D$7,"00",A51))," ")))</f>
        <v/>
      </c>
    </row>
    <row r="52" spans="1:17" x14ac:dyDescent="0.25">
      <c r="A52" s="31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22">
        <f t="shared" si="3"/>
        <v>0</v>
      </c>
      <c r="N52" s="22">
        <f t="shared" si="1"/>
        <v>0</v>
      </c>
      <c r="O52" s="22">
        <f t="shared" si="2"/>
        <v>0</v>
      </c>
      <c r="P52" s="129"/>
      <c r="Q52" s="24" t="str">
        <f>IF(P52="","",IF(P52="SI","No cal documentació",IF(N52&gt;0,(CONCATENATE("1.1.c_",'Valoració '!$D$7,"00",A52))," ")))</f>
        <v/>
      </c>
    </row>
    <row r="53" spans="1:17" x14ac:dyDescent="0.25">
      <c r="A53" s="31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22">
        <f t="shared" si="3"/>
        <v>0</v>
      </c>
      <c r="N53" s="22">
        <f t="shared" si="1"/>
        <v>0</v>
      </c>
      <c r="O53" s="22">
        <f t="shared" si="2"/>
        <v>0</v>
      </c>
      <c r="P53" s="129"/>
      <c r="Q53" s="24" t="str">
        <f>IF(P53="","",IF(P53="SI","No cal documentació",IF(N53&gt;0,(CONCATENATE("1.1.c_",'Valoració '!$D$7,"00",A53))," ")))</f>
        <v/>
      </c>
    </row>
    <row r="54" spans="1:17" x14ac:dyDescent="0.25">
      <c r="A54" s="31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22">
        <f t="shared" si="3"/>
        <v>0</v>
      </c>
      <c r="N54" s="22">
        <f t="shared" si="1"/>
        <v>0</v>
      </c>
      <c r="O54" s="22">
        <f t="shared" si="2"/>
        <v>0</v>
      </c>
      <c r="P54" s="129"/>
      <c r="Q54" s="24" t="str">
        <f>IF(P54="","",IF(P54="SI","No cal documentació",IF(N54&gt;0,(CONCATENATE("1.1.c_",'Valoració '!$D$7,"00",A54))," ")))</f>
        <v/>
      </c>
    </row>
    <row r="55" spans="1:17" x14ac:dyDescent="0.25">
      <c r="A55" s="31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22">
        <f t="shared" si="3"/>
        <v>0</v>
      </c>
      <c r="N55" s="22">
        <f t="shared" si="1"/>
        <v>0</v>
      </c>
      <c r="O55" s="22">
        <f t="shared" si="2"/>
        <v>0</v>
      </c>
      <c r="P55" s="129"/>
      <c r="Q55" s="24" t="str">
        <f>IF(P55="","",IF(P55="SI","No cal documentació",IF(N55&gt;0,(CONCATENATE("1.1.c_",'Valoració '!$D$7,"00",A55))," ")))</f>
        <v/>
      </c>
    </row>
    <row r="56" spans="1:17" x14ac:dyDescent="0.25">
      <c r="A56" s="31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22">
        <f t="shared" si="3"/>
        <v>0</v>
      </c>
      <c r="N56" s="22">
        <f t="shared" si="1"/>
        <v>0</v>
      </c>
      <c r="O56" s="22">
        <f t="shared" si="2"/>
        <v>0</v>
      </c>
      <c r="P56" s="129"/>
      <c r="Q56" s="24" t="str">
        <f>IF(P56="","",IF(P56="SI","No cal documentació",IF(N56&gt;0,(CONCATENATE("1.1.c_",'Valoració '!$D$7,"00",A56))," ")))</f>
        <v/>
      </c>
    </row>
    <row r="57" spans="1:17" x14ac:dyDescent="0.25">
      <c r="A57" s="31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22">
        <f t="shared" si="3"/>
        <v>0</v>
      </c>
      <c r="N57" s="22">
        <f t="shared" si="1"/>
        <v>0</v>
      </c>
      <c r="O57" s="22">
        <f t="shared" si="2"/>
        <v>0</v>
      </c>
      <c r="P57" s="129"/>
      <c r="Q57" s="24" t="str">
        <f>IF(P57="","",IF(P57="SI","No cal documentació",IF(N57&gt;0,(CONCATENATE("1.1.c_",'Valoració '!$D$7,"00",A57))," ")))</f>
        <v/>
      </c>
    </row>
    <row r="58" spans="1:17" x14ac:dyDescent="0.25">
      <c r="A58" s="31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22">
        <f t="shared" si="3"/>
        <v>0</v>
      </c>
      <c r="N58" s="22">
        <f t="shared" si="1"/>
        <v>0</v>
      </c>
      <c r="O58" s="22">
        <f t="shared" si="2"/>
        <v>0</v>
      </c>
      <c r="P58" s="129"/>
      <c r="Q58" s="24" t="str">
        <f>IF(P58="","",IF(P58="SI","No cal documentació",IF(N58&gt;0,(CONCATENATE("1.1.c_",'Valoració '!$D$7,"00",A58))," ")))</f>
        <v/>
      </c>
    </row>
    <row r="59" spans="1:17" x14ac:dyDescent="0.25">
      <c r="A59" s="31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22">
        <f t="shared" si="3"/>
        <v>0</v>
      </c>
      <c r="N59" s="22">
        <f t="shared" si="1"/>
        <v>0</v>
      </c>
      <c r="O59" s="22">
        <f t="shared" si="2"/>
        <v>0</v>
      </c>
      <c r="P59" s="129"/>
      <c r="Q59" s="24" t="str">
        <f>IF(P59="","",IF(P59="SI","No cal documentació",IF(N59&gt;0,(CONCATENATE("1.1.c_",'Valoració '!$D$7,"00",A59))," ")))</f>
        <v/>
      </c>
    </row>
    <row r="60" spans="1:17" x14ac:dyDescent="0.25">
      <c r="A60" s="31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22">
        <f t="shared" si="3"/>
        <v>0</v>
      </c>
      <c r="N60" s="22">
        <f t="shared" si="1"/>
        <v>0</v>
      </c>
      <c r="O60" s="22">
        <f t="shared" si="2"/>
        <v>0</v>
      </c>
      <c r="P60" s="129"/>
      <c r="Q60" s="24" t="str">
        <f>IF(P60="","",IF(P60="SI","No cal documentació",IF(N60&gt;0,(CONCATENATE("1.1.c_",'Valoració '!$D$7,"00",A60))," ")))</f>
        <v/>
      </c>
    </row>
    <row r="61" spans="1:17" x14ac:dyDescent="0.25">
      <c r="A61" s="31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22">
        <f t="shared" si="3"/>
        <v>0</v>
      </c>
      <c r="N61" s="22">
        <f t="shared" si="1"/>
        <v>0</v>
      </c>
      <c r="O61" s="22">
        <f t="shared" si="2"/>
        <v>0</v>
      </c>
      <c r="P61" s="129"/>
      <c r="Q61" s="24" t="str">
        <f>IF(P61="","",IF(P61="SI","No cal documentació",IF(N61&gt;0,(CONCATENATE("1.1.c_",'Valoració '!$D$7,"00",A61))," ")))</f>
        <v/>
      </c>
    </row>
    <row r="62" spans="1:17" x14ac:dyDescent="0.25">
      <c r="A62" s="31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22">
        <f t="shared" si="3"/>
        <v>0</v>
      </c>
      <c r="N62" s="22">
        <f t="shared" si="1"/>
        <v>0</v>
      </c>
      <c r="O62" s="22">
        <f t="shared" si="2"/>
        <v>0</v>
      </c>
      <c r="P62" s="129"/>
      <c r="Q62" s="24" t="str">
        <f>IF(P62="","",IF(P62="SI","No cal documentació",IF(N62&gt;0,(CONCATENATE("1.1.c_",'Valoració '!$D$7,"00",A62))," ")))</f>
        <v/>
      </c>
    </row>
    <row r="63" spans="1:17" x14ac:dyDescent="0.25">
      <c r="A63" s="31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22">
        <f t="shared" si="3"/>
        <v>0</v>
      </c>
      <c r="N63" s="22">
        <f t="shared" si="1"/>
        <v>0</v>
      </c>
      <c r="O63" s="22">
        <f t="shared" si="2"/>
        <v>0</v>
      </c>
      <c r="P63" s="129"/>
      <c r="Q63" s="24" t="str">
        <f>IF(P63="","",IF(P63="SI","No cal documentació",IF(N63&gt;0,(CONCATENATE("1.1.c_",'Valoració '!$D$7,"00",A63))," ")))</f>
        <v/>
      </c>
    </row>
    <row r="64" spans="1:17" x14ac:dyDescent="0.25">
      <c r="A64" s="31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22">
        <f t="shared" si="3"/>
        <v>0</v>
      </c>
      <c r="N64" s="22">
        <f t="shared" si="1"/>
        <v>0</v>
      </c>
      <c r="O64" s="22">
        <f t="shared" si="2"/>
        <v>0</v>
      </c>
      <c r="P64" s="129"/>
      <c r="Q64" s="24" t="str">
        <f>IF(P64="","",IF(P64="SI","No cal documentació",IF(N64&gt;0,(CONCATENATE("1.1.c_",'Valoració '!$D$7,"00",A64))," ")))</f>
        <v/>
      </c>
    </row>
    <row r="65" spans="1:17" x14ac:dyDescent="0.25">
      <c r="A65" s="31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22">
        <f t="shared" si="3"/>
        <v>0</v>
      </c>
      <c r="N65" s="22">
        <f t="shared" si="1"/>
        <v>0</v>
      </c>
      <c r="O65" s="22">
        <f t="shared" si="2"/>
        <v>0</v>
      </c>
      <c r="P65" s="129"/>
      <c r="Q65" s="24" t="str">
        <f>IF(P65="","",IF(P65="SI","No cal documentació",IF(N65&gt;0,(CONCATENATE("1.1.c_",'Valoració '!$D$7,"00",A65))," ")))</f>
        <v/>
      </c>
    </row>
    <row r="66" spans="1:17" x14ac:dyDescent="0.25">
      <c r="A66" s="31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22">
        <f t="shared" si="3"/>
        <v>0</v>
      </c>
      <c r="N66" s="22">
        <f t="shared" si="1"/>
        <v>0</v>
      </c>
      <c r="O66" s="22">
        <f t="shared" si="2"/>
        <v>0</v>
      </c>
      <c r="P66" s="129"/>
      <c r="Q66" s="24" t="str">
        <f>IF(P66="","",IF(P66="SI","No cal documentació",IF(N66&gt;0,(CONCATENATE("1.1.c_",'Valoració '!$D$7,"00",A66))," ")))</f>
        <v/>
      </c>
    </row>
    <row r="67" spans="1:17" x14ac:dyDescent="0.25">
      <c r="A67" s="31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22">
        <f t="shared" si="3"/>
        <v>0</v>
      </c>
      <c r="N67" s="22">
        <f t="shared" si="1"/>
        <v>0</v>
      </c>
      <c r="O67" s="22">
        <f t="shared" si="2"/>
        <v>0</v>
      </c>
      <c r="P67" s="129"/>
      <c r="Q67" s="24" t="str">
        <f>IF(P67="","",IF(P67="SI","No cal documentació",IF(N67&gt;0,(CONCATENATE("1.1.c_",'Valoració '!$D$7,"00",A67))," ")))</f>
        <v/>
      </c>
    </row>
    <row r="68" spans="1:17" x14ac:dyDescent="0.25">
      <c r="A68" s="31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22">
        <f t="shared" si="3"/>
        <v>0</v>
      </c>
      <c r="N68" s="22">
        <f t="shared" si="1"/>
        <v>0</v>
      </c>
      <c r="O68" s="22">
        <f t="shared" si="2"/>
        <v>0</v>
      </c>
      <c r="P68" s="129"/>
      <c r="Q68" s="24" t="str">
        <f>IF(P68="","",IF(P68="SI","No cal documentació",IF(N68&gt;0,(CONCATENATE("1.1.c_",'Valoració '!$D$7,"00",A68))," ")))</f>
        <v/>
      </c>
    </row>
    <row r="69" spans="1:17" x14ac:dyDescent="0.25">
      <c r="A69" s="31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22">
        <f t="shared" si="3"/>
        <v>0</v>
      </c>
      <c r="N69" s="22">
        <f t="shared" si="1"/>
        <v>0</v>
      </c>
      <c r="O69" s="22">
        <f t="shared" si="2"/>
        <v>0</v>
      </c>
      <c r="P69" s="129"/>
      <c r="Q69" s="24" t="str">
        <f>IF(P69="","",IF(P69="SI","No cal documentació",IF(N69&gt;0,(CONCATENATE("1.1.c_",'Valoració '!$D$7,"00",A69))," ")))</f>
        <v/>
      </c>
    </row>
    <row r="70" spans="1:17" x14ac:dyDescent="0.25">
      <c r="A70" s="31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22">
        <f t="shared" si="3"/>
        <v>0</v>
      </c>
      <c r="N70" s="22">
        <f t="shared" si="1"/>
        <v>0</v>
      </c>
      <c r="O70" s="22">
        <f t="shared" si="2"/>
        <v>0</v>
      </c>
      <c r="P70" s="129"/>
      <c r="Q70" s="24" t="str">
        <f>IF(P70="","",IF(P70="SI","No cal documentació",IF(N70&gt;0,(CONCATENATE("1.1.c_",'Valoració '!$D$7,"00",A70))," ")))</f>
        <v/>
      </c>
    </row>
    <row r="71" spans="1:17" x14ac:dyDescent="0.25">
      <c r="A71" s="31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22">
        <f t="shared" si="3"/>
        <v>0</v>
      </c>
      <c r="N71" s="22">
        <f t="shared" si="1"/>
        <v>0</v>
      </c>
      <c r="O71" s="22">
        <f t="shared" si="2"/>
        <v>0</v>
      </c>
      <c r="P71" s="129"/>
      <c r="Q71" s="24" t="str">
        <f>IF(P71="","",IF(P71="SI","No cal documentació",IF(N71&gt;0,(CONCATENATE("1.1.c_",'Valoració '!$D$7,"00",A71))," ")))</f>
        <v/>
      </c>
    </row>
    <row r="72" spans="1:17" x14ac:dyDescent="0.25">
      <c r="A72" s="31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22">
        <f t="shared" si="3"/>
        <v>0</v>
      </c>
      <c r="N72" s="22">
        <f t="shared" si="1"/>
        <v>0</v>
      </c>
      <c r="O72" s="22">
        <f t="shared" si="2"/>
        <v>0</v>
      </c>
      <c r="P72" s="129"/>
      <c r="Q72" s="24" t="str">
        <f>IF(P72="","",IF(P72="SI","No cal documentació",IF(N72&gt;0,(CONCATENATE("1.1.c_",'Valoració '!$D$7,"00",A72))," ")))</f>
        <v/>
      </c>
    </row>
    <row r="73" spans="1:17" x14ac:dyDescent="0.25">
      <c r="A73" s="31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22">
        <f t="shared" si="3"/>
        <v>0</v>
      </c>
      <c r="N73" s="22">
        <f t="shared" ref="N73:N107" si="4">IF(H73="si",IF(F73&gt;1,IF(G73&gt;1,1.15,1.5),IF(G73&gt;1,0.9,1)),(IF(I73="si",0.8,0)))</f>
        <v>0</v>
      </c>
      <c r="O73" s="22">
        <f t="shared" si="2"/>
        <v>0</v>
      </c>
      <c r="P73" s="129"/>
      <c r="Q73" s="24" t="str">
        <f>IF(P73="","",IF(P73="SI","No cal documentació",IF(N73&gt;0,(CONCATENATE("1.1.c_",'Valoració '!$D$7,"00",A73))," ")))</f>
        <v/>
      </c>
    </row>
    <row r="74" spans="1:17" x14ac:dyDescent="0.25">
      <c r="A74" s="31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22">
        <f t="shared" si="3"/>
        <v>0</v>
      </c>
      <c r="N74" s="22">
        <f t="shared" si="4"/>
        <v>0</v>
      </c>
      <c r="O74" s="22">
        <f t="shared" ref="O74:O107" si="5">IF(M74=3,N74,IF(M74&gt;3,(N74+(N74*(M74-3))/3),((N74*M74)/3)))</f>
        <v>0</v>
      </c>
      <c r="P74" s="129"/>
      <c r="Q74" s="24" t="str">
        <f>IF(P74="","",IF(P74="SI","No cal documentació",IF(N74&gt;0,(CONCATENATE("1.1.c_",'Valoració '!$D$7,"00",A74))," ")))</f>
        <v/>
      </c>
    </row>
    <row r="75" spans="1:17" x14ac:dyDescent="0.25">
      <c r="A75" s="31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22">
        <f t="shared" si="3"/>
        <v>0</v>
      </c>
      <c r="N75" s="22">
        <f t="shared" si="4"/>
        <v>0</v>
      </c>
      <c r="O75" s="22">
        <f t="shared" si="5"/>
        <v>0</v>
      </c>
      <c r="P75" s="129"/>
      <c r="Q75" s="24" t="str">
        <f>IF(P75="","",IF(P75="SI","No cal documentació",IF(N75&gt;0,(CONCATENATE("1.1.c_",'Valoració '!$D$7,"00",A75))," ")))</f>
        <v/>
      </c>
    </row>
    <row r="76" spans="1:17" x14ac:dyDescent="0.25">
      <c r="A76" s="31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22">
        <f t="shared" si="3"/>
        <v>0</v>
      </c>
      <c r="N76" s="22">
        <f t="shared" si="4"/>
        <v>0</v>
      </c>
      <c r="O76" s="22">
        <f t="shared" si="5"/>
        <v>0</v>
      </c>
      <c r="P76" s="129"/>
      <c r="Q76" s="24" t="str">
        <f>IF(P76="","",IF(P76="SI","No cal documentació",IF(N76&gt;0,(CONCATENATE("1.1.c_",'Valoració '!$D$7,"00",A76))," ")))</f>
        <v/>
      </c>
    </row>
    <row r="77" spans="1:17" x14ac:dyDescent="0.25">
      <c r="A77" s="31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22">
        <f t="shared" si="3"/>
        <v>0</v>
      </c>
      <c r="N77" s="22">
        <f t="shared" si="4"/>
        <v>0</v>
      </c>
      <c r="O77" s="22">
        <f t="shared" si="5"/>
        <v>0</v>
      </c>
      <c r="P77" s="129"/>
      <c r="Q77" s="24" t="str">
        <f>IF(P77="","",IF(P77="SI","No cal documentació",IF(N77&gt;0,(CONCATENATE("1.1.c_",'Valoració '!$D$7,"00",A77))," ")))</f>
        <v/>
      </c>
    </row>
    <row r="78" spans="1:17" x14ac:dyDescent="0.25">
      <c r="A78" s="31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22">
        <f t="shared" si="3"/>
        <v>0</v>
      </c>
      <c r="N78" s="22">
        <f t="shared" si="4"/>
        <v>0</v>
      </c>
      <c r="O78" s="22">
        <f t="shared" si="5"/>
        <v>0</v>
      </c>
      <c r="P78" s="129"/>
      <c r="Q78" s="24" t="str">
        <f>IF(P78="","",IF(P78="SI","No cal documentació",IF(N78&gt;0,(CONCATENATE("1.1.c_",'Valoració '!$D$7,"00",A78))," ")))</f>
        <v/>
      </c>
    </row>
    <row r="79" spans="1:17" x14ac:dyDescent="0.25">
      <c r="A79" s="31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22">
        <f t="shared" si="3"/>
        <v>0</v>
      </c>
      <c r="N79" s="22">
        <f t="shared" si="4"/>
        <v>0</v>
      </c>
      <c r="O79" s="22">
        <f t="shared" si="5"/>
        <v>0</v>
      </c>
      <c r="P79" s="129"/>
      <c r="Q79" s="24" t="str">
        <f>IF(P79="","",IF(P79="SI","No cal documentació",IF(N79&gt;0,(CONCATENATE("1.1.c_",'Valoració '!$D$7,"00",A79))," ")))</f>
        <v/>
      </c>
    </row>
    <row r="80" spans="1:17" x14ac:dyDescent="0.25">
      <c r="A80" s="31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22">
        <f t="shared" si="3"/>
        <v>0</v>
      </c>
      <c r="N80" s="22">
        <f t="shared" si="4"/>
        <v>0</v>
      </c>
      <c r="O80" s="22">
        <f t="shared" si="5"/>
        <v>0</v>
      </c>
      <c r="P80" s="129"/>
      <c r="Q80" s="24" t="str">
        <f>IF(P80="","",IF(P80="SI","No cal documentació",IF(N80&gt;0,(CONCATENATE("1.1.c_",'Valoració '!$D$7,"00",A80))," ")))</f>
        <v/>
      </c>
    </row>
    <row r="81" spans="1:17" x14ac:dyDescent="0.25">
      <c r="A81" s="31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22">
        <f t="shared" si="3"/>
        <v>0</v>
      </c>
      <c r="N81" s="22">
        <f t="shared" si="4"/>
        <v>0</v>
      </c>
      <c r="O81" s="22">
        <f t="shared" si="5"/>
        <v>0</v>
      </c>
      <c r="P81" s="129"/>
      <c r="Q81" s="24" t="str">
        <f>IF(P81="","",IF(P81="SI","No cal documentació",IF(N81&gt;0,(CONCATENATE("1.1.c_",'Valoració '!$D$7,"00",A81))," ")))</f>
        <v/>
      </c>
    </row>
    <row r="82" spans="1:17" x14ac:dyDescent="0.25">
      <c r="A82" s="31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22">
        <f t="shared" si="3"/>
        <v>0</v>
      </c>
      <c r="N82" s="22">
        <f t="shared" si="4"/>
        <v>0</v>
      </c>
      <c r="O82" s="22">
        <f t="shared" si="5"/>
        <v>0</v>
      </c>
      <c r="P82" s="129"/>
      <c r="Q82" s="24" t="str">
        <f>IF(P82="","",IF(P82="SI","No cal documentació",IF(N82&gt;0,(CONCATENATE("1.1.c_",'Valoració '!$D$7,"00",A82))," ")))</f>
        <v/>
      </c>
    </row>
    <row r="83" spans="1:17" x14ac:dyDescent="0.25">
      <c r="A83" s="31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22">
        <f t="shared" si="3"/>
        <v>0</v>
      </c>
      <c r="N83" s="22">
        <f t="shared" si="4"/>
        <v>0</v>
      </c>
      <c r="O83" s="22">
        <f t="shared" si="5"/>
        <v>0</v>
      </c>
      <c r="P83" s="129"/>
      <c r="Q83" s="24" t="str">
        <f>IF(P83="","",IF(P83="SI","No cal documentació",IF(N83&gt;0,(CONCATENATE("1.1.c_",'Valoració '!$D$7,"00",A83))," ")))</f>
        <v/>
      </c>
    </row>
    <row r="84" spans="1:17" x14ac:dyDescent="0.25">
      <c r="A84" s="31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22">
        <f t="shared" si="3"/>
        <v>0</v>
      </c>
      <c r="N84" s="22">
        <f t="shared" si="4"/>
        <v>0</v>
      </c>
      <c r="O84" s="22">
        <f t="shared" si="5"/>
        <v>0</v>
      </c>
      <c r="P84" s="129"/>
      <c r="Q84" s="24" t="str">
        <f>IF(P84="","",IF(P84="SI","No cal documentació",IF(N84&gt;0,(CONCATENATE("1.1.c_",'Valoració '!$D$7,"00",A84))," ")))</f>
        <v/>
      </c>
    </row>
    <row r="85" spans="1:17" x14ac:dyDescent="0.25">
      <c r="A85" s="31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22">
        <f t="shared" si="3"/>
        <v>0</v>
      </c>
      <c r="N85" s="22">
        <f t="shared" si="4"/>
        <v>0</v>
      </c>
      <c r="O85" s="22">
        <f t="shared" si="5"/>
        <v>0</v>
      </c>
      <c r="P85" s="129"/>
      <c r="Q85" s="24" t="str">
        <f>IF(P85="","",IF(P85="SI","No cal documentació",IF(N85&gt;0,(CONCATENATE("1.1.c_",'Valoració '!$D$7,"00",A85))," ")))</f>
        <v/>
      </c>
    </row>
    <row r="86" spans="1:17" x14ac:dyDescent="0.25">
      <c r="A86" s="31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22">
        <f t="shared" si="3"/>
        <v>0</v>
      </c>
      <c r="N86" s="22">
        <f t="shared" si="4"/>
        <v>0</v>
      </c>
      <c r="O86" s="22">
        <f t="shared" si="5"/>
        <v>0</v>
      </c>
      <c r="P86" s="129"/>
      <c r="Q86" s="24" t="str">
        <f>IF(P86="","",IF(P86="SI","No cal documentació",IF(N86&gt;0,(CONCATENATE("1.1.c_",'Valoració '!$D$7,"00",A86))," ")))</f>
        <v/>
      </c>
    </row>
    <row r="87" spans="1:17" x14ac:dyDescent="0.25">
      <c r="A87" s="31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22">
        <f t="shared" si="3"/>
        <v>0</v>
      </c>
      <c r="N87" s="22">
        <f t="shared" si="4"/>
        <v>0</v>
      </c>
      <c r="O87" s="22">
        <f t="shared" si="5"/>
        <v>0</v>
      </c>
      <c r="P87" s="129"/>
      <c r="Q87" s="24" t="str">
        <f>IF(P87="","",IF(P87="SI","No cal documentació",IF(N87&gt;0,(CONCATENATE("1.1.c_",'Valoració '!$D$7,"00",A87))," ")))</f>
        <v/>
      </c>
    </row>
    <row r="88" spans="1:17" x14ac:dyDescent="0.25">
      <c r="A88" s="31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22">
        <f t="shared" si="3"/>
        <v>0</v>
      </c>
      <c r="N88" s="22">
        <f t="shared" si="4"/>
        <v>0</v>
      </c>
      <c r="O88" s="22">
        <f t="shared" si="5"/>
        <v>0</v>
      </c>
      <c r="P88" s="129"/>
      <c r="Q88" s="24" t="str">
        <f>IF(P88="","",IF(P88="SI","No cal documentació",IF(N88&gt;0,(CONCATENATE("1.1.c_",'Valoració '!$D$7,"00",A88))," ")))</f>
        <v/>
      </c>
    </row>
    <row r="89" spans="1:17" x14ac:dyDescent="0.25">
      <c r="A89" s="31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22">
        <f t="shared" si="3"/>
        <v>0</v>
      </c>
      <c r="N89" s="22">
        <f t="shared" si="4"/>
        <v>0</v>
      </c>
      <c r="O89" s="22">
        <f t="shared" si="5"/>
        <v>0</v>
      </c>
      <c r="P89" s="129"/>
      <c r="Q89" s="24" t="str">
        <f>IF(P89="","",IF(P89="SI","No cal documentació",IF(N89&gt;0,(CONCATENATE("1.1.c_",'Valoració '!$D$7,"00",A89))," ")))</f>
        <v/>
      </c>
    </row>
    <row r="90" spans="1:17" x14ac:dyDescent="0.25">
      <c r="A90" s="31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22">
        <f t="shared" si="3"/>
        <v>0</v>
      </c>
      <c r="N90" s="22">
        <f t="shared" si="4"/>
        <v>0</v>
      </c>
      <c r="O90" s="22">
        <f t="shared" si="5"/>
        <v>0</v>
      </c>
      <c r="P90" s="129"/>
      <c r="Q90" s="24" t="str">
        <f>IF(P90="","",IF(P90="SI","No cal documentació",IF(N90&gt;0,(CONCATENATE("1.1.c_",'Valoració '!$D$7,"00",A90))," ")))</f>
        <v/>
      </c>
    </row>
    <row r="91" spans="1:17" x14ac:dyDescent="0.25">
      <c r="A91" s="31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22">
        <f t="shared" ref="M91:M106" si="6">(L91-K91)/365</f>
        <v>0</v>
      </c>
      <c r="N91" s="22">
        <f t="shared" si="4"/>
        <v>0</v>
      </c>
      <c r="O91" s="22">
        <f t="shared" si="5"/>
        <v>0</v>
      </c>
      <c r="P91" s="129"/>
      <c r="Q91" s="24" t="str">
        <f>IF(P91="","",IF(P91="SI","No cal documentació",IF(N91&gt;0,(CONCATENATE("1.1.c_",'Valoració '!$D$7,"00",A91))," ")))</f>
        <v/>
      </c>
    </row>
    <row r="92" spans="1:17" x14ac:dyDescent="0.25">
      <c r="A92" s="31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22">
        <f t="shared" si="6"/>
        <v>0</v>
      </c>
      <c r="N92" s="22">
        <f t="shared" si="4"/>
        <v>0</v>
      </c>
      <c r="O92" s="22">
        <f t="shared" si="5"/>
        <v>0</v>
      </c>
      <c r="P92" s="129"/>
      <c r="Q92" s="24" t="str">
        <f>IF(P92="","",IF(P92="SI","No cal documentació",IF(N92&gt;0,(CONCATENATE("1.1.c_",'Valoració '!$D$7,"00",A92))," ")))</f>
        <v/>
      </c>
    </row>
    <row r="93" spans="1:17" x14ac:dyDescent="0.25">
      <c r="A93" s="31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22">
        <f t="shared" si="6"/>
        <v>0</v>
      </c>
      <c r="N93" s="22">
        <f t="shared" si="4"/>
        <v>0</v>
      </c>
      <c r="O93" s="22">
        <f t="shared" si="5"/>
        <v>0</v>
      </c>
      <c r="P93" s="129"/>
      <c r="Q93" s="24" t="str">
        <f>IF(P93="","",IF(P93="SI","No cal documentació",IF(N93&gt;0,(CONCATENATE("1.1.c_",'Valoració '!$D$7,"00",A93))," ")))</f>
        <v/>
      </c>
    </row>
    <row r="94" spans="1:17" x14ac:dyDescent="0.25">
      <c r="A94" s="31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22">
        <f t="shared" si="6"/>
        <v>0</v>
      </c>
      <c r="N94" s="22">
        <f t="shared" si="4"/>
        <v>0</v>
      </c>
      <c r="O94" s="22">
        <f t="shared" si="5"/>
        <v>0</v>
      </c>
      <c r="P94" s="129"/>
      <c r="Q94" s="24" t="str">
        <f>IF(P94="","",IF(P94="SI","No cal documentació",IF(N94&gt;0,(CONCATENATE("1.1.c_",'Valoració '!$D$7,"00",A94))," ")))</f>
        <v/>
      </c>
    </row>
    <row r="95" spans="1:17" x14ac:dyDescent="0.25">
      <c r="A95" s="31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22">
        <f t="shared" si="6"/>
        <v>0</v>
      </c>
      <c r="N95" s="22">
        <f t="shared" si="4"/>
        <v>0</v>
      </c>
      <c r="O95" s="22">
        <f t="shared" si="5"/>
        <v>0</v>
      </c>
      <c r="P95" s="129"/>
      <c r="Q95" s="24" t="str">
        <f>IF(P95="","",IF(P95="SI","No cal documentació",IF(N95&gt;0,(CONCATENATE("1.1.c_",'Valoració '!$D$7,"00",A95))," ")))</f>
        <v/>
      </c>
    </row>
    <row r="96" spans="1:17" x14ac:dyDescent="0.25">
      <c r="A96" s="31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22">
        <f t="shared" si="6"/>
        <v>0</v>
      </c>
      <c r="N96" s="22">
        <f t="shared" si="4"/>
        <v>0</v>
      </c>
      <c r="O96" s="22">
        <f t="shared" si="5"/>
        <v>0</v>
      </c>
      <c r="P96" s="129"/>
      <c r="Q96" s="24" t="str">
        <f>IF(P96="","",IF(P96="SI","No cal documentació",IF(N96&gt;0,(CONCATENATE("1.1.c_",'Valoració '!$D$7,"00",A96))," ")))</f>
        <v/>
      </c>
    </row>
    <row r="97" spans="1:17" x14ac:dyDescent="0.25">
      <c r="A97" s="31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22">
        <f t="shared" si="6"/>
        <v>0</v>
      </c>
      <c r="N97" s="22">
        <f t="shared" si="4"/>
        <v>0</v>
      </c>
      <c r="O97" s="22">
        <f t="shared" si="5"/>
        <v>0</v>
      </c>
      <c r="P97" s="129"/>
      <c r="Q97" s="24" t="str">
        <f>IF(P97="","",IF(P97="SI","No cal documentació",IF(N97&gt;0,(CONCATENATE("1.1.c_",'Valoració '!$D$7,"00",A97))," ")))</f>
        <v/>
      </c>
    </row>
    <row r="98" spans="1:17" x14ac:dyDescent="0.25">
      <c r="A98" s="31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22">
        <f t="shared" si="6"/>
        <v>0</v>
      </c>
      <c r="N98" s="22">
        <f t="shared" si="4"/>
        <v>0</v>
      </c>
      <c r="O98" s="22">
        <f t="shared" si="5"/>
        <v>0</v>
      </c>
      <c r="P98" s="129"/>
      <c r="Q98" s="24" t="str">
        <f>IF(P98="","",IF(P98="SI","No cal documentació",IF(N98&gt;0,(CONCATENATE("1.1.c_",'Valoració '!$D$7,"00",A98))," ")))</f>
        <v/>
      </c>
    </row>
    <row r="99" spans="1:17" x14ac:dyDescent="0.25">
      <c r="A99" s="31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22">
        <f t="shared" si="6"/>
        <v>0</v>
      </c>
      <c r="N99" s="22">
        <f t="shared" si="4"/>
        <v>0</v>
      </c>
      <c r="O99" s="22">
        <f t="shared" si="5"/>
        <v>0</v>
      </c>
      <c r="P99" s="129"/>
      <c r="Q99" s="24" t="str">
        <f>IF(P99="","",IF(P99="SI","No cal documentació",IF(N99&gt;0,(CONCATENATE("1.1.c_",'Valoració '!$D$7,"00",A99))," ")))</f>
        <v/>
      </c>
    </row>
    <row r="100" spans="1:17" x14ac:dyDescent="0.25">
      <c r="A100" s="31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22">
        <f t="shared" si="6"/>
        <v>0</v>
      </c>
      <c r="N100" s="22">
        <f t="shared" si="4"/>
        <v>0</v>
      </c>
      <c r="O100" s="22">
        <f t="shared" si="5"/>
        <v>0</v>
      </c>
      <c r="P100" s="129"/>
      <c r="Q100" s="24" t="str">
        <f>IF(P100="","",IF(P100="SI","No cal documentació",IF(N100&gt;0,(CONCATENATE("1.1.c_",'Valoració '!$D$7,"00",A100))," ")))</f>
        <v/>
      </c>
    </row>
    <row r="101" spans="1:17" x14ac:dyDescent="0.25">
      <c r="A101" s="31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22">
        <f t="shared" si="6"/>
        <v>0</v>
      </c>
      <c r="N101" s="22">
        <f t="shared" si="4"/>
        <v>0</v>
      </c>
      <c r="O101" s="22">
        <f t="shared" si="5"/>
        <v>0</v>
      </c>
      <c r="P101" s="129"/>
      <c r="Q101" s="24" t="str">
        <f>IF(P101="","",IF(P101="SI","No cal documentació",IF(N101&gt;0,(CONCATENATE("1.1.c_",'Valoració '!$D$7,"00",A101))," ")))</f>
        <v/>
      </c>
    </row>
    <row r="102" spans="1:17" x14ac:dyDescent="0.25">
      <c r="A102" s="31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22">
        <f t="shared" si="6"/>
        <v>0</v>
      </c>
      <c r="N102" s="22">
        <f t="shared" si="4"/>
        <v>0</v>
      </c>
      <c r="O102" s="22">
        <f t="shared" si="5"/>
        <v>0</v>
      </c>
      <c r="P102" s="129"/>
      <c r="Q102" s="24" t="str">
        <f>IF(P102="","",IF(P102="SI","No cal documentació",IF(N102&gt;0,(CONCATENATE("1.1.c_",'Valoració '!$D$7,"00",A102))," ")))</f>
        <v/>
      </c>
    </row>
    <row r="103" spans="1:17" x14ac:dyDescent="0.25">
      <c r="A103" s="31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22">
        <f t="shared" si="6"/>
        <v>0</v>
      </c>
      <c r="N103" s="22">
        <f t="shared" si="4"/>
        <v>0</v>
      </c>
      <c r="O103" s="22">
        <f t="shared" si="5"/>
        <v>0</v>
      </c>
      <c r="P103" s="129"/>
      <c r="Q103" s="24" t="str">
        <f>IF(P103="","",IF(P103="SI","No cal documentació",IF(N103&gt;0,(CONCATENATE("1.1.c_",'Valoració '!$D$7,"00",A103))," ")))</f>
        <v/>
      </c>
    </row>
    <row r="104" spans="1:17" x14ac:dyDescent="0.25">
      <c r="A104" s="31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22">
        <f t="shared" si="6"/>
        <v>0</v>
      </c>
      <c r="N104" s="22">
        <f t="shared" si="4"/>
        <v>0</v>
      </c>
      <c r="O104" s="22">
        <f t="shared" si="5"/>
        <v>0</v>
      </c>
      <c r="P104" s="129"/>
      <c r="Q104" s="24" t="str">
        <f>IF(P104="","",IF(P104="SI","No cal documentació",IF(N104&gt;0,(CONCATENATE("1.1.c_",'Valoració '!$D$7,"00",A104))," ")))</f>
        <v/>
      </c>
    </row>
    <row r="105" spans="1:17" x14ac:dyDescent="0.25">
      <c r="A105" s="31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22">
        <f t="shared" si="6"/>
        <v>0</v>
      </c>
      <c r="N105" s="22">
        <f t="shared" si="4"/>
        <v>0</v>
      </c>
      <c r="O105" s="22">
        <f t="shared" si="5"/>
        <v>0</v>
      </c>
      <c r="P105" s="129"/>
      <c r="Q105" s="24" t="str">
        <f>IF(P105="","",IF(P105="SI","No cal documentació",IF(N105&gt;0,(CONCATENATE("1.1.c_",'Valoració '!$D$7,"00",A105))," ")))</f>
        <v/>
      </c>
    </row>
    <row r="106" spans="1:17" x14ac:dyDescent="0.25">
      <c r="A106" s="31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22">
        <f t="shared" si="6"/>
        <v>0</v>
      </c>
      <c r="N106" s="22">
        <f t="shared" si="4"/>
        <v>0</v>
      </c>
      <c r="O106" s="22">
        <f t="shared" si="5"/>
        <v>0</v>
      </c>
      <c r="P106" s="129"/>
      <c r="Q106" s="24" t="str">
        <f>IF(P106="","",IF(P106="SI","No cal documentació",IF(N106&gt;0,(CONCATENATE("1.1.c_",'Valoració '!$D$7,"00",A106))," ")))</f>
        <v/>
      </c>
    </row>
    <row r="107" spans="1:17" x14ac:dyDescent="0.25">
      <c r="A107" s="31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22">
        <f t="shared" si="0"/>
        <v>0</v>
      </c>
      <c r="N107" s="22">
        <f t="shared" si="4"/>
        <v>0</v>
      </c>
      <c r="O107" s="22">
        <f t="shared" si="5"/>
        <v>0</v>
      </c>
      <c r="P107" s="129"/>
      <c r="Q107" s="24" t="str">
        <f>IF(P107="","",IF(P107="SI","No cal documentació",IF(N107&gt;0,(CONCATENATE("1.1.c_",'Valoració '!$D$7,"00",A107))," ")))</f>
        <v/>
      </c>
    </row>
  </sheetData>
  <sheetProtection algorithmName="SHA-512" hashValue="BN1RrNdpisTx+OOYryVEVB4HjBtDNQsJ8vubUI7Edhr6LiRi5mVAnuCsQ/hIo/Yz41yiLlHwXNEUoNegDwfHNQ==" saltValue="i196v+K/bd6yy4fNEiRmWg==" spinCount="100000" sheet="1" objects="1" scenarios="1"/>
  <mergeCells count="1">
    <mergeCell ref="A6:K6"/>
  </mergeCells>
  <dataValidations count="1">
    <dataValidation type="list" allowBlank="1" showInputMessage="1" showErrorMessage="1" sqref="H8:I107 P8:P107">
      <formula1>"si, no"</formula1>
    </dataValidation>
  </dataValidations>
  <hyperlinks>
    <hyperlink ref="U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P107"/>
  <sheetViews>
    <sheetView workbookViewId="0">
      <selection activeCell="F8" sqref="F8:H12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10.140625" customWidth="1"/>
    <col min="7" max="7" width="10.28515625" customWidth="1"/>
    <col min="8" max="8" width="14.140625" customWidth="1"/>
    <col min="9" max="9" width="12.7109375" customWidth="1"/>
    <col min="10" max="10" width="12.85546875" customWidth="1"/>
    <col min="11" max="11" width="14.28515625" customWidth="1"/>
    <col min="12" max="12" width="19.7109375" bestFit="1" customWidth="1"/>
  </cols>
  <sheetData>
    <row r="1" spans="1:16" x14ac:dyDescent="0.25">
      <c r="A1" s="12" t="s">
        <v>28</v>
      </c>
      <c r="N1" s="7"/>
    </row>
    <row r="2" spans="1:16" x14ac:dyDescent="0.25">
      <c r="A2" s="13" t="s">
        <v>47</v>
      </c>
      <c r="N2" s="7"/>
    </row>
    <row r="3" spans="1:16" x14ac:dyDescent="0.25">
      <c r="A3" s="12"/>
      <c r="N3" s="7"/>
    </row>
    <row r="4" spans="1:16" ht="26.25" customHeight="1" x14ac:dyDescent="0.3">
      <c r="A4" s="39" t="s">
        <v>113</v>
      </c>
      <c r="B4" s="14" t="s">
        <v>68</v>
      </c>
      <c r="C4" s="15"/>
      <c r="D4" s="16">
        <f>SUM(J8:J107)</f>
        <v>0</v>
      </c>
      <c r="N4" s="7"/>
      <c r="P4" s="39" t="s">
        <v>113</v>
      </c>
    </row>
    <row r="5" spans="1:16" x14ac:dyDescent="0.25">
      <c r="A5" s="12"/>
      <c r="N5" s="7"/>
    </row>
    <row r="6" spans="1:16" ht="15.75" x14ac:dyDescent="0.25">
      <c r="A6" s="256" t="s">
        <v>155</v>
      </c>
      <c r="B6" s="256"/>
      <c r="C6" s="256"/>
      <c r="D6" s="256"/>
      <c r="E6" s="256"/>
      <c r="F6" s="256"/>
      <c r="G6" s="256"/>
      <c r="H6" s="256"/>
      <c r="I6" s="256"/>
    </row>
    <row r="7" spans="1:16" ht="45" x14ac:dyDescent="0.25">
      <c r="A7" s="31" t="s">
        <v>45</v>
      </c>
      <c r="B7" s="40" t="s">
        <v>29</v>
      </c>
      <c r="C7" s="40" t="s">
        <v>30</v>
      </c>
      <c r="D7" s="40" t="s">
        <v>31</v>
      </c>
      <c r="E7" s="40" t="s">
        <v>32</v>
      </c>
      <c r="F7" s="40" t="s">
        <v>156</v>
      </c>
      <c r="G7" s="40" t="s">
        <v>35</v>
      </c>
      <c r="H7" s="40" t="s">
        <v>79</v>
      </c>
      <c r="I7" s="40" t="s">
        <v>39</v>
      </c>
      <c r="J7" s="20" t="s">
        <v>56</v>
      </c>
      <c r="K7" s="20" t="s">
        <v>116</v>
      </c>
      <c r="L7" s="21" t="s">
        <v>43</v>
      </c>
    </row>
    <row r="8" spans="1:16" x14ac:dyDescent="0.25">
      <c r="A8" s="31">
        <v>1</v>
      </c>
      <c r="B8" s="3"/>
      <c r="C8" s="3"/>
      <c r="D8" s="3"/>
      <c r="E8" s="3"/>
      <c r="F8" s="3"/>
      <c r="G8" s="3"/>
      <c r="H8" s="3"/>
      <c r="I8" s="3"/>
      <c r="J8" s="22">
        <f>IF(F8="si",IF(G8="si",0.5,IF(H8="si",0.4,0)),IF(G8="si",0.3,0))</f>
        <v>0</v>
      </c>
      <c r="K8" s="129"/>
      <c r="L8" s="24" t="str">
        <f>IF(K8="","",IF(K8="SI","No cal documentació",IF(J8&gt;0,(CONCATENATE("1.1.d_",'Valoració '!$D$7,"00",A8))," ")))</f>
        <v/>
      </c>
    </row>
    <row r="9" spans="1:16" x14ac:dyDescent="0.25">
      <c r="A9" s="31">
        <v>2</v>
      </c>
      <c r="B9" s="3"/>
      <c r="C9" s="3"/>
      <c r="D9" s="3"/>
      <c r="E9" s="3"/>
      <c r="F9" s="3"/>
      <c r="G9" s="3"/>
      <c r="H9" s="3"/>
      <c r="I9" s="3"/>
      <c r="J9" s="22">
        <f t="shared" ref="J9:J72" si="0">IF(F9="si",IF(G9="si",0.5,IF(H9="si",0.4,0)),IF(G9="si",0.3,0))</f>
        <v>0</v>
      </c>
      <c r="K9" s="129"/>
      <c r="L9" s="24" t="str">
        <f>IF(K9="","",IF(K9="SI","No cal documentació",IF(J9&gt;0,(CONCATENATE("1.1.d_",'Valoració '!$D$7,"00",A9))," ")))</f>
        <v/>
      </c>
    </row>
    <row r="10" spans="1:16" x14ac:dyDescent="0.25">
      <c r="A10" s="31">
        <v>3</v>
      </c>
      <c r="B10" s="3"/>
      <c r="C10" s="3"/>
      <c r="D10" s="3"/>
      <c r="E10" s="3"/>
      <c r="F10" s="3"/>
      <c r="G10" s="3"/>
      <c r="H10" s="3"/>
      <c r="I10" s="3"/>
      <c r="J10" s="22">
        <f t="shared" si="0"/>
        <v>0</v>
      </c>
      <c r="K10" s="129"/>
      <c r="L10" s="24" t="str">
        <f>IF(K10="","",IF(K10="SI","No cal documentació",IF(J10&gt;0,(CONCATENATE("1.1.d_",'Valoració '!$D$7,"00",A10))," ")))</f>
        <v/>
      </c>
    </row>
    <row r="11" spans="1:16" x14ac:dyDescent="0.25">
      <c r="A11" s="31">
        <v>4</v>
      </c>
      <c r="B11" s="3"/>
      <c r="C11" s="3"/>
      <c r="D11" s="3"/>
      <c r="E11" s="3"/>
      <c r="F11" s="3"/>
      <c r="G11" s="3"/>
      <c r="H11" s="3"/>
      <c r="I11" s="3"/>
      <c r="J11" s="22">
        <f t="shared" si="0"/>
        <v>0</v>
      </c>
      <c r="K11" s="129"/>
      <c r="L11" s="24" t="str">
        <f>IF(K11="","",IF(K11="SI","No cal documentació",IF(J11&gt;0,(CONCATENATE("1.1.d_",'Valoració '!$D$7,"00",A11))," ")))</f>
        <v/>
      </c>
    </row>
    <row r="12" spans="1:16" x14ac:dyDescent="0.25">
      <c r="A12" s="31">
        <v>5</v>
      </c>
      <c r="B12" s="3"/>
      <c r="C12" s="3"/>
      <c r="D12" s="3"/>
      <c r="E12" s="3"/>
      <c r="F12" s="3"/>
      <c r="G12" s="3"/>
      <c r="H12" s="3"/>
      <c r="I12" s="3"/>
      <c r="J12" s="22">
        <f t="shared" si="0"/>
        <v>0</v>
      </c>
      <c r="K12" s="129"/>
      <c r="L12" s="24" t="str">
        <f>IF(K12="","",IF(K12="SI","No cal documentació",IF(J12&gt;0,(CONCATENATE("1.1.d_",'Valoració '!$D$7,"00",A12))," ")))</f>
        <v/>
      </c>
    </row>
    <row r="13" spans="1:16" x14ac:dyDescent="0.25">
      <c r="A13" s="31">
        <v>6</v>
      </c>
      <c r="B13" s="3"/>
      <c r="C13" s="3"/>
      <c r="D13" s="3"/>
      <c r="E13" s="3"/>
      <c r="F13" s="3"/>
      <c r="G13" s="3"/>
      <c r="H13" s="3"/>
      <c r="I13" s="3"/>
      <c r="J13" s="22">
        <f t="shared" si="0"/>
        <v>0</v>
      </c>
      <c r="K13" s="129"/>
      <c r="L13" s="24" t="str">
        <f>IF(K13="","",IF(K13="SI","No cal documentació",IF(J13&gt;0,(CONCATENATE("1.1.d_",'Valoració '!$D$7,"00",A13))," ")))</f>
        <v/>
      </c>
    </row>
    <row r="14" spans="1:16" x14ac:dyDescent="0.25">
      <c r="A14" s="31">
        <v>7</v>
      </c>
      <c r="B14" s="3"/>
      <c r="C14" s="3"/>
      <c r="D14" s="3"/>
      <c r="E14" s="3"/>
      <c r="F14" s="3"/>
      <c r="G14" s="3"/>
      <c r="H14" s="3"/>
      <c r="I14" s="3"/>
      <c r="J14" s="22">
        <f t="shared" si="0"/>
        <v>0</v>
      </c>
      <c r="K14" s="129"/>
      <c r="L14" s="24" t="str">
        <f>IF(K14="","",IF(K14="SI","No cal documentació",IF(J14&gt;0,(CONCATENATE("1.1.d_",'Valoració '!$D$7,"00",A14))," ")))</f>
        <v/>
      </c>
    </row>
    <row r="15" spans="1:16" x14ac:dyDescent="0.25">
      <c r="A15" s="31">
        <v>8</v>
      </c>
      <c r="B15" s="3"/>
      <c r="C15" s="3"/>
      <c r="D15" s="3"/>
      <c r="E15" s="3"/>
      <c r="F15" s="3"/>
      <c r="G15" s="3"/>
      <c r="H15" s="3"/>
      <c r="I15" s="3"/>
      <c r="J15" s="22">
        <f t="shared" si="0"/>
        <v>0</v>
      </c>
      <c r="K15" s="129"/>
      <c r="L15" s="24" t="str">
        <f>IF(K15="","",IF(K15="SI","No cal documentació",IF(J15&gt;0,(CONCATENATE("1.1.d_",'Valoració '!$D$7,"00",A15))," ")))</f>
        <v/>
      </c>
    </row>
    <row r="16" spans="1:16" x14ac:dyDescent="0.25">
      <c r="A16" s="31">
        <v>9</v>
      </c>
      <c r="B16" s="3"/>
      <c r="C16" s="3"/>
      <c r="D16" s="3"/>
      <c r="E16" s="3"/>
      <c r="F16" s="3"/>
      <c r="G16" s="3"/>
      <c r="H16" s="3"/>
      <c r="I16" s="3"/>
      <c r="J16" s="22">
        <f t="shared" si="0"/>
        <v>0</v>
      </c>
      <c r="K16" s="129"/>
      <c r="L16" s="24" t="str">
        <f>IF(K16="","",IF(K16="SI","No cal documentació",IF(J16&gt;0,(CONCATENATE("1.1.d_",'Valoració '!$D$7,"00",A16))," ")))</f>
        <v/>
      </c>
    </row>
    <row r="17" spans="1:12" x14ac:dyDescent="0.25">
      <c r="A17" s="31">
        <v>10</v>
      </c>
      <c r="B17" s="3"/>
      <c r="C17" s="3"/>
      <c r="D17" s="3"/>
      <c r="E17" s="3"/>
      <c r="F17" s="3"/>
      <c r="G17" s="3"/>
      <c r="H17" s="3"/>
      <c r="I17" s="3"/>
      <c r="J17" s="22">
        <f t="shared" si="0"/>
        <v>0</v>
      </c>
      <c r="K17" s="129"/>
      <c r="L17" s="24" t="str">
        <f>IF(K17="","",IF(K17="SI","No cal documentació",IF(J17&gt;0,(CONCATENATE("1.1.d_",'Valoració '!$D$7,"00",A17))," ")))</f>
        <v/>
      </c>
    </row>
    <row r="18" spans="1:12" x14ac:dyDescent="0.25">
      <c r="A18" s="31">
        <v>11</v>
      </c>
      <c r="B18" s="3"/>
      <c r="C18" s="3"/>
      <c r="D18" s="3"/>
      <c r="E18" s="3"/>
      <c r="F18" s="3"/>
      <c r="G18" s="3"/>
      <c r="H18" s="3"/>
      <c r="I18" s="3"/>
      <c r="J18" s="22">
        <f t="shared" si="0"/>
        <v>0</v>
      </c>
      <c r="K18" s="129"/>
      <c r="L18" s="24" t="str">
        <f>IF(K18="","",IF(K18="SI","No cal documentació",IF(J18&gt;0,(CONCATENATE("1.1.d_",'Valoració '!$D$7,"00",A18))," ")))</f>
        <v/>
      </c>
    </row>
    <row r="19" spans="1:12" x14ac:dyDescent="0.25">
      <c r="A19" s="31">
        <v>12</v>
      </c>
      <c r="B19" s="3"/>
      <c r="C19" s="3"/>
      <c r="D19" s="3"/>
      <c r="E19" s="3"/>
      <c r="F19" s="3"/>
      <c r="G19" s="3"/>
      <c r="H19" s="3"/>
      <c r="I19" s="3"/>
      <c r="J19" s="22">
        <f t="shared" si="0"/>
        <v>0</v>
      </c>
      <c r="K19" s="129"/>
      <c r="L19" s="24" t="str">
        <f>IF(K19="","",IF(K19="SI","No cal documentació",IF(J19&gt;0,(CONCATENATE("1.1.d_",'Valoració '!$D$7,"00",A19))," ")))</f>
        <v/>
      </c>
    </row>
    <row r="20" spans="1:12" x14ac:dyDescent="0.25">
      <c r="A20" s="31">
        <v>13</v>
      </c>
      <c r="B20" s="3"/>
      <c r="C20" s="3"/>
      <c r="D20" s="3"/>
      <c r="E20" s="3"/>
      <c r="F20" s="3"/>
      <c r="G20" s="3"/>
      <c r="H20" s="3"/>
      <c r="I20" s="3"/>
      <c r="J20" s="22">
        <f t="shared" si="0"/>
        <v>0</v>
      </c>
      <c r="K20" s="129"/>
      <c r="L20" s="24" t="str">
        <f>IF(K20="","",IF(K20="SI","No cal documentació",IF(J20&gt;0,(CONCATENATE("1.1.d_",'Valoració '!$D$7,"00",A20))," ")))</f>
        <v/>
      </c>
    </row>
    <row r="21" spans="1:12" x14ac:dyDescent="0.25">
      <c r="A21" s="31">
        <v>14</v>
      </c>
      <c r="B21" s="3"/>
      <c r="C21" s="3"/>
      <c r="D21" s="3"/>
      <c r="E21" s="3"/>
      <c r="F21" s="3"/>
      <c r="G21" s="3"/>
      <c r="H21" s="3"/>
      <c r="I21" s="3"/>
      <c r="J21" s="22">
        <f t="shared" si="0"/>
        <v>0</v>
      </c>
      <c r="K21" s="129"/>
      <c r="L21" s="24" t="str">
        <f>IF(K21="","",IF(K21="SI","No cal documentació",IF(J21&gt;0,(CONCATENATE("1.1.d_",'Valoració '!$D$7,"00",A21))," ")))</f>
        <v/>
      </c>
    </row>
    <row r="22" spans="1:12" x14ac:dyDescent="0.25">
      <c r="A22" s="31">
        <v>15</v>
      </c>
      <c r="B22" s="3"/>
      <c r="C22" s="3"/>
      <c r="D22" s="3"/>
      <c r="E22" s="3"/>
      <c r="F22" s="3"/>
      <c r="G22" s="3"/>
      <c r="H22" s="3"/>
      <c r="I22" s="3"/>
      <c r="J22" s="22">
        <f t="shared" si="0"/>
        <v>0</v>
      </c>
      <c r="K22" s="129"/>
      <c r="L22" s="24" t="str">
        <f>IF(K22="","",IF(K22="SI","No cal documentació",IF(J22&gt;0,(CONCATENATE("1.1.d_",'Valoració '!$D$7,"00",A22))," ")))</f>
        <v/>
      </c>
    </row>
    <row r="23" spans="1:12" x14ac:dyDescent="0.25">
      <c r="A23" s="31">
        <v>16</v>
      </c>
      <c r="B23" s="3"/>
      <c r="C23" s="3"/>
      <c r="D23" s="3"/>
      <c r="E23" s="3"/>
      <c r="F23" s="3"/>
      <c r="G23" s="3"/>
      <c r="H23" s="3"/>
      <c r="I23" s="3"/>
      <c r="J23" s="22">
        <f t="shared" si="0"/>
        <v>0</v>
      </c>
      <c r="K23" s="129"/>
      <c r="L23" s="24" t="str">
        <f>IF(K23="","",IF(K23="SI","No cal documentació",IF(J23&gt;0,(CONCATENATE("1.1.d_",'Valoració '!$D$7,"00",A23))," ")))</f>
        <v/>
      </c>
    </row>
    <row r="24" spans="1:12" x14ac:dyDescent="0.25">
      <c r="A24" s="31">
        <v>17</v>
      </c>
      <c r="B24" s="3"/>
      <c r="C24" s="3"/>
      <c r="D24" s="3"/>
      <c r="E24" s="3"/>
      <c r="F24" s="3"/>
      <c r="G24" s="3"/>
      <c r="H24" s="3"/>
      <c r="I24" s="3"/>
      <c r="J24" s="22">
        <f t="shared" si="0"/>
        <v>0</v>
      </c>
      <c r="K24" s="129"/>
      <c r="L24" s="24" t="str">
        <f>IF(K24="","",IF(K24="SI","No cal documentació",IF(J24&gt;0,(CONCATENATE("1.1.d_",'Valoració '!$D$7,"00",A24))," ")))</f>
        <v/>
      </c>
    </row>
    <row r="25" spans="1:12" x14ac:dyDescent="0.25">
      <c r="A25" s="31">
        <v>18</v>
      </c>
      <c r="B25" s="3"/>
      <c r="C25" s="3"/>
      <c r="D25" s="3"/>
      <c r="E25" s="3"/>
      <c r="F25" s="3"/>
      <c r="G25" s="3"/>
      <c r="H25" s="3"/>
      <c r="I25" s="3"/>
      <c r="J25" s="22">
        <f t="shared" si="0"/>
        <v>0</v>
      </c>
      <c r="K25" s="129"/>
      <c r="L25" s="24" t="str">
        <f>IF(K25="","",IF(K25="SI","No cal documentació",IF(J25&gt;0,(CONCATENATE("1.1.d_",'Valoració '!$D$7,"00",A25))," ")))</f>
        <v/>
      </c>
    </row>
    <row r="26" spans="1:12" x14ac:dyDescent="0.25">
      <c r="A26" s="31">
        <v>19</v>
      </c>
      <c r="B26" s="3"/>
      <c r="C26" s="3"/>
      <c r="D26" s="3"/>
      <c r="E26" s="3"/>
      <c r="F26" s="3"/>
      <c r="G26" s="3"/>
      <c r="H26" s="3"/>
      <c r="I26" s="3"/>
      <c r="J26" s="22">
        <f t="shared" si="0"/>
        <v>0</v>
      </c>
      <c r="K26" s="129"/>
      <c r="L26" s="24" t="str">
        <f>IF(K26="","",IF(K26="SI","No cal documentació",IF(J26&gt;0,(CONCATENATE("1.1.d_",'Valoració '!$D$7,"00",A26))," ")))</f>
        <v/>
      </c>
    </row>
    <row r="27" spans="1:12" x14ac:dyDescent="0.25">
      <c r="A27" s="31">
        <v>20</v>
      </c>
      <c r="B27" s="3"/>
      <c r="C27" s="3"/>
      <c r="D27" s="3"/>
      <c r="E27" s="3"/>
      <c r="F27" s="3"/>
      <c r="G27" s="3"/>
      <c r="H27" s="3"/>
      <c r="I27" s="3"/>
      <c r="J27" s="22">
        <f t="shared" si="0"/>
        <v>0</v>
      </c>
      <c r="K27" s="129"/>
      <c r="L27" s="24" t="str">
        <f>IF(K27="","",IF(K27="SI","No cal documentació",IF(J27&gt;0,(CONCATENATE("1.1.d_",'Valoració '!$D$7,"00",A27))," ")))</f>
        <v/>
      </c>
    </row>
    <row r="28" spans="1:12" x14ac:dyDescent="0.25">
      <c r="A28" s="31">
        <v>21</v>
      </c>
      <c r="B28" s="3"/>
      <c r="C28" s="3"/>
      <c r="D28" s="3"/>
      <c r="E28" s="3"/>
      <c r="F28" s="3"/>
      <c r="G28" s="3"/>
      <c r="H28" s="3"/>
      <c r="I28" s="3"/>
      <c r="J28" s="22">
        <f t="shared" si="0"/>
        <v>0</v>
      </c>
      <c r="K28" s="129"/>
      <c r="L28" s="24" t="str">
        <f>IF(K28="","",IF(K28="SI","No cal documentació",IF(J28&gt;0,(CONCATENATE("1.1.d_",'Valoració '!$D$7,"00",A28))," ")))</f>
        <v/>
      </c>
    </row>
    <row r="29" spans="1:12" x14ac:dyDescent="0.25">
      <c r="A29" s="31">
        <v>22</v>
      </c>
      <c r="B29" s="3"/>
      <c r="C29" s="3"/>
      <c r="D29" s="3"/>
      <c r="E29" s="3"/>
      <c r="F29" s="3"/>
      <c r="G29" s="3"/>
      <c r="H29" s="3"/>
      <c r="I29" s="3"/>
      <c r="J29" s="22">
        <f t="shared" si="0"/>
        <v>0</v>
      </c>
      <c r="K29" s="129"/>
      <c r="L29" s="24" t="str">
        <f>IF(K29="","",IF(K29="SI","No cal documentació",IF(J29&gt;0,(CONCATENATE("1.1.d_",'Valoració '!$D$7,"00",A29))," ")))</f>
        <v/>
      </c>
    </row>
    <row r="30" spans="1:12" x14ac:dyDescent="0.25">
      <c r="A30" s="31">
        <v>23</v>
      </c>
      <c r="B30" s="3"/>
      <c r="C30" s="3"/>
      <c r="D30" s="3"/>
      <c r="E30" s="3"/>
      <c r="F30" s="3"/>
      <c r="G30" s="3"/>
      <c r="H30" s="3"/>
      <c r="I30" s="3"/>
      <c r="J30" s="22">
        <f t="shared" si="0"/>
        <v>0</v>
      </c>
      <c r="K30" s="129"/>
      <c r="L30" s="24" t="str">
        <f>IF(K30="","",IF(K30="SI","No cal documentació",IF(J30&gt;0,(CONCATENATE("1.1.d_",'Valoració '!$D$7,"00",A30))," ")))</f>
        <v/>
      </c>
    </row>
    <row r="31" spans="1:12" x14ac:dyDescent="0.25">
      <c r="A31" s="31">
        <v>24</v>
      </c>
      <c r="B31" s="3"/>
      <c r="C31" s="3"/>
      <c r="D31" s="3"/>
      <c r="E31" s="3"/>
      <c r="F31" s="3"/>
      <c r="G31" s="3"/>
      <c r="H31" s="3"/>
      <c r="I31" s="3"/>
      <c r="J31" s="22">
        <f t="shared" si="0"/>
        <v>0</v>
      </c>
      <c r="K31" s="129"/>
      <c r="L31" s="24" t="str">
        <f>IF(K31="","",IF(K31="SI","No cal documentació",IF(J31&gt;0,(CONCATENATE("1.1.d_",'Valoració '!$D$7,"00",A31))," ")))</f>
        <v/>
      </c>
    </row>
    <row r="32" spans="1:12" x14ac:dyDescent="0.25">
      <c r="A32" s="31">
        <v>25</v>
      </c>
      <c r="B32" s="3"/>
      <c r="C32" s="3"/>
      <c r="D32" s="3"/>
      <c r="E32" s="3"/>
      <c r="F32" s="3"/>
      <c r="G32" s="3"/>
      <c r="H32" s="3"/>
      <c r="I32" s="3"/>
      <c r="J32" s="22">
        <f t="shared" si="0"/>
        <v>0</v>
      </c>
      <c r="K32" s="129"/>
      <c r="L32" s="24" t="str">
        <f>IF(K32="","",IF(K32="SI","No cal documentació",IF(J32&gt;0,(CONCATENATE("1.1.d_",'Valoració '!$D$7,"00",A32))," ")))</f>
        <v/>
      </c>
    </row>
    <row r="33" spans="1:12" x14ac:dyDescent="0.25">
      <c r="A33" s="31">
        <v>26</v>
      </c>
      <c r="B33" s="3"/>
      <c r="C33" s="3"/>
      <c r="D33" s="3"/>
      <c r="E33" s="3"/>
      <c r="F33" s="3"/>
      <c r="G33" s="3"/>
      <c r="H33" s="3"/>
      <c r="I33" s="3"/>
      <c r="J33" s="22">
        <f t="shared" si="0"/>
        <v>0</v>
      </c>
      <c r="K33" s="129"/>
      <c r="L33" s="24" t="str">
        <f>IF(K33="","",IF(K33="SI","No cal documentació",IF(J33&gt;0,(CONCATENATE("1.1.d_",'Valoració '!$D$7,"00",A33))," ")))</f>
        <v/>
      </c>
    </row>
    <row r="34" spans="1:12" x14ac:dyDescent="0.25">
      <c r="A34" s="31">
        <v>27</v>
      </c>
      <c r="B34" s="3"/>
      <c r="C34" s="3"/>
      <c r="D34" s="3"/>
      <c r="E34" s="3"/>
      <c r="F34" s="3"/>
      <c r="G34" s="3"/>
      <c r="H34" s="3"/>
      <c r="I34" s="3"/>
      <c r="J34" s="22">
        <f t="shared" si="0"/>
        <v>0</v>
      </c>
      <c r="K34" s="129"/>
      <c r="L34" s="24" t="str">
        <f>IF(K34="","",IF(K34="SI","No cal documentació",IF(J34&gt;0,(CONCATENATE("1.1.d_",'Valoració '!$D$7,"00",A34))," ")))</f>
        <v/>
      </c>
    </row>
    <row r="35" spans="1:12" x14ac:dyDescent="0.25">
      <c r="A35" s="31">
        <v>28</v>
      </c>
      <c r="B35" s="3"/>
      <c r="C35" s="3"/>
      <c r="D35" s="3"/>
      <c r="E35" s="3"/>
      <c r="F35" s="3"/>
      <c r="G35" s="3"/>
      <c r="H35" s="3"/>
      <c r="I35" s="3"/>
      <c r="J35" s="22">
        <f t="shared" si="0"/>
        <v>0</v>
      </c>
      <c r="K35" s="129"/>
      <c r="L35" s="24" t="str">
        <f>IF(K35="","",IF(K35="SI","No cal documentació",IF(J35&gt;0,(CONCATENATE("1.1.d_",'Valoració '!$D$7,"00",A35))," ")))</f>
        <v/>
      </c>
    </row>
    <row r="36" spans="1:12" x14ac:dyDescent="0.25">
      <c r="A36" s="31">
        <v>29</v>
      </c>
      <c r="B36" s="3"/>
      <c r="C36" s="3"/>
      <c r="D36" s="3"/>
      <c r="E36" s="3"/>
      <c r="F36" s="3"/>
      <c r="G36" s="3"/>
      <c r="H36" s="3"/>
      <c r="I36" s="3"/>
      <c r="J36" s="22">
        <f t="shared" si="0"/>
        <v>0</v>
      </c>
      <c r="K36" s="129"/>
      <c r="L36" s="24" t="str">
        <f>IF(K36="","",IF(K36="SI","No cal documentació",IF(J36&gt;0,(CONCATENATE("1.1.d_",'Valoració '!$D$7,"00",A36))," ")))</f>
        <v/>
      </c>
    </row>
    <row r="37" spans="1:12" x14ac:dyDescent="0.25">
      <c r="A37" s="31">
        <v>30</v>
      </c>
      <c r="B37" s="3"/>
      <c r="C37" s="3"/>
      <c r="D37" s="3"/>
      <c r="E37" s="3"/>
      <c r="F37" s="3"/>
      <c r="G37" s="3"/>
      <c r="H37" s="3"/>
      <c r="I37" s="3"/>
      <c r="J37" s="22">
        <f t="shared" si="0"/>
        <v>0</v>
      </c>
      <c r="K37" s="129"/>
      <c r="L37" s="24" t="str">
        <f>IF(K37="","",IF(K37="SI","No cal documentació",IF(J37&gt;0,(CONCATENATE("1.1.d_",'Valoració '!$D$7,"00",A37))," ")))</f>
        <v/>
      </c>
    </row>
    <row r="38" spans="1:12" x14ac:dyDescent="0.25">
      <c r="A38" s="31">
        <v>31</v>
      </c>
      <c r="B38" s="3"/>
      <c r="C38" s="3"/>
      <c r="D38" s="3"/>
      <c r="E38" s="3"/>
      <c r="F38" s="3"/>
      <c r="G38" s="3"/>
      <c r="H38" s="3"/>
      <c r="I38" s="3"/>
      <c r="J38" s="22">
        <f t="shared" si="0"/>
        <v>0</v>
      </c>
      <c r="K38" s="129"/>
      <c r="L38" s="24" t="str">
        <f>IF(K38="","",IF(K38="SI","No cal documentació",IF(J38&gt;0,(CONCATENATE("1.1.d_",'Valoració '!$D$7,"00",A38))," ")))</f>
        <v/>
      </c>
    </row>
    <row r="39" spans="1:12" x14ac:dyDescent="0.25">
      <c r="A39" s="31">
        <v>32</v>
      </c>
      <c r="B39" s="3"/>
      <c r="C39" s="3"/>
      <c r="D39" s="3"/>
      <c r="E39" s="3"/>
      <c r="F39" s="3"/>
      <c r="G39" s="3"/>
      <c r="H39" s="3"/>
      <c r="I39" s="3"/>
      <c r="J39" s="22">
        <f t="shared" si="0"/>
        <v>0</v>
      </c>
      <c r="K39" s="129"/>
      <c r="L39" s="24" t="str">
        <f>IF(K39="","",IF(K39="SI","No cal documentació",IF(J39&gt;0,(CONCATENATE("1.1.d_",'Valoració '!$D$7,"00",A39))," ")))</f>
        <v/>
      </c>
    </row>
    <row r="40" spans="1:12" x14ac:dyDescent="0.25">
      <c r="A40" s="31">
        <v>33</v>
      </c>
      <c r="B40" s="3"/>
      <c r="C40" s="3"/>
      <c r="D40" s="3"/>
      <c r="E40" s="3"/>
      <c r="F40" s="3"/>
      <c r="G40" s="3"/>
      <c r="H40" s="3"/>
      <c r="I40" s="3"/>
      <c r="J40" s="22">
        <f t="shared" si="0"/>
        <v>0</v>
      </c>
      <c r="K40" s="129"/>
      <c r="L40" s="24" t="str">
        <f>IF(K40="","",IF(K40="SI","No cal documentació",IF(J40&gt;0,(CONCATENATE("1.1.d_",'Valoració '!$D$7,"00",A40))," ")))</f>
        <v/>
      </c>
    </row>
    <row r="41" spans="1:12" x14ac:dyDescent="0.25">
      <c r="A41" s="31">
        <v>34</v>
      </c>
      <c r="B41" s="3"/>
      <c r="C41" s="3"/>
      <c r="D41" s="3"/>
      <c r="E41" s="3"/>
      <c r="F41" s="3"/>
      <c r="G41" s="3"/>
      <c r="H41" s="3"/>
      <c r="I41" s="3"/>
      <c r="J41" s="22">
        <f t="shared" si="0"/>
        <v>0</v>
      </c>
      <c r="K41" s="129"/>
      <c r="L41" s="24" t="str">
        <f>IF(K41="","",IF(K41="SI","No cal documentació",IF(J41&gt;0,(CONCATENATE("1.1.d_",'Valoració '!$D$7,"00",A41))," ")))</f>
        <v/>
      </c>
    </row>
    <row r="42" spans="1:12" x14ac:dyDescent="0.25">
      <c r="A42" s="31">
        <v>35</v>
      </c>
      <c r="B42" s="3"/>
      <c r="C42" s="3"/>
      <c r="D42" s="3"/>
      <c r="E42" s="3"/>
      <c r="F42" s="3"/>
      <c r="G42" s="3"/>
      <c r="H42" s="3"/>
      <c r="I42" s="3"/>
      <c r="J42" s="22">
        <f t="shared" si="0"/>
        <v>0</v>
      </c>
      <c r="K42" s="129"/>
      <c r="L42" s="24" t="str">
        <f>IF(K42="","",IF(K42="SI","No cal documentació",IF(J42&gt;0,(CONCATENATE("1.1.d_",'Valoració '!$D$7,"00",A42))," ")))</f>
        <v/>
      </c>
    </row>
    <row r="43" spans="1:12" x14ac:dyDescent="0.25">
      <c r="A43" s="31">
        <v>36</v>
      </c>
      <c r="B43" s="3"/>
      <c r="C43" s="3"/>
      <c r="D43" s="3"/>
      <c r="E43" s="3"/>
      <c r="F43" s="3"/>
      <c r="G43" s="3"/>
      <c r="H43" s="3"/>
      <c r="I43" s="3"/>
      <c r="J43" s="22">
        <f t="shared" si="0"/>
        <v>0</v>
      </c>
      <c r="K43" s="129"/>
      <c r="L43" s="24" t="str">
        <f>IF(K43="","",IF(K43="SI","No cal documentació",IF(J43&gt;0,(CONCATENATE("1.1.d_",'Valoració '!$D$7,"00",A43))," ")))</f>
        <v/>
      </c>
    </row>
    <row r="44" spans="1:12" x14ac:dyDescent="0.25">
      <c r="A44" s="31">
        <v>37</v>
      </c>
      <c r="B44" s="3"/>
      <c r="C44" s="3"/>
      <c r="D44" s="3"/>
      <c r="E44" s="3"/>
      <c r="F44" s="3"/>
      <c r="G44" s="3"/>
      <c r="H44" s="3"/>
      <c r="I44" s="3"/>
      <c r="J44" s="22">
        <f t="shared" si="0"/>
        <v>0</v>
      </c>
      <c r="K44" s="129"/>
      <c r="L44" s="24" t="str">
        <f>IF(K44="","",IF(K44="SI","No cal documentació",IF(J44&gt;0,(CONCATENATE("1.1.d_",'Valoració '!$D$7,"00",A44))," ")))</f>
        <v/>
      </c>
    </row>
    <row r="45" spans="1:12" x14ac:dyDescent="0.25">
      <c r="A45" s="31">
        <v>38</v>
      </c>
      <c r="B45" s="3"/>
      <c r="C45" s="3"/>
      <c r="D45" s="3"/>
      <c r="E45" s="3"/>
      <c r="F45" s="3"/>
      <c r="G45" s="3"/>
      <c r="H45" s="3"/>
      <c r="I45" s="3"/>
      <c r="J45" s="22">
        <f t="shared" si="0"/>
        <v>0</v>
      </c>
      <c r="K45" s="129"/>
      <c r="L45" s="24" t="str">
        <f>IF(K45="","",IF(K45="SI","No cal documentació",IF(J45&gt;0,(CONCATENATE("1.1.d_",'Valoració '!$D$7,"00",A45))," ")))</f>
        <v/>
      </c>
    </row>
    <row r="46" spans="1:12" x14ac:dyDescent="0.25">
      <c r="A46" s="31">
        <v>39</v>
      </c>
      <c r="B46" s="3"/>
      <c r="C46" s="3"/>
      <c r="D46" s="3"/>
      <c r="E46" s="3"/>
      <c r="F46" s="3"/>
      <c r="G46" s="3"/>
      <c r="H46" s="3"/>
      <c r="I46" s="3"/>
      <c r="J46" s="22">
        <f t="shared" si="0"/>
        <v>0</v>
      </c>
      <c r="K46" s="129"/>
      <c r="L46" s="24" t="str">
        <f>IF(K46="","",IF(K46="SI","No cal documentació",IF(J46&gt;0,(CONCATENATE("1.1.d_",'Valoració '!$D$7,"00",A46))," ")))</f>
        <v/>
      </c>
    </row>
    <row r="47" spans="1:12" x14ac:dyDescent="0.25">
      <c r="A47" s="31">
        <v>40</v>
      </c>
      <c r="B47" s="3"/>
      <c r="C47" s="3"/>
      <c r="D47" s="3"/>
      <c r="E47" s="3"/>
      <c r="F47" s="3"/>
      <c r="G47" s="3"/>
      <c r="H47" s="3"/>
      <c r="I47" s="3"/>
      <c r="J47" s="22">
        <f t="shared" si="0"/>
        <v>0</v>
      </c>
      <c r="K47" s="129"/>
      <c r="L47" s="24" t="str">
        <f>IF(K47="","",IF(K47="SI","No cal documentació",IF(J47&gt;0,(CONCATENATE("1.1.d_",'Valoració '!$D$7,"00",A47))," ")))</f>
        <v/>
      </c>
    </row>
    <row r="48" spans="1:12" x14ac:dyDescent="0.25">
      <c r="A48" s="31">
        <v>41</v>
      </c>
      <c r="B48" s="3"/>
      <c r="C48" s="3"/>
      <c r="D48" s="3"/>
      <c r="E48" s="3"/>
      <c r="F48" s="3"/>
      <c r="G48" s="3"/>
      <c r="H48" s="3"/>
      <c r="I48" s="3"/>
      <c r="J48" s="22">
        <f t="shared" si="0"/>
        <v>0</v>
      </c>
      <c r="K48" s="129"/>
      <c r="L48" s="24" t="str">
        <f>IF(K48="","",IF(K48="SI","No cal documentació",IF(J48&gt;0,(CONCATENATE("1.1.d_",'Valoració '!$D$7,"00",A48))," ")))</f>
        <v/>
      </c>
    </row>
    <row r="49" spans="1:12" x14ac:dyDescent="0.25">
      <c r="A49" s="31">
        <v>42</v>
      </c>
      <c r="B49" s="3"/>
      <c r="C49" s="3"/>
      <c r="D49" s="3"/>
      <c r="E49" s="3"/>
      <c r="F49" s="3"/>
      <c r="G49" s="3"/>
      <c r="H49" s="3"/>
      <c r="I49" s="3"/>
      <c r="J49" s="22">
        <f t="shared" si="0"/>
        <v>0</v>
      </c>
      <c r="K49" s="129"/>
      <c r="L49" s="24" t="str">
        <f>IF(K49="","",IF(K49="SI","No cal documentació",IF(J49&gt;0,(CONCATENATE("1.1.d_",'Valoració '!$D$7,"00",A49))," ")))</f>
        <v/>
      </c>
    </row>
    <row r="50" spans="1:12" x14ac:dyDescent="0.25">
      <c r="A50" s="31">
        <v>43</v>
      </c>
      <c r="B50" s="3"/>
      <c r="C50" s="3"/>
      <c r="D50" s="3"/>
      <c r="E50" s="3"/>
      <c r="F50" s="3"/>
      <c r="G50" s="3"/>
      <c r="H50" s="3"/>
      <c r="I50" s="3"/>
      <c r="J50" s="22">
        <f t="shared" si="0"/>
        <v>0</v>
      </c>
      <c r="K50" s="129"/>
      <c r="L50" s="24" t="str">
        <f>IF(K50="","",IF(K50="SI","No cal documentació",IF(J50&gt;0,(CONCATENATE("1.1.d_",'Valoració '!$D$7,"00",A50))," ")))</f>
        <v/>
      </c>
    </row>
    <row r="51" spans="1:12" x14ac:dyDescent="0.25">
      <c r="A51" s="31">
        <v>44</v>
      </c>
      <c r="B51" s="3"/>
      <c r="C51" s="3"/>
      <c r="D51" s="3"/>
      <c r="E51" s="3"/>
      <c r="F51" s="3"/>
      <c r="G51" s="3"/>
      <c r="H51" s="3"/>
      <c r="I51" s="3"/>
      <c r="J51" s="22">
        <f t="shared" si="0"/>
        <v>0</v>
      </c>
      <c r="K51" s="129"/>
      <c r="L51" s="24" t="str">
        <f>IF(K51="","",IF(K51="SI","No cal documentació",IF(J51&gt;0,(CONCATENATE("1.1.d_",'Valoració '!$D$7,"00",A51))," ")))</f>
        <v/>
      </c>
    </row>
    <row r="52" spans="1:12" x14ac:dyDescent="0.25">
      <c r="A52" s="31">
        <v>45</v>
      </c>
      <c r="B52" s="3"/>
      <c r="C52" s="3"/>
      <c r="D52" s="3"/>
      <c r="E52" s="3"/>
      <c r="F52" s="3"/>
      <c r="G52" s="3"/>
      <c r="H52" s="3"/>
      <c r="I52" s="3"/>
      <c r="J52" s="22">
        <f t="shared" si="0"/>
        <v>0</v>
      </c>
      <c r="K52" s="129"/>
      <c r="L52" s="24" t="str">
        <f>IF(K52="","",IF(K52="SI","No cal documentació",IF(J52&gt;0,(CONCATENATE("1.1.d_",'Valoració '!$D$7,"00",A52))," ")))</f>
        <v/>
      </c>
    </row>
    <row r="53" spans="1:12" x14ac:dyDescent="0.25">
      <c r="A53" s="31">
        <v>46</v>
      </c>
      <c r="B53" s="3"/>
      <c r="C53" s="3"/>
      <c r="D53" s="3"/>
      <c r="E53" s="3"/>
      <c r="F53" s="3"/>
      <c r="G53" s="3"/>
      <c r="H53" s="3"/>
      <c r="I53" s="3"/>
      <c r="J53" s="22">
        <f t="shared" si="0"/>
        <v>0</v>
      </c>
      <c r="K53" s="129"/>
      <c r="L53" s="24" t="str">
        <f>IF(K53="","",IF(K53="SI","No cal documentació",IF(J53&gt;0,(CONCATENATE("1.1.d_",'Valoració '!$D$7,"00",A53))," ")))</f>
        <v/>
      </c>
    </row>
    <row r="54" spans="1:12" x14ac:dyDescent="0.25">
      <c r="A54" s="31">
        <v>47</v>
      </c>
      <c r="B54" s="3"/>
      <c r="C54" s="3"/>
      <c r="D54" s="3"/>
      <c r="E54" s="3"/>
      <c r="F54" s="3"/>
      <c r="G54" s="3"/>
      <c r="H54" s="3"/>
      <c r="I54" s="3"/>
      <c r="J54" s="22">
        <f t="shared" si="0"/>
        <v>0</v>
      </c>
      <c r="K54" s="129"/>
      <c r="L54" s="24" t="str">
        <f>IF(K54="","",IF(K54="SI","No cal documentació",IF(J54&gt;0,(CONCATENATE("1.1.d_",'Valoració '!$D$7,"00",A54))," ")))</f>
        <v/>
      </c>
    </row>
    <row r="55" spans="1:12" x14ac:dyDescent="0.25">
      <c r="A55" s="31">
        <v>48</v>
      </c>
      <c r="B55" s="3"/>
      <c r="C55" s="3"/>
      <c r="D55" s="3"/>
      <c r="E55" s="3"/>
      <c r="F55" s="3"/>
      <c r="G55" s="3"/>
      <c r="H55" s="3"/>
      <c r="I55" s="3"/>
      <c r="J55" s="22">
        <f t="shared" si="0"/>
        <v>0</v>
      </c>
      <c r="K55" s="129"/>
      <c r="L55" s="24" t="str">
        <f>IF(K55="","",IF(K55="SI","No cal documentació",IF(J55&gt;0,(CONCATENATE("1.1.d_",'Valoració '!$D$7,"00",A55))," ")))</f>
        <v/>
      </c>
    </row>
    <row r="56" spans="1:12" x14ac:dyDescent="0.25">
      <c r="A56" s="31">
        <v>49</v>
      </c>
      <c r="B56" s="3"/>
      <c r="C56" s="3"/>
      <c r="D56" s="3"/>
      <c r="E56" s="3"/>
      <c r="F56" s="3"/>
      <c r="G56" s="3"/>
      <c r="H56" s="3"/>
      <c r="I56" s="3"/>
      <c r="J56" s="22">
        <f t="shared" si="0"/>
        <v>0</v>
      </c>
      <c r="K56" s="129"/>
      <c r="L56" s="24" t="str">
        <f>IF(K56="","",IF(K56="SI","No cal documentació",IF(J56&gt;0,(CONCATENATE("1.1.d_",'Valoració '!$D$7,"00",A56))," ")))</f>
        <v/>
      </c>
    </row>
    <row r="57" spans="1:12" x14ac:dyDescent="0.25">
      <c r="A57" s="31">
        <v>50</v>
      </c>
      <c r="B57" s="3"/>
      <c r="C57" s="3"/>
      <c r="D57" s="3"/>
      <c r="E57" s="3"/>
      <c r="F57" s="3"/>
      <c r="G57" s="3"/>
      <c r="H57" s="3"/>
      <c r="I57" s="3"/>
      <c r="J57" s="22">
        <f t="shared" si="0"/>
        <v>0</v>
      </c>
      <c r="K57" s="129"/>
      <c r="L57" s="24" t="str">
        <f>IF(K57="","",IF(K57="SI","No cal documentació",IF(J57&gt;0,(CONCATENATE("1.1.d_",'Valoració '!$D$7,"00",A57))," ")))</f>
        <v/>
      </c>
    </row>
    <row r="58" spans="1:12" x14ac:dyDescent="0.25">
      <c r="A58" s="31">
        <v>51</v>
      </c>
      <c r="B58" s="3"/>
      <c r="C58" s="3"/>
      <c r="D58" s="3"/>
      <c r="E58" s="3"/>
      <c r="F58" s="3"/>
      <c r="G58" s="3"/>
      <c r="H58" s="3"/>
      <c r="I58" s="3"/>
      <c r="J58" s="22">
        <f t="shared" si="0"/>
        <v>0</v>
      </c>
      <c r="K58" s="129"/>
      <c r="L58" s="24" t="str">
        <f>IF(K58="","",IF(K58="SI","No cal documentació",IF(J58&gt;0,(CONCATENATE("1.1.d_",'Valoració '!$D$7,"00",A58))," ")))</f>
        <v/>
      </c>
    </row>
    <row r="59" spans="1:12" x14ac:dyDescent="0.25">
      <c r="A59" s="31">
        <v>52</v>
      </c>
      <c r="B59" s="3"/>
      <c r="C59" s="3"/>
      <c r="D59" s="3"/>
      <c r="E59" s="3"/>
      <c r="F59" s="3"/>
      <c r="G59" s="3"/>
      <c r="H59" s="3"/>
      <c r="I59" s="3"/>
      <c r="J59" s="22">
        <f t="shared" si="0"/>
        <v>0</v>
      </c>
      <c r="K59" s="129"/>
      <c r="L59" s="24" t="str">
        <f>IF(K59="","",IF(K59="SI","No cal documentació",IF(J59&gt;0,(CONCATENATE("1.1.d_",'Valoració '!$D$7,"00",A59))," ")))</f>
        <v/>
      </c>
    </row>
    <row r="60" spans="1:12" x14ac:dyDescent="0.25">
      <c r="A60" s="31">
        <v>53</v>
      </c>
      <c r="B60" s="3"/>
      <c r="C60" s="3"/>
      <c r="D60" s="3"/>
      <c r="E60" s="3"/>
      <c r="F60" s="3"/>
      <c r="G60" s="3"/>
      <c r="H60" s="3"/>
      <c r="I60" s="3"/>
      <c r="J60" s="22">
        <f t="shared" si="0"/>
        <v>0</v>
      </c>
      <c r="K60" s="129"/>
      <c r="L60" s="24" t="str">
        <f>IF(K60="","",IF(K60="SI","No cal documentació",IF(J60&gt;0,(CONCATENATE("1.1.d_",'Valoració '!$D$7,"00",A60))," ")))</f>
        <v/>
      </c>
    </row>
    <row r="61" spans="1:12" x14ac:dyDescent="0.25">
      <c r="A61" s="31">
        <v>54</v>
      </c>
      <c r="B61" s="3"/>
      <c r="C61" s="3"/>
      <c r="D61" s="3"/>
      <c r="E61" s="3"/>
      <c r="F61" s="3"/>
      <c r="G61" s="3"/>
      <c r="H61" s="3"/>
      <c r="I61" s="3"/>
      <c r="J61" s="22">
        <f t="shared" si="0"/>
        <v>0</v>
      </c>
      <c r="K61" s="129"/>
      <c r="L61" s="24" t="str">
        <f>IF(K61="","",IF(K61="SI","No cal documentació",IF(J61&gt;0,(CONCATENATE("1.1.d_",'Valoració '!$D$7,"00",A61))," ")))</f>
        <v/>
      </c>
    </row>
    <row r="62" spans="1:12" x14ac:dyDescent="0.25">
      <c r="A62" s="31">
        <v>55</v>
      </c>
      <c r="B62" s="3"/>
      <c r="C62" s="3"/>
      <c r="D62" s="3"/>
      <c r="E62" s="3"/>
      <c r="F62" s="3"/>
      <c r="G62" s="3"/>
      <c r="H62" s="3"/>
      <c r="I62" s="3"/>
      <c r="J62" s="22">
        <f t="shared" si="0"/>
        <v>0</v>
      </c>
      <c r="K62" s="129"/>
      <c r="L62" s="24" t="str">
        <f>IF(K62="","",IF(K62="SI","No cal documentació",IF(J62&gt;0,(CONCATENATE("1.1.d_",'Valoració '!$D$7,"00",A62))," ")))</f>
        <v/>
      </c>
    </row>
    <row r="63" spans="1:12" x14ac:dyDescent="0.25">
      <c r="A63" s="31">
        <v>56</v>
      </c>
      <c r="B63" s="3"/>
      <c r="C63" s="3"/>
      <c r="D63" s="3"/>
      <c r="E63" s="3"/>
      <c r="F63" s="3"/>
      <c r="G63" s="3"/>
      <c r="H63" s="3"/>
      <c r="I63" s="3"/>
      <c r="J63" s="22">
        <f t="shared" si="0"/>
        <v>0</v>
      </c>
      <c r="K63" s="129"/>
      <c r="L63" s="24" t="str">
        <f>IF(K63="","",IF(K63="SI","No cal documentació",IF(J63&gt;0,(CONCATENATE("1.1.d_",'Valoració '!$D$7,"00",A63))," ")))</f>
        <v/>
      </c>
    </row>
    <row r="64" spans="1:12" x14ac:dyDescent="0.25">
      <c r="A64" s="31">
        <v>57</v>
      </c>
      <c r="B64" s="3"/>
      <c r="C64" s="3"/>
      <c r="D64" s="3"/>
      <c r="E64" s="3"/>
      <c r="F64" s="3"/>
      <c r="G64" s="3"/>
      <c r="H64" s="3"/>
      <c r="I64" s="3"/>
      <c r="J64" s="22">
        <f t="shared" si="0"/>
        <v>0</v>
      </c>
      <c r="K64" s="129"/>
      <c r="L64" s="24" t="str">
        <f>IF(K64="","",IF(K64="SI","No cal documentació",IF(J64&gt;0,(CONCATENATE("1.1.d_",'Valoració '!$D$7,"00",A64))," ")))</f>
        <v/>
      </c>
    </row>
    <row r="65" spans="1:12" x14ac:dyDescent="0.25">
      <c r="A65" s="31">
        <v>58</v>
      </c>
      <c r="B65" s="3"/>
      <c r="C65" s="3"/>
      <c r="D65" s="3"/>
      <c r="E65" s="3"/>
      <c r="F65" s="3"/>
      <c r="G65" s="3"/>
      <c r="H65" s="3"/>
      <c r="I65" s="3"/>
      <c r="J65" s="22">
        <f t="shared" si="0"/>
        <v>0</v>
      </c>
      <c r="K65" s="129"/>
      <c r="L65" s="24" t="str">
        <f>IF(K65="","",IF(K65="SI","No cal documentació",IF(J65&gt;0,(CONCATENATE("1.1.d_",'Valoració '!$D$7,"00",A65))," ")))</f>
        <v/>
      </c>
    </row>
    <row r="66" spans="1:12" x14ac:dyDescent="0.25">
      <c r="A66" s="31">
        <v>59</v>
      </c>
      <c r="B66" s="3"/>
      <c r="C66" s="3"/>
      <c r="D66" s="3"/>
      <c r="E66" s="3"/>
      <c r="F66" s="3"/>
      <c r="G66" s="3"/>
      <c r="H66" s="3"/>
      <c r="I66" s="3"/>
      <c r="J66" s="22">
        <f t="shared" si="0"/>
        <v>0</v>
      </c>
      <c r="K66" s="129"/>
      <c r="L66" s="24" t="str">
        <f>IF(K66="","",IF(K66="SI","No cal documentació",IF(J66&gt;0,(CONCATENATE("1.1.d_",'Valoració '!$D$7,"00",A66))," ")))</f>
        <v/>
      </c>
    </row>
    <row r="67" spans="1:12" x14ac:dyDescent="0.25">
      <c r="A67" s="31">
        <v>60</v>
      </c>
      <c r="B67" s="3"/>
      <c r="C67" s="3"/>
      <c r="D67" s="3"/>
      <c r="E67" s="3"/>
      <c r="F67" s="3"/>
      <c r="G67" s="3"/>
      <c r="H67" s="3"/>
      <c r="I67" s="3"/>
      <c r="J67" s="22">
        <f t="shared" si="0"/>
        <v>0</v>
      </c>
      <c r="K67" s="129"/>
      <c r="L67" s="24" t="str">
        <f>IF(K67="","",IF(K67="SI","No cal documentació",IF(J67&gt;0,(CONCATENATE("1.1.d_",'Valoració '!$D$7,"00",A67))," ")))</f>
        <v/>
      </c>
    </row>
    <row r="68" spans="1:12" x14ac:dyDescent="0.25">
      <c r="A68" s="31">
        <v>61</v>
      </c>
      <c r="B68" s="3"/>
      <c r="C68" s="3"/>
      <c r="D68" s="3"/>
      <c r="E68" s="3"/>
      <c r="F68" s="3"/>
      <c r="G68" s="3"/>
      <c r="H68" s="3"/>
      <c r="I68" s="3"/>
      <c r="J68" s="22">
        <f t="shared" si="0"/>
        <v>0</v>
      </c>
      <c r="K68" s="129"/>
      <c r="L68" s="24" t="str">
        <f>IF(K68="","",IF(K68="SI","No cal documentació",IF(J68&gt;0,(CONCATENATE("1.1.d_",'Valoració '!$D$7,"00",A68))," ")))</f>
        <v/>
      </c>
    </row>
    <row r="69" spans="1:12" x14ac:dyDescent="0.25">
      <c r="A69" s="31">
        <v>62</v>
      </c>
      <c r="B69" s="3"/>
      <c r="C69" s="3"/>
      <c r="D69" s="3"/>
      <c r="E69" s="3"/>
      <c r="F69" s="3"/>
      <c r="G69" s="3"/>
      <c r="H69" s="3"/>
      <c r="I69" s="3"/>
      <c r="J69" s="22">
        <f t="shared" si="0"/>
        <v>0</v>
      </c>
      <c r="K69" s="129"/>
      <c r="L69" s="24" t="str">
        <f>IF(K69="","",IF(K69="SI","No cal documentació",IF(J69&gt;0,(CONCATENATE("1.1.d_",'Valoració '!$D$7,"00",A69))," ")))</f>
        <v/>
      </c>
    </row>
    <row r="70" spans="1:12" x14ac:dyDescent="0.25">
      <c r="A70" s="31">
        <v>63</v>
      </c>
      <c r="B70" s="3"/>
      <c r="C70" s="3"/>
      <c r="D70" s="3"/>
      <c r="E70" s="3"/>
      <c r="F70" s="3"/>
      <c r="G70" s="3"/>
      <c r="H70" s="3"/>
      <c r="I70" s="3"/>
      <c r="J70" s="22">
        <f t="shared" si="0"/>
        <v>0</v>
      </c>
      <c r="K70" s="129"/>
      <c r="L70" s="24" t="str">
        <f>IF(K70="","",IF(K70="SI","No cal documentació",IF(J70&gt;0,(CONCATENATE("1.1.d_",'Valoració '!$D$7,"00",A70))," ")))</f>
        <v/>
      </c>
    </row>
    <row r="71" spans="1:12" x14ac:dyDescent="0.25">
      <c r="A71" s="31">
        <v>64</v>
      </c>
      <c r="B71" s="3"/>
      <c r="C71" s="3"/>
      <c r="D71" s="3"/>
      <c r="E71" s="3"/>
      <c r="F71" s="3"/>
      <c r="G71" s="3"/>
      <c r="H71" s="3"/>
      <c r="I71" s="3"/>
      <c r="J71" s="22">
        <f t="shared" si="0"/>
        <v>0</v>
      </c>
      <c r="K71" s="129"/>
      <c r="L71" s="24" t="str">
        <f>IF(K71="","",IF(K71="SI","No cal documentació",IF(J71&gt;0,(CONCATENATE("1.1.d_",'Valoració '!$D$7,"00",A71))," ")))</f>
        <v/>
      </c>
    </row>
    <row r="72" spans="1:12" x14ac:dyDescent="0.25">
      <c r="A72" s="31">
        <v>65</v>
      </c>
      <c r="B72" s="3"/>
      <c r="C72" s="3"/>
      <c r="D72" s="3"/>
      <c r="E72" s="3"/>
      <c r="F72" s="3"/>
      <c r="G72" s="3"/>
      <c r="H72" s="3"/>
      <c r="I72" s="3"/>
      <c r="J72" s="22">
        <f t="shared" si="0"/>
        <v>0</v>
      </c>
      <c r="K72" s="129"/>
      <c r="L72" s="24" t="str">
        <f>IF(K72="","",IF(K72="SI","No cal documentació",IF(J72&gt;0,(CONCATENATE("1.1.d_",'Valoració '!$D$7,"00",A72))," ")))</f>
        <v/>
      </c>
    </row>
    <row r="73" spans="1:12" x14ac:dyDescent="0.25">
      <c r="A73" s="31">
        <v>66</v>
      </c>
      <c r="B73" s="3"/>
      <c r="C73" s="3"/>
      <c r="D73" s="3"/>
      <c r="E73" s="3"/>
      <c r="F73" s="3"/>
      <c r="G73" s="3"/>
      <c r="H73" s="3"/>
      <c r="I73" s="3"/>
      <c r="J73" s="22">
        <f t="shared" ref="J73:J107" si="1">IF(F73="si",IF(G73="si",0.5,IF(H73="si",0.4,0)),IF(G73="si",0.3,0))</f>
        <v>0</v>
      </c>
      <c r="K73" s="129"/>
      <c r="L73" s="24" t="str">
        <f>IF(K73="","",IF(K73="SI","No cal documentació",IF(J73&gt;0,(CONCATENATE("1.1.d_",'Valoració '!$D$7,"00",A73))," ")))</f>
        <v/>
      </c>
    </row>
    <row r="74" spans="1:12" x14ac:dyDescent="0.25">
      <c r="A74" s="31">
        <v>67</v>
      </c>
      <c r="B74" s="3"/>
      <c r="C74" s="3"/>
      <c r="D74" s="3"/>
      <c r="E74" s="3"/>
      <c r="F74" s="3"/>
      <c r="G74" s="3"/>
      <c r="H74" s="3"/>
      <c r="I74" s="3"/>
      <c r="J74" s="22">
        <f t="shared" si="1"/>
        <v>0</v>
      </c>
      <c r="K74" s="129"/>
      <c r="L74" s="24" t="str">
        <f>IF(K74="","",IF(K74="SI","No cal documentació",IF(J74&gt;0,(CONCATENATE("1.1.d_",'Valoració '!$D$7,"00",A74))," ")))</f>
        <v/>
      </c>
    </row>
    <row r="75" spans="1:12" x14ac:dyDescent="0.25">
      <c r="A75" s="31">
        <v>68</v>
      </c>
      <c r="B75" s="3"/>
      <c r="C75" s="3"/>
      <c r="D75" s="3"/>
      <c r="E75" s="3"/>
      <c r="F75" s="3"/>
      <c r="G75" s="3"/>
      <c r="H75" s="3"/>
      <c r="I75" s="3"/>
      <c r="J75" s="22">
        <f t="shared" si="1"/>
        <v>0</v>
      </c>
      <c r="K75" s="129"/>
      <c r="L75" s="24" t="str">
        <f>IF(K75="","",IF(K75="SI","No cal documentació",IF(J75&gt;0,(CONCATENATE("1.1.d_",'Valoració '!$D$7,"00",A75))," ")))</f>
        <v/>
      </c>
    </row>
    <row r="76" spans="1:12" x14ac:dyDescent="0.25">
      <c r="A76" s="31">
        <v>69</v>
      </c>
      <c r="B76" s="3"/>
      <c r="C76" s="3"/>
      <c r="D76" s="3"/>
      <c r="E76" s="3"/>
      <c r="F76" s="3"/>
      <c r="G76" s="3"/>
      <c r="H76" s="3"/>
      <c r="I76" s="3"/>
      <c r="J76" s="22">
        <f t="shared" si="1"/>
        <v>0</v>
      </c>
      <c r="K76" s="129"/>
      <c r="L76" s="24" t="str">
        <f>IF(K76="","",IF(K76="SI","No cal documentació",IF(J76&gt;0,(CONCATENATE("1.1.d_",'Valoració '!$D$7,"00",A76))," ")))</f>
        <v/>
      </c>
    </row>
    <row r="77" spans="1:12" x14ac:dyDescent="0.25">
      <c r="A77" s="31">
        <v>70</v>
      </c>
      <c r="B77" s="3"/>
      <c r="C77" s="3"/>
      <c r="D77" s="3"/>
      <c r="E77" s="3"/>
      <c r="F77" s="3"/>
      <c r="G77" s="3"/>
      <c r="H77" s="3"/>
      <c r="I77" s="3"/>
      <c r="J77" s="22">
        <f t="shared" si="1"/>
        <v>0</v>
      </c>
      <c r="K77" s="129"/>
      <c r="L77" s="24" t="str">
        <f>IF(K77="","",IF(K77="SI","No cal documentació",IF(J77&gt;0,(CONCATENATE("1.1.d_",'Valoració '!$D$7,"00",A77))," ")))</f>
        <v/>
      </c>
    </row>
    <row r="78" spans="1:12" x14ac:dyDescent="0.25">
      <c r="A78" s="31">
        <v>71</v>
      </c>
      <c r="B78" s="3"/>
      <c r="C78" s="3"/>
      <c r="D78" s="3"/>
      <c r="E78" s="3"/>
      <c r="F78" s="3"/>
      <c r="G78" s="3"/>
      <c r="H78" s="3"/>
      <c r="I78" s="3"/>
      <c r="J78" s="22">
        <f t="shared" si="1"/>
        <v>0</v>
      </c>
      <c r="K78" s="129"/>
      <c r="L78" s="24" t="str">
        <f>IF(K78="","",IF(K78="SI","No cal documentació",IF(J78&gt;0,(CONCATENATE("1.1.d_",'Valoració '!$D$7,"00",A78))," ")))</f>
        <v/>
      </c>
    </row>
    <row r="79" spans="1:12" x14ac:dyDescent="0.25">
      <c r="A79" s="31">
        <v>72</v>
      </c>
      <c r="B79" s="3"/>
      <c r="C79" s="3"/>
      <c r="D79" s="3"/>
      <c r="E79" s="3"/>
      <c r="F79" s="3"/>
      <c r="G79" s="3"/>
      <c r="H79" s="3"/>
      <c r="I79" s="3"/>
      <c r="J79" s="22">
        <f t="shared" si="1"/>
        <v>0</v>
      </c>
      <c r="K79" s="129"/>
      <c r="L79" s="24" t="str">
        <f>IF(K79="","",IF(K79="SI","No cal documentació",IF(J79&gt;0,(CONCATENATE("1.1.d_",'Valoració '!$D$7,"00",A79))," ")))</f>
        <v/>
      </c>
    </row>
    <row r="80" spans="1:12" x14ac:dyDescent="0.25">
      <c r="A80" s="31">
        <v>73</v>
      </c>
      <c r="B80" s="3"/>
      <c r="C80" s="3"/>
      <c r="D80" s="3"/>
      <c r="E80" s="3"/>
      <c r="F80" s="3"/>
      <c r="G80" s="3"/>
      <c r="H80" s="3"/>
      <c r="I80" s="3"/>
      <c r="J80" s="22">
        <f t="shared" si="1"/>
        <v>0</v>
      </c>
      <c r="K80" s="129"/>
      <c r="L80" s="24" t="str">
        <f>IF(K80="","",IF(K80="SI","No cal documentació",IF(J80&gt;0,(CONCATENATE("1.1.d_",'Valoració '!$D$7,"00",A80))," ")))</f>
        <v/>
      </c>
    </row>
    <row r="81" spans="1:12" x14ac:dyDescent="0.25">
      <c r="A81" s="31">
        <v>74</v>
      </c>
      <c r="B81" s="3"/>
      <c r="C81" s="3"/>
      <c r="D81" s="3"/>
      <c r="E81" s="3"/>
      <c r="F81" s="3"/>
      <c r="G81" s="3"/>
      <c r="H81" s="3"/>
      <c r="I81" s="3"/>
      <c r="J81" s="22">
        <f t="shared" si="1"/>
        <v>0</v>
      </c>
      <c r="K81" s="129"/>
      <c r="L81" s="24" t="str">
        <f>IF(K81="","",IF(K81="SI","No cal documentació",IF(J81&gt;0,(CONCATENATE("1.1.d_",'Valoració '!$D$7,"00",A81))," ")))</f>
        <v/>
      </c>
    </row>
    <row r="82" spans="1:12" x14ac:dyDescent="0.25">
      <c r="A82" s="31">
        <v>75</v>
      </c>
      <c r="B82" s="3"/>
      <c r="C82" s="3"/>
      <c r="D82" s="3"/>
      <c r="E82" s="3"/>
      <c r="F82" s="3"/>
      <c r="G82" s="3"/>
      <c r="H82" s="3"/>
      <c r="I82" s="3"/>
      <c r="J82" s="22">
        <f t="shared" si="1"/>
        <v>0</v>
      </c>
      <c r="K82" s="129"/>
      <c r="L82" s="24" t="str">
        <f>IF(K82="","",IF(K82="SI","No cal documentació",IF(J82&gt;0,(CONCATENATE("1.1.d_",'Valoració '!$D$7,"00",A82))," ")))</f>
        <v/>
      </c>
    </row>
    <row r="83" spans="1:12" x14ac:dyDescent="0.25">
      <c r="A83" s="31">
        <v>76</v>
      </c>
      <c r="B83" s="3"/>
      <c r="C83" s="3"/>
      <c r="D83" s="3"/>
      <c r="E83" s="3"/>
      <c r="F83" s="3"/>
      <c r="G83" s="3"/>
      <c r="H83" s="3"/>
      <c r="I83" s="3"/>
      <c r="J83" s="22">
        <f t="shared" si="1"/>
        <v>0</v>
      </c>
      <c r="K83" s="129"/>
      <c r="L83" s="24" t="str">
        <f>IF(K83="","",IF(K83="SI","No cal documentació",IF(J83&gt;0,(CONCATENATE("1.1.d_",'Valoració '!$D$7,"00",A83))," ")))</f>
        <v/>
      </c>
    </row>
    <row r="84" spans="1:12" x14ac:dyDescent="0.25">
      <c r="A84" s="31">
        <v>77</v>
      </c>
      <c r="B84" s="3"/>
      <c r="C84" s="3"/>
      <c r="D84" s="3"/>
      <c r="E84" s="3"/>
      <c r="F84" s="3"/>
      <c r="G84" s="3"/>
      <c r="H84" s="3"/>
      <c r="I84" s="3"/>
      <c r="J84" s="22">
        <f t="shared" si="1"/>
        <v>0</v>
      </c>
      <c r="K84" s="129"/>
      <c r="L84" s="24" t="str">
        <f>IF(K84="","",IF(K84="SI","No cal documentació",IF(J84&gt;0,(CONCATENATE("1.1.d_",'Valoració '!$D$7,"00",A84))," ")))</f>
        <v/>
      </c>
    </row>
    <row r="85" spans="1:12" x14ac:dyDescent="0.25">
      <c r="A85" s="31">
        <v>78</v>
      </c>
      <c r="B85" s="3"/>
      <c r="C85" s="3"/>
      <c r="D85" s="3"/>
      <c r="E85" s="3"/>
      <c r="F85" s="3"/>
      <c r="G85" s="3"/>
      <c r="H85" s="3"/>
      <c r="I85" s="3"/>
      <c r="J85" s="22">
        <f t="shared" si="1"/>
        <v>0</v>
      </c>
      <c r="K85" s="129"/>
      <c r="L85" s="24" t="str">
        <f>IF(K85="","",IF(K85="SI","No cal documentació",IF(J85&gt;0,(CONCATENATE("1.1.d_",'Valoració '!$D$7,"00",A85))," ")))</f>
        <v/>
      </c>
    </row>
    <row r="86" spans="1:12" x14ac:dyDescent="0.25">
      <c r="A86" s="31">
        <v>79</v>
      </c>
      <c r="B86" s="3"/>
      <c r="C86" s="3"/>
      <c r="D86" s="3"/>
      <c r="E86" s="3"/>
      <c r="F86" s="3"/>
      <c r="G86" s="3"/>
      <c r="H86" s="3"/>
      <c r="I86" s="3"/>
      <c r="J86" s="22">
        <f t="shared" si="1"/>
        <v>0</v>
      </c>
      <c r="K86" s="129"/>
      <c r="L86" s="24" t="str">
        <f>IF(K86="","",IF(K86="SI","No cal documentació",IF(J86&gt;0,(CONCATENATE("1.1.d_",'Valoració '!$D$7,"00",A86))," ")))</f>
        <v/>
      </c>
    </row>
    <row r="87" spans="1:12" x14ac:dyDescent="0.25">
      <c r="A87" s="31">
        <v>80</v>
      </c>
      <c r="B87" s="3"/>
      <c r="C87" s="3"/>
      <c r="D87" s="3"/>
      <c r="E87" s="3"/>
      <c r="F87" s="3"/>
      <c r="G87" s="3"/>
      <c r="H87" s="3"/>
      <c r="I87" s="3"/>
      <c r="J87" s="22">
        <f t="shared" si="1"/>
        <v>0</v>
      </c>
      <c r="K87" s="129"/>
      <c r="L87" s="24" t="str">
        <f>IF(K87="","",IF(K87="SI","No cal documentació",IF(J87&gt;0,(CONCATENATE("1.1.d_",'Valoració '!$D$7,"00",A87))," ")))</f>
        <v/>
      </c>
    </row>
    <row r="88" spans="1:12" x14ac:dyDescent="0.25">
      <c r="A88" s="31">
        <v>81</v>
      </c>
      <c r="B88" s="3"/>
      <c r="C88" s="3"/>
      <c r="D88" s="3"/>
      <c r="E88" s="3"/>
      <c r="F88" s="3"/>
      <c r="G88" s="3"/>
      <c r="H88" s="3"/>
      <c r="I88" s="3"/>
      <c r="J88" s="22">
        <f t="shared" si="1"/>
        <v>0</v>
      </c>
      <c r="K88" s="129"/>
      <c r="L88" s="24" t="str">
        <f>IF(K88="","",IF(K88="SI","No cal documentació",IF(J88&gt;0,(CONCATENATE("1.1.d_",'Valoració '!$D$7,"00",A88))," ")))</f>
        <v/>
      </c>
    </row>
    <row r="89" spans="1:12" x14ac:dyDescent="0.25">
      <c r="A89" s="31">
        <v>82</v>
      </c>
      <c r="B89" s="3"/>
      <c r="C89" s="3"/>
      <c r="D89" s="3"/>
      <c r="E89" s="3"/>
      <c r="F89" s="3"/>
      <c r="G89" s="3"/>
      <c r="H89" s="3"/>
      <c r="I89" s="3"/>
      <c r="J89" s="22">
        <f t="shared" si="1"/>
        <v>0</v>
      </c>
      <c r="K89" s="129"/>
      <c r="L89" s="24" t="str">
        <f>IF(K89="","",IF(K89="SI","No cal documentació",IF(J89&gt;0,(CONCATENATE("1.1.d_",'Valoració '!$D$7,"00",A89))," ")))</f>
        <v/>
      </c>
    </row>
    <row r="90" spans="1:12" x14ac:dyDescent="0.25">
      <c r="A90" s="31">
        <v>83</v>
      </c>
      <c r="B90" s="3"/>
      <c r="C90" s="3"/>
      <c r="D90" s="3"/>
      <c r="E90" s="3"/>
      <c r="F90" s="3"/>
      <c r="G90" s="3"/>
      <c r="H90" s="3"/>
      <c r="I90" s="3"/>
      <c r="J90" s="22">
        <f t="shared" si="1"/>
        <v>0</v>
      </c>
      <c r="K90" s="129"/>
      <c r="L90" s="24" t="str">
        <f>IF(K90="","",IF(K90="SI","No cal documentació",IF(J90&gt;0,(CONCATENATE("1.1.d_",'Valoració '!$D$7,"00",A90))," ")))</f>
        <v/>
      </c>
    </row>
    <row r="91" spans="1:12" x14ac:dyDescent="0.25">
      <c r="A91" s="31">
        <v>84</v>
      </c>
      <c r="B91" s="3"/>
      <c r="C91" s="3"/>
      <c r="D91" s="3"/>
      <c r="E91" s="3"/>
      <c r="F91" s="3"/>
      <c r="G91" s="3"/>
      <c r="H91" s="3"/>
      <c r="I91" s="3"/>
      <c r="J91" s="22">
        <f t="shared" si="1"/>
        <v>0</v>
      </c>
      <c r="K91" s="129"/>
      <c r="L91" s="24" t="str">
        <f>IF(K91="","",IF(K91="SI","No cal documentació",IF(J91&gt;0,(CONCATENATE("1.1.d_",'Valoració '!$D$7,"00",A91))," ")))</f>
        <v/>
      </c>
    </row>
    <row r="92" spans="1:12" x14ac:dyDescent="0.25">
      <c r="A92" s="31">
        <v>85</v>
      </c>
      <c r="B92" s="3"/>
      <c r="C92" s="3"/>
      <c r="D92" s="3"/>
      <c r="E92" s="3"/>
      <c r="F92" s="3"/>
      <c r="G92" s="3"/>
      <c r="H92" s="3"/>
      <c r="I92" s="3"/>
      <c r="J92" s="22">
        <f t="shared" si="1"/>
        <v>0</v>
      </c>
      <c r="K92" s="129"/>
      <c r="L92" s="24" t="str">
        <f>IF(K92="","",IF(K92="SI","No cal documentació",IF(J92&gt;0,(CONCATENATE("1.1.d_",'Valoració '!$D$7,"00",A92))," ")))</f>
        <v/>
      </c>
    </row>
    <row r="93" spans="1:12" x14ac:dyDescent="0.25">
      <c r="A93" s="31">
        <v>86</v>
      </c>
      <c r="B93" s="3"/>
      <c r="C93" s="3"/>
      <c r="D93" s="3"/>
      <c r="E93" s="3"/>
      <c r="F93" s="3"/>
      <c r="G93" s="3"/>
      <c r="H93" s="3"/>
      <c r="I93" s="3"/>
      <c r="J93" s="22">
        <f t="shared" si="1"/>
        <v>0</v>
      </c>
      <c r="K93" s="129"/>
      <c r="L93" s="24" t="str">
        <f>IF(K93="","",IF(K93="SI","No cal documentació",IF(J93&gt;0,(CONCATENATE("1.1.d_",'Valoració '!$D$7,"00",A93))," ")))</f>
        <v/>
      </c>
    </row>
    <row r="94" spans="1:12" x14ac:dyDescent="0.25">
      <c r="A94" s="31">
        <v>87</v>
      </c>
      <c r="B94" s="3"/>
      <c r="C94" s="3"/>
      <c r="D94" s="3"/>
      <c r="E94" s="3"/>
      <c r="F94" s="3"/>
      <c r="G94" s="3"/>
      <c r="H94" s="3"/>
      <c r="I94" s="3"/>
      <c r="J94" s="22">
        <f t="shared" si="1"/>
        <v>0</v>
      </c>
      <c r="K94" s="129"/>
      <c r="L94" s="24" t="str">
        <f>IF(K94="","",IF(K94="SI","No cal documentació",IF(J94&gt;0,(CONCATENATE("1.1.d_",'Valoració '!$D$7,"00",A94))," ")))</f>
        <v/>
      </c>
    </row>
    <row r="95" spans="1:12" x14ac:dyDescent="0.25">
      <c r="A95" s="31">
        <v>88</v>
      </c>
      <c r="B95" s="3"/>
      <c r="C95" s="3"/>
      <c r="D95" s="3"/>
      <c r="E95" s="3"/>
      <c r="F95" s="3"/>
      <c r="G95" s="3"/>
      <c r="H95" s="3"/>
      <c r="I95" s="3"/>
      <c r="J95" s="22">
        <f t="shared" si="1"/>
        <v>0</v>
      </c>
      <c r="K95" s="129"/>
      <c r="L95" s="24" t="str">
        <f>IF(K95="","",IF(K95="SI","No cal documentació",IF(J95&gt;0,(CONCATENATE("1.1.d_",'Valoració '!$D$7,"00",A95))," ")))</f>
        <v/>
      </c>
    </row>
    <row r="96" spans="1:12" x14ac:dyDescent="0.25">
      <c r="A96" s="31">
        <v>89</v>
      </c>
      <c r="B96" s="3"/>
      <c r="C96" s="3"/>
      <c r="D96" s="3"/>
      <c r="E96" s="3"/>
      <c r="F96" s="3"/>
      <c r="G96" s="3"/>
      <c r="H96" s="3"/>
      <c r="I96" s="3"/>
      <c r="J96" s="22">
        <f t="shared" si="1"/>
        <v>0</v>
      </c>
      <c r="K96" s="129"/>
      <c r="L96" s="24" t="str">
        <f>IF(K96="","",IF(K96="SI","No cal documentació",IF(J96&gt;0,(CONCATENATE("1.1.d_",'Valoració '!$D$7,"00",A96))," ")))</f>
        <v/>
      </c>
    </row>
    <row r="97" spans="1:12" x14ac:dyDescent="0.25">
      <c r="A97" s="31">
        <v>90</v>
      </c>
      <c r="B97" s="3"/>
      <c r="C97" s="3"/>
      <c r="D97" s="3"/>
      <c r="E97" s="3"/>
      <c r="F97" s="3"/>
      <c r="G97" s="3"/>
      <c r="H97" s="3"/>
      <c r="I97" s="3"/>
      <c r="J97" s="22">
        <f t="shared" si="1"/>
        <v>0</v>
      </c>
      <c r="K97" s="129"/>
      <c r="L97" s="24" t="str">
        <f>IF(K97="","",IF(K97="SI","No cal documentació",IF(J97&gt;0,(CONCATENATE("1.1.d_",'Valoració '!$D$7,"00",A97))," ")))</f>
        <v/>
      </c>
    </row>
    <row r="98" spans="1:12" x14ac:dyDescent="0.25">
      <c r="A98" s="31">
        <v>91</v>
      </c>
      <c r="B98" s="3"/>
      <c r="C98" s="3"/>
      <c r="D98" s="3"/>
      <c r="E98" s="3"/>
      <c r="F98" s="3"/>
      <c r="G98" s="3"/>
      <c r="H98" s="3"/>
      <c r="I98" s="3"/>
      <c r="J98" s="22">
        <f t="shared" si="1"/>
        <v>0</v>
      </c>
      <c r="K98" s="129"/>
      <c r="L98" s="24" t="str">
        <f>IF(K98="","",IF(K98="SI","No cal documentació",IF(J98&gt;0,(CONCATENATE("1.1.d_",'Valoració '!$D$7,"00",A98))," ")))</f>
        <v/>
      </c>
    </row>
    <row r="99" spans="1:12" x14ac:dyDescent="0.25">
      <c r="A99" s="31">
        <v>92</v>
      </c>
      <c r="B99" s="3"/>
      <c r="C99" s="3"/>
      <c r="D99" s="3"/>
      <c r="E99" s="3"/>
      <c r="F99" s="3"/>
      <c r="G99" s="3"/>
      <c r="H99" s="3"/>
      <c r="I99" s="3"/>
      <c r="J99" s="22">
        <f t="shared" si="1"/>
        <v>0</v>
      </c>
      <c r="K99" s="129"/>
      <c r="L99" s="24" t="str">
        <f>IF(K99="","",IF(K99="SI","No cal documentació",IF(J99&gt;0,(CONCATENATE("1.1.d_",'Valoració '!$D$7,"00",A99))," ")))</f>
        <v/>
      </c>
    </row>
    <row r="100" spans="1:12" x14ac:dyDescent="0.25">
      <c r="A100" s="31">
        <v>93</v>
      </c>
      <c r="B100" s="3"/>
      <c r="C100" s="3"/>
      <c r="D100" s="3"/>
      <c r="E100" s="3"/>
      <c r="F100" s="3"/>
      <c r="G100" s="3"/>
      <c r="H100" s="3"/>
      <c r="I100" s="3"/>
      <c r="J100" s="22">
        <f t="shared" si="1"/>
        <v>0</v>
      </c>
      <c r="K100" s="129"/>
      <c r="L100" s="24" t="str">
        <f>IF(K100="","",IF(K100="SI","No cal documentació",IF(J100&gt;0,(CONCATENATE("1.1.d_",'Valoració '!$D$7,"00",A100))," ")))</f>
        <v/>
      </c>
    </row>
    <row r="101" spans="1:12" x14ac:dyDescent="0.25">
      <c r="A101" s="31">
        <v>94</v>
      </c>
      <c r="B101" s="3"/>
      <c r="C101" s="3"/>
      <c r="D101" s="3"/>
      <c r="E101" s="3"/>
      <c r="F101" s="3"/>
      <c r="G101" s="3"/>
      <c r="H101" s="3"/>
      <c r="I101" s="3"/>
      <c r="J101" s="22">
        <f t="shared" si="1"/>
        <v>0</v>
      </c>
      <c r="K101" s="129"/>
      <c r="L101" s="24" t="str">
        <f>IF(K101="","",IF(K101="SI","No cal documentació",IF(J101&gt;0,(CONCATENATE("1.1.d_",'Valoració '!$D$7,"00",A101))," ")))</f>
        <v/>
      </c>
    </row>
    <row r="102" spans="1:12" x14ac:dyDescent="0.25">
      <c r="A102" s="31">
        <v>95</v>
      </c>
      <c r="B102" s="3"/>
      <c r="C102" s="3"/>
      <c r="D102" s="3"/>
      <c r="E102" s="3"/>
      <c r="F102" s="3"/>
      <c r="G102" s="3"/>
      <c r="H102" s="3"/>
      <c r="I102" s="3"/>
      <c r="J102" s="22">
        <f t="shared" si="1"/>
        <v>0</v>
      </c>
      <c r="K102" s="129"/>
      <c r="L102" s="24" t="str">
        <f>IF(K102="","",IF(K102="SI","No cal documentació",IF(J102&gt;0,(CONCATENATE("1.1.d_",'Valoració '!$D$7,"00",A102))," ")))</f>
        <v/>
      </c>
    </row>
    <row r="103" spans="1:12" x14ac:dyDescent="0.25">
      <c r="A103" s="31">
        <v>96</v>
      </c>
      <c r="B103" s="3"/>
      <c r="C103" s="3"/>
      <c r="D103" s="3"/>
      <c r="E103" s="3"/>
      <c r="F103" s="3"/>
      <c r="G103" s="3"/>
      <c r="H103" s="3"/>
      <c r="I103" s="3"/>
      <c r="J103" s="22">
        <f t="shared" si="1"/>
        <v>0</v>
      </c>
      <c r="K103" s="129"/>
      <c r="L103" s="24" t="str">
        <f>IF(K103="","",IF(K103="SI","No cal documentació",IF(J103&gt;0,(CONCATENATE("1.1.d_",'Valoració '!$D$7,"00",A103))," ")))</f>
        <v/>
      </c>
    </row>
    <row r="104" spans="1:12" x14ac:dyDescent="0.25">
      <c r="A104" s="31">
        <v>97</v>
      </c>
      <c r="B104" s="3"/>
      <c r="C104" s="3"/>
      <c r="D104" s="3"/>
      <c r="E104" s="3"/>
      <c r="F104" s="3"/>
      <c r="G104" s="3"/>
      <c r="H104" s="3"/>
      <c r="I104" s="3"/>
      <c r="J104" s="22">
        <f t="shared" si="1"/>
        <v>0</v>
      </c>
      <c r="K104" s="129"/>
      <c r="L104" s="24" t="str">
        <f>IF(K104="","",IF(K104="SI","No cal documentació",IF(J104&gt;0,(CONCATENATE("1.1.d_",'Valoració '!$D$7,"00",A104))," ")))</f>
        <v/>
      </c>
    </row>
    <row r="105" spans="1:12" x14ac:dyDescent="0.25">
      <c r="A105" s="31">
        <v>98</v>
      </c>
      <c r="B105" s="3"/>
      <c r="C105" s="3"/>
      <c r="D105" s="3"/>
      <c r="E105" s="3"/>
      <c r="F105" s="3"/>
      <c r="G105" s="3"/>
      <c r="H105" s="3"/>
      <c r="I105" s="3"/>
      <c r="J105" s="22">
        <f t="shared" si="1"/>
        <v>0</v>
      </c>
      <c r="K105" s="129"/>
      <c r="L105" s="24" t="str">
        <f>IF(K105="","",IF(K105="SI","No cal documentació",IF(J105&gt;0,(CONCATENATE("1.1.d_",'Valoració '!$D$7,"00",A105))," ")))</f>
        <v/>
      </c>
    </row>
    <row r="106" spans="1:12" x14ac:dyDescent="0.25">
      <c r="A106" s="31">
        <v>99</v>
      </c>
      <c r="B106" s="3"/>
      <c r="C106" s="3"/>
      <c r="D106" s="3"/>
      <c r="E106" s="3"/>
      <c r="F106" s="3"/>
      <c r="G106" s="3"/>
      <c r="H106" s="3"/>
      <c r="I106" s="3"/>
      <c r="J106" s="22">
        <f t="shared" si="1"/>
        <v>0</v>
      </c>
      <c r="K106" s="129"/>
      <c r="L106" s="24" t="str">
        <f>IF(K106="","",IF(K106="SI","No cal documentació",IF(J106&gt;0,(CONCATENATE("1.1.d_",'Valoració '!$D$7,"00",A106))," ")))</f>
        <v/>
      </c>
    </row>
    <row r="107" spans="1:12" x14ac:dyDescent="0.25">
      <c r="A107" s="31">
        <v>100</v>
      </c>
      <c r="B107" s="3"/>
      <c r="C107" s="3"/>
      <c r="D107" s="3"/>
      <c r="E107" s="3"/>
      <c r="F107" s="3"/>
      <c r="G107" s="3"/>
      <c r="H107" s="3"/>
      <c r="I107" s="3"/>
      <c r="J107" s="22">
        <f t="shared" si="1"/>
        <v>0</v>
      </c>
      <c r="K107" s="129"/>
      <c r="L107" s="24" t="str">
        <f>IF(K107="","",IF(K107="SI","No cal documentació",IF(J107&gt;0,(CONCATENATE("1.1.d_",'Valoració '!$D$7,"00",A107))," ")))</f>
        <v/>
      </c>
    </row>
  </sheetData>
  <sheetProtection algorithmName="SHA-512" hashValue="RpK+Ep5b7g5y9MbGqe+jCfrGDYKxE9v10zDiCfqCwm13TtmNZScopJJxtIeglX0izp2gA0Lia/MoYTJ0Ybr1bg==" saltValue="yYuBE2wEqkxCiIgpQLBq+w==" spinCount="100000" sheet="1" objects="1" scenarios="1"/>
  <mergeCells count="1">
    <mergeCell ref="A6:I6"/>
  </mergeCells>
  <dataValidations count="1">
    <dataValidation type="list" allowBlank="1" showInputMessage="1" showErrorMessage="1" sqref="K8:K107 F8:H107">
      <formula1>"si, no"</formula1>
    </dataValidation>
  </dataValidations>
  <hyperlinks>
    <hyperlink ref="P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Enviar">
                <anchor moveWithCells="1" sizeWithCells="1">
                  <from>
                    <xdr:col>7</xdr:col>
                    <xdr:colOff>276225</xdr:colOff>
                    <xdr:row>0</xdr:row>
                    <xdr:rowOff>19050</xdr:rowOff>
                  </from>
                  <to>
                    <xdr:col>8</xdr:col>
                    <xdr:colOff>390525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8"/>
  <dimension ref="A1:M222"/>
  <sheetViews>
    <sheetView topLeftCell="H13" workbookViewId="0">
      <selection activeCell="M18" sqref="M18:M21"/>
    </sheetView>
  </sheetViews>
  <sheetFormatPr baseColWidth="10" defaultColWidth="11.42578125" defaultRowHeight="15" x14ac:dyDescent="0.25"/>
  <cols>
    <col min="1" max="1" width="11.42578125" style="131"/>
    <col min="2" max="2" width="48.5703125" style="131" customWidth="1"/>
    <col min="3" max="4" width="49.7109375" style="131" customWidth="1"/>
    <col min="5" max="5" width="26.5703125" style="131" customWidth="1"/>
    <col min="6" max="6" width="36" style="131" customWidth="1"/>
    <col min="7" max="7" width="42.140625" style="131" customWidth="1"/>
    <col min="8" max="9" width="42.5703125" style="131" customWidth="1"/>
    <col min="10" max="11" width="13.85546875" style="131" customWidth="1"/>
    <col min="12" max="12" width="11.42578125" style="131"/>
    <col min="13" max="13" width="23.28515625" style="131" customWidth="1"/>
    <col min="14" max="16384" width="11.42578125" style="131"/>
  </cols>
  <sheetData>
    <row r="1" spans="1:4" x14ac:dyDescent="0.25">
      <c r="A1" s="10" t="s">
        <v>58</v>
      </c>
      <c r="B1" s="10"/>
    </row>
    <row r="2" spans="1:4" ht="16.5" customHeight="1" x14ac:dyDescent="0.25">
      <c r="A2" s="131" t="s">
        <v>59</v>
      </c>
    </row>
    <row r="4" spans="1:4" ht="18.75" x14ac:dyDescent="0.25">
      <c r="A4" s="39" t="s">
        <v>113</v>
      </c>
      <c r="B4" s="146" t="s">
        <v>138</v>
      </c>
      <c r="C4" s="147">
        <f>SUM(K22:K221)</f>
        <v>0</v>
      </c>
    </row>
    <row r="5" spans="1:4" ht="18.75" x14ac:dyDescent="0.25">
      <c r="B5" s="146" t="s">
        <v>67</v>
      </c>
      <c r="C5" s="147">
        <f>IF(SUMIF(L22:L221,0.25)&gt;1.25,1.25,SUMIF(L22:L221,0.25))+SUMIF(L22:L221,3)</f>
        <v>0</v>
      </c>
    </row>
    <row r="6" spans="1:4" ht="18.75" x14ac:dyDescent="0.25">
      <c r="A6" s="148"/>
      <c r="B6" s="146" t="s">
        <v>66</v>
      </c>
      <c r="C6" s="147">
        <f>SUM(J22:J221)</f>
        <v>0</v>
      </c>
      <c r="D6" s="148"/>
    </row>
    <row r="7" spans="1:4" ht="18.75" x14ac:dyDescent="0.25">
      <c r="A7" s="148"/>
      <c r="B7" s="149"/>
      <c r="C7" s="27"/>
      <c r="D7" s="148"/>
    </row>
    <row r="8" spans="1:4" ht="18.75" x14ac:dyDescent="0.25">
      <c r="A8" s="148"/>
      <c r="B8" s="149"/>
      <c r="C8" s="27"/>
      <c r="D8" s="148"/>
    </row>
    <row r="9" spans="1:4" ht="18.75" x14ac:dyDescent="0.25">
      <c r="A9" s="148"/>
      <c r="B9" s="149"/>
      <c r="C9" s="27"/>
      <c r="D9" s="148"/>
    </row>
    <row r="10" spans="1:4" ht="18.75" x14ac:dyDescent="0.25">
      <c r="A10" s="148"/>
      <c r="B10" s="149"/>
      <c r="C10" s="27"/>
      <c r="D10" s="148"/>
    </row>
    <row r="11" spans="1:4" ht="18.75" x14ac:dyDescent="0.25">
      <c r="A11" s="148"/>
      <c r="B11" s="149"/>
      <c r="C11" s="27"/>
      <c r="D11" s="148"/>
    </row>
    <row r="12" spans="1:4" ht="18.75" x14ac:dyDescent="0.25">
      <c r="A12" s="148"/>
      <c r="B12" s="149"/>
      <c r="C12" s="27"/>
      <c r="D12" s="148"/>
    </row>
    <row r="13" spans="1:4" ht="18.75" x14ac:dyDescent="0.25">
      <c r="A13" s="148"/>
      <c r="B13" s="149"/>
      <c r="C13" s="27"/>
      <c r="D13" s="148"/>
    </row>
    <row r="14" spans="1:4" ht="18.75" x14ac:dyDescent="0.25">
      <c r="A14" s="148"/>
      <c r="B14" s="149"/>
      <c r="C14" s="27"/>
      <c r="D14" s="148"/>
    </row>
    <row r="15" spans="1:4" ht="18.75" x14ac:dyDescent="0.25">
      <c r="A15" s="148"/>
      <c r="B15" s="149"/>
      <c r="C15" s="27"/>
      <c r="D15" s="148"/>
    </row>
    <row r="16" spans="1:4" ht="21.75" customHeight="1" x14ac:dyDescent="0.25">
      <c r="A16" s="148"/>
      <c r="B16" s="149"/>
      <c r="C16" s="27"/>
      <c r="D16" s="150" t="s">
        <v>221</v>
      </c>
    </row>
    <row r="17" spans="1:13" ht="15.75" x14ac:dyDescent="0.25">
      <c r="A17" s="258" t="s">
        <v>175</v>
      </c>
      <c r="B17" s="259"/>
      <c r="C17" s="259"/>
      <c r="D17" s="259"/>
      <c r="E17" s="259"/>
      <c r="F17" s="259"/>
      <c r="G17" s="259"/>
      <c r="H17" s="259"/>
      <c r="I17" s="259"/>
      <c r="J17" s="260"/>
    </row>
    <row r="18" spans="1:13" ht="28.5" customHeight="1" x14ac:dyDescent="0.25">
      <c r="A18" s="263" t="s">
        <v>45</v>
      </c>
      <c r="B18" s="269" t="s">
        <v>60</v>
      </c>
      <c r="C18" s="82" t="s">
        <v>62</v>
      </c>
      <c r="D18" s="151" t="s">
        <v>91</v>
      </c>
      <c r="E18" s="265" t="s">
        <v>61</v>
      </c>
      <c r="F18" s="267" t="s">
        <v>92</v>
      </c>
      <c r="G18" s="269" t="s">
        <v>288</v>
      </c>
      <c r="H18" s="270" t="s">
        <v>223</v>
      </c>
      <c r="I18" s="270" t="s">
        <v>224</v>
      </c>
      <c r="J18" s="261" t="s">
        <v>66</v>
      </c>
      <c r="K18" s="262" t="s">
        <v>138</v>
      </c>
      <c r="L18" s="262" t="s">
        <v>67</v>
      </c>
      <c r="M18" s="257" t="s">
        <v>43</v>
      </c>
    </row>
    <row r="19" spans="1:13" ht="24.6" customHeight="1" x14ac:dyDescent="0.25">
      <c r="A19" s="263"/>
      <c r="B19" s="269"/>
      <c r="C19" s="83" t="s">
        <v>90</v>
      </c>
      <c r="D19" s="152" t="s">
        <v>86</v>
      </c>
      <c r="E19" s="265"/>
      <c r="F19" s="267"/>
      <c r="G19" s="269"/>
      <c r="H19" s="271"/>
      <c r="I19" s="271"/>
      <c r="J19" s="262"/>
      <c r="K19" s="262"/>
      <c r="L19" s="262" t="s">
        <v>67</v>
      </c>
      <c r="M19" s="257"/>
    </row>
    <row r="20" spans="1:13" ht="21" customHeight="1" x14ac:dyDescent="0.25">
      <c r="A20" s="263"/>
      <c r="B20" s="269"/>
      <c r="C20" s="83" t="s">
        <v>63</v>
      </c>
      <c r="D20" s="83" t="s">
        <v>65</v>
      </c>
      <c r="E20" s="265"/>
      <c r="F20" s="267"/>
      <c r="G20" s="269"/>
      <c r="H20" s="271"/>
      <c r="I20" s="271"/>
      <c r="J20" s="262"/>
      <c r="K20" s="262"/>
      <c r="L20" s="262"/>
      <c r="M20" s="257"/>
    </row>
    <row r="21" spans="1:13" ht="21" customHeight="1" x14ac:dyDescent="0.25">
      <c r="A21" s="264"/>
      <c r="B21" s="261"/>
      <c r="C21" s="153" t="s">
        <v>64</v>
      </c>
      <c r="D21" s="154"/>
      <c r="E21" s="266"/>
      <c r="F21" s="268"/>
      <c r="G21" s="261"/>
      <c r="H21" s="272"/>
      <c r="I21" s="272"/>
      <c r="J21" s="262"/>
      <c r="K21" s="262"/>
      <c r="L21" s="262"/>
      <c r="M21" s="257"/>
    </row>
    <row r="22" spans="1:13" x14ac:dyDescent="0.25">
      <c r="A22" s="155">
        <v>1</v>
      </c>
      <c r="B22" s="42"/>
      <c r="C22" s="42"/>
      <c r="D22" s="43"/>
      <c r="E22" s="42"/>
      <c r="F22" s="42"/>
      <c r="G22" s="42"/>
      <c r="H22" s="42"/>
      <c r="I22" s="165" t="str">
        <f>IF(B22&gt;0,CONCATENATE("CITES_",A22,"_",'Valoració '!$D$7)," ")</f>
        <v xml:space="preserve"> </v>
      </c>
      <c r="J22" s="155">
        <f>IF(C22="L",2,IF(C22="LE",D22,IF(C22="A",1,IF(C22="C",1,0))))</f>
        <v>0</v>
      </c>
      <c r="K22" s="155">
        <f>IF(E22=1,J22/2,IF(E22=2,J22/4,0))</f>
        <v>0</v>
      </c>
      <c r="L22" s="155">
        <f>IF(G22&gt;50,G22*1.5,IF(G22&gt;10,G22*1.25,0))</f>
        <v>0</v>
      </c>
      <c r="M22" s="159" t="str">
        <f>IF(E22&lt;&gt;"",CONCATENATE('Valoració '!$D$7,"1.1.e_00",D22),"")</f>
        <v/>
      </c>
    </row>
    <row r="23" spans="1:13" x14ac:dyDescent="0.25">
      <c r="A23" s="155">
        <v>2</v>
      </c>
      <c r="B23" s="42"/>
      <c r="C23" s="42"/>
      <c r="D23" s="44"/>
      <c r="E23" s="42"/>
      <c r="F23" s="42"/>
      <c r="G23" s="42"/>
      <c r="H23" s="42"/>
      <c r="I23" s="165" t="str">
        <f>IF(B23&gt;0,CONCATENATE("CITES_",A23,"_",'Valoració '!$D$7)," ")</f>
        <v xml:space="preserve"> </v>
      </c>
      <c r="J23" s="155">
        <f t="shared" ref="J23:J86" si="0">IF(C23="L",2,IF(C23="LE",D23,IF(C23="A",1,IF(C23="C",1,0))))</f>
        <v>0</v>
      </c>
      <c r="K23" s="155">
        <f t="shared" ref="K23:K86" si="1">IF(E23=1,J23/2,IF(E23=2,J23/4,0))</f>
        <v>0</v>
      </c>
      <c r="L23" s="155">
        <f t="shared" ref="L23:L86" si="2">IF(G23&gt;50,G23*1.5,IF(G23&gt;10,G23*1.25,0))</f>
        <v>0</v>
      </c>
      <c r="M23" s="159" t="str">
        <f>IF(E23&lt;&gt;"",CONCATENATE('Valoració '!$D$7,"1.1.e_00",D23),"")</f>
        <v/>
      </c>
    </row>
    <row r="24" spans="1:13" x14ac:dyDescent="0.25">
      <c r="A24" s="155">
        <v>3</v>
      </c>
      <c r="B24" s="42"/>
      <c r="C24" s="42"/>
      <c r="D24" s="44"/>
      <c r="E24" s="42"/>
      <c r="F24" s="42"/>
      <c r="G24" s="42"/>
      <c r="H24" s="42"/>
      <c r="I24" s="165" t="str">
        <f>IF(B24&gt;0,CONCATENATE("CITES_",A24,"_",'Valoració '!$D$7)," ")</f>
        <v xml:space="preserve"> </v>
      </c>
      <c r="J24" s="155">
        <f t="shared" si="0"/>
        <v>0</v>
      </c>
      <c r="K24" s="155">
        <f t="shared" si="1"/>
        <v>0</v>
      </c>
      <c r="L24" s="155">
        <f t="shared" si="2"/>
        <v>0</v>
      </c>
      <c r="M24" s="159" t="str">
        <f>IF(E24&lt;&gt;"",CONCATENATE('Valoració '!$D$7,"1.1.e_00",D24),"")</f>
        <v/>
      </c>
    </row>
    <row r="25" spans="1:13" x14ac:dyDescent="0.25">
      <c r="A25" s="155">
        <v>4</v>
      </c>
      <c r="B25" s="42"/>
      <c r="C25" s="42"/>
      <c r="D25" s="44"/>
      <c r="E25" s="42"/>
      <c r="F25" s="42"/>
      <c r="G25" s="42"/>
      <c r="H25" s="42"/>
      <c r="I25" s="165" t="str">
        <f>IF(B25&gt;0,CONCATENATE("CITES_",A25,"_",'Valoració '!$D$7)," ")</f>
        <v xml:space="preserve"> </v>
      </c>
      <c r="J25" s="155">
        <f t="shared" si="0"/>
        <v>0</v>
      </c>
      <c r="K25" s="155">
        <f t="shared" si="1"/>
        <v>0</v>
      </c>
      <c r="L25" s="155">
        <f t="shared" si="2"/>
        <v>0</v>
      </c>
      <c r="M25" s="159" t="str">
        <f>IF(E25&lt;&gt;"",CONCATENATE('Valoració '!$D$7,"1.1.e_00",D25),"")</f>
        <v/>
      </c>
    </row>
    <row r="26" spans="1:13" x14ac:dyDescent="0.25">
      <c r="A26" s="155">
        <v>5</v>
      </c>
      <c r="B26" s="42"/>
      <c r="C26" s="42"/>
      <c r="D26" s="44"/>
      <c r="E26" s="42"/>
      <c r="F26" s="42"/>
      <c r="G26" s="42"/>
      <c r="H26" s="42"/>
      <c r="I26" s="165" t="str">
        <f>IF(B26&gt;0,CONCATENATE("CITES_",A26,"_",'Valoració '!$D$7)," ")</f>
        <v xml:space="preserve"> </v>
      </c>
      <c r="J26" s="155">
        <f t="shared" si="0"/>
        <v>0</v>
      </c>
      <c r="K26" s="155">
        <f t="shared" si="1"/>
        <v>0</v>
      </c>
      <c r="L26" s="155">
        <f t="shared" si="2"/>
        <v>0</v>
      </c>
      <c r="M26" s="159" t="str">
        <f>IF(E26&lt;&gt;"",CONCATENATE('Valoració '!$D$7,"1.1.e_00",D26),"")</f>
        <v/>
      </c>
    </row>
    <row r="27" spans="1:13" x14ac:dyDescent="0.25">
      <c r="A27" s="155">
        <v>6</v>
      </c>
      <c r="B27" s="42"/>
      <c r="C27" s="42"/>
      <c r="D27" s="44"/>
      <c r="E27" s="42"/>
      <c r="F27" s="42"/>
      <c r="G27" s="42"/>
      <c r="H27" s="42"/>
      <c r="I27" s="165" t="str">
        <f>IF(B27&gt;0,CONCATENATE("CITES_",A27,"_",'Valoració '!$D$7)," ")</f>
        <v xml:space="preserve"> </v>
      </c>
      <c r="J27" s="155">
        <f t="shared" si="0"/>
        <v>0</v>
      </c>
      <c r="K27" s="155">
        <f t="shared" si="1"/>
        <v>0</v>
      </c>
      <c r="L27" s="155">
        <f t="shared" si="2"/>
        <v>0</v>
      </c>
      <c r="M27" s="159" t="str">
        <f>IF(E27&lt;&gt;"",CONCATENATE('Valoració '!$D$7,"1.1.e_00",D27),"")</f>
        <v/>
      </c>
    </row>
    <row r="28" spans="1:13" x14ac:dyDescent="0.25">
      <c r="A28" s="155">
        <v>7</v>
      </c>
      <c r="B28" s="3"/>
      <c r="C28" s="42"/>
      <c r="D28" s="44"/>
      <c r="E28" s="42"/>
      <c r="F28" s="3"/>
      <c r="G28" s="3"/>
      <c r="H28" s="3"/>
      <c r="I28" s="165" t="str">
        <f>IF(B28&gt;0,CONCATENATE("CITES_",A28,"_",'Valoració '!$D$7)," ")</f>
        <v xml:space="preserve"> </v>
      </c>
      <c r="J28" s="155">
        <f t="shared" si="0"/>
        <v>0</v>
      </c>
      <c r="K28" s="155">
        <f t="shared" si="1"/>
        <v>0</v>
      </c>
      <c r="L28" s="155">
        <f t="shared" si="2"/>
        <v>0</v>
      </c>
      <c r="M28" s="159" t="str">
        <f>IF(E28&lt;&gt;"",CONCATENATE('Valoració '!$D$7,"1.1.e_00",D28),"")</f>
        <v/>
      </c>
    </row>
    <row r="29" spans="1:13" x14ac:dyDescent="0.25">
      <c r="A29" s="155">
        <v>8</v>
      </c>
      <c r="B29" s="3"/>
      <c r="C29" s="42"/>
      <c r="D29" s="45"/>
      <c r="E29" s="42"/>
      <c r="F29" s="3"/>
      <c r="G29" s="3"/>
      <c r="H29" s="3"/>
      <c r="I29" s="165" t="str">
        <f>IF(B29&gt;0,CONCATENATE("CITES_",A29,"_",'Valoració '!$D$7)," ")</f>
        <v xml:space="preserve"> </v>
      </c>
      <c r="J29" s="155">
        <f t="shared" si="0"/>
        <v>0</v>
      </c>
      <c r="K29" s="155">
        <f t="shared" si="1"/>
        <v>0</v>
      </c>
      <c r="L29" s="155">
        <f t="shared" si="2"/>
        <v>0</v>
      </c>
      <c r="M29" s="159" t="str">
        <f>IF(E29&lt;&gt;"",CONCATENATE('Valoració '!$D$7,"1.1.e_00",D29),"")</f>
        <v/>
      </c>
    </row>
    <row r="30" spans="1:13" x14ac:dyDescent="0.25">
      <c r="A30" s="155">
        <v>9</v>
      </c>
      <c r="B30" s="3"/>
      <c r="C30" s="42"/>
      <c r="D30" s="45"/>
      <c r="E30" s="42"/>
      <c r="F30" s="3"/>
      <c r="G30" s="3"/>
      <c r="H30" s="3"/>
      <c r="I30" s="165" t="str">
        <f>IF(B30&gt;0,CONCATENATE("CITES_",A30,"_",'Valoració '!$D$7)," ")</f>
        <v xml:space="preserve"> </v>
      </c>
      <c r="J30" s="155">
        <f t="shared" si="0"/>
        <v>0</v>
      </c>
      <c r="K30" s="155">
        <f t="shared" si="1"/>
        <v>0</v>
      </c>
      <c r="L30" s="155">
        <f t="shared" si="2"/>
        <v>0</v>
      </c>
      <c r="M30" s="159" t="str">
        <f>IF(E30&lt;&gt;"",CONCATENATE('Valoració '!$D$7,"1.1.e_00",D30),"")</f>
        <v/>
      </c>
    </row>
    <row r="31" spans="1:13" x14ac:dyDescent="0.25">
      <c r="A31" s="155">
        <v>10</v>
      </c>
      <c r="B31" s="3"/>
      <c r="C31" s="42"/>
      <c r="D31" s="45"/>
      <c r="E31" s="42"/>
      <c r="F31" s="3"/>
      <c r="G31" s="3"/>
      <c r="H31" s="3"/>
      <c r="I31" s="165" t="str">
        <f>IF(B31&gt;0,CONCATENATE("CITES_",A31,"_",'Valoració '!$D$7)," ")</f>
        <v xml:space="preserve"> </v>
      </c>
      <c r="J31" s="155">
        <f t="shared" si="0"/>
        <v>0</v>
      </c>
      <c r="K31" s="155">
        <f t="shared" si="1"/>
        <v>0</v>
      </c>
      <c r="L31" s="155">
        <f t="shared" si="2"/>
        <v>0</v>
      </c>
      <c r="M31" s="159" t="str">
        <f>IF(E31&lt;&gt;"",CONCATENATE('Valoració '!$D$7,"1.1.e_00",D31),"")</f>
        <v/>
      </c>
    </row>
    <row r="32" spans="1:13" x14ac:dyDescent="0.25">
      <c r="A32" s="155">
        <v>11</v>
      </c>
      <c r="B32" s="3"/>
      <c r="C32" s="42"/>
      <c r="D32" s="45"/>
      <c r="E32" s="42"/>
      <c r="F32" s="3"/>
      <c r="G32" s="3"/>
      <c r="H32" s="3"/>
      <c r="I32" s="165" t="str">
        <f>IF(B32&gt;0,CONCATENATE("CITES_",A32,"_",'Valoració '!$D$7)," ")</f>
        <v xml:space="preserve"> </v>
      </c>
      <c r="J32" s="155">
        <f t="shared" si="0"/>
        <v>0</v>
      </c>
      <c r="K32" s="155">
        <f t="shared" si="1"/>
        <v>0</v>
      </c>
      <c r="L32" s="155">
        <f t="shared" si="2"/>
        <v>0</v>
      </c>
      <c r="M32" s="159" t="str">
        <f>IF(E32&lt;&gt;"",CONCATENATE('Valoració '!$D$7,"1.1.e_00",D32),"")</f>
        <v/>
      </c>
    </row>
    <row r="33" spans="1:13" x14ac:dyDescent="0.25">
      <c r="A33" s="155">
        <v>12</v>
      </c>
      <c r="B33" s="3"/>
      <c r="C33" s="42"/>
      <c r="D33" s="45"/>
      <c r="E33" s="42"/>
      <c r="F33" s="3"/>
      <c r="G33" s="3"/>
      <c r="H33" s="3"/>
      <c r="I33" s="165" t="str">
        <f>IF(B33&gt;0,CONCATENATE("CITES_",A33,"_",'Valoració '!$D$7)," ")</f>
        <v xml:space="preserve"> </v>
      </c>
      <c r="J33" s="155">
        <f t="shared" si="0"/>
        <v>0</v>
      </c>
      <c r="K33" s="155">
        <f t="shared" si="1"/>
        <v>0</v>
      </c>
      <c r="L33" s="155">
        <f t="shared" si="2"/>
        <v>0</v>
      </c>
      <c r="M33" s="159" t="str">
        <f>IF(E33&lt;&gt;"",CONCATENATE('Valoració '!$D$7,"1.1.e_00",D33),"")</f>
        <v/>
      </c>
    </row>
    <row r="34" spans="1:13" x14ac:dyDescent="0.25">
      <c r="A34" s="155">
        <v>13</v>
      </c>
      <c r="B34" s="3"/>
      <c r="C34" s="42"/>
      <c r="D34" s="45"/>
      <c r="E34" s="42"/>
      <c r="F34" s="3"/>
      <c r="G34" s="3"/>
      <c r="H34" s="3"/>
      <c r="I34" s="165" t="str">
        <f>IF(B34&gt;0,CONCATENATE("CITES_",A34,"_",'Valoració '!$D$7)," ")</f>
        <v xml:space="preserve"> </v>
      </c>
      <c r="J34" s="155">
        <f t="shared" si="0"/>
        <v>0</v>
      </c>
      <c r="K34" s="155">
        <f t="shared" si="1"/>
        <v>0</v>
      </c>
      <c r="L34" s="155">
        <f t="shared" si="2"/>
        <v>0</v>
      </c>
      <c r="M34" s="159" t="str">
        <f>IF(E34&lt;&gt;"",CONCATENATE('Valoració '!$D$7,"1.1.e_00",D34),"")</f>
        <v/>
      </c>
    </row>
    <row r="35" spans="1:13" x14ac:dyDescent="0.25">
      <c r="A35" s="155">
        <v>14</v>
      </c>
      <c r="B35" s="3"/>
      <c r="C35" s="42"/>
      <c r="D35" s="45"/>
      <c r="E35" s="42"/>
      <c r="F35" s="3"/>
      <c r="G35" s="3"/>
      <c r="H35" s="3"/>
      <c r="I35" s="165" t="str">
        <f>IF(B35&gt;0,CONCATENATE("CITES_",A35,"_",'Valoració '!$D$7)," ")</f>
        <v xml:space="preserve"> </v>
      </c>
      <c r="J35" s="155">
        <f t="shared" si="0"/>
        <v>0</v>
      </c>
      <c r="K35" s="155">
        <f t="shared" si="1"/>
        <v>0</v>
      </c>
      <c r="L35" s="155">
        <f t="shared" si="2"/>
        <v>0</v>
      </c>
      <c r="M35" s="159" t="str">
        <f>IF(E35&lt;&gt;"",CONCATENATE('Valoració '!$D$7,"1.1.e_00",D35),"")</f>
        <v/>
      </c>
    </row>
    <row r="36" spans="1:13" x14ac:dyDescent="0.25">
      <c r="A36" s="155">
        <v>15</v>
      </c>
      <c r="B36" s="3"/>
      <c r="C36" s="42"/>
      <c r="D36" s="45"/>
      <c r="E36" s="42"/>
      <c r="F36" s="3"/>
      <c r="G36" s="3"/>
      <c r="H36" s="3"/>
      <c r="I36" s="165" t="str">
        <f>IF(B36&gt;0,CONCATENATE("CITES_",A36,"_",'Valoració '!$D$7)," ")</f>
        <v xml:space="preserve"> </v>
      </c>
      <c r="J36" s="155">
        <f t="shared" si="0"/>
        <v>0</v>
      </c>
      <c r="K36" s="155">
        <f t="shared" si="1"/>
        <v>0</v>
      </c>
      <c r="L36" s="155">
        <f t="shared" si="2"/>
        <v>0</v>
      </c>
      <c r="M36" s="159" t="str">
        <f>IF(E36&lt;&gt;"",CONCATENATE('Valoració '!$D$7,"1.1.e_00",D36),"")</f>
        <v/>
      </c>
    </row>
    <row r="37" spans="1:13" x14ac:dyDescent="0.25">
      <c r="A37" s="155">
        <v>16</v>
      </c>
      <c r="B37" s="3"/>
      <c r="C37" s="42"/>
      <c r="D37" s="45"/>
      <c r="E37" s="42"/>
      <c r="F37" s="3"/>
      <c r="G37" s="3"/>
      <c r="H37" s="3"/>
      <c r="I37" s="165" t="str">
        <f>IF(B37&gt;0,CONCATENATE("CITES_",A37,"_",'Valoració '!$D$7)," ")</f>
        <v xml:space="preserve"> </v>
      </c>
      <c r="J37" s="155">
        <f t="shared" si="0"/>
        <v>0</v>
      </c>
      <c r="K37" s="155">
        <f t="shared" si="1"/>
        <v>0</v>
      </c>
      <c r="L37" s="155">
        <f t="shared" si="2"/>
        <v>0</v>
      </c>
      <c r="M37" s="159" t="str">
        <f>IF(E37&lt;&gt;"",CONCATENATE('Valoració '!$D$7,"1.1.e_00",D37),"")</f>
        <v/>
      </c>
    </row>
    <row r="38" spans="1:13" x14ac:dyDescent="0.25">
      <c r="A38" s="155">
        <v>17</v>
      </c>
      <c r="B38" s="3"/>
      <c r="C38" s="42"/>
      <c r="D38" s="45"/>
      <c r="E38" s="42"/>
      <c r="F38" s="3"/>
      <c r="G38" s="3"/>
      <c r="H38" s="3"/>
      <c r="I38" s="165" t="str">
        <f>IF(B38&gt;0,CONCATENATE("CITES_",A38,"_",'Valoració '!$D$7)," ")</f>
        <v xml:space="preserve"> </v>
      </c>
      <c r="J38" s="155">
        <f t="shared" si="0"/>
        <v>0</v>
      </c>
      <c r="K38" s="155">
        <f t="shared" si="1"/>
        <v>0</v>
      </c>
      <c r="L38" s="155">
        <f t="shared" si="2"/>
        <v>0</v>
      </c>
      <c r="M38" s="159" t="str">
        <f>IF(E38&lt;&gt;"",CONCATENATE('Valoració '!$D$7,"1.1.e_00",D38),"")</f>
        <v/>
      </c>
    </row>
    <row r="39" spans="1:13" x14ac:dyDescent="0.25">
      <c r="A39" s="155">
        <v>18</v>
      </c>
      <c r="B39" s="3"/>
      <c r="C39" s="42"/>
      <c r="D39" s="45"/>
      <c r="E39" s="42"/>
      <c r="F39" s="3"/>
      <c r="G39" s="3"/>
      <c r="H39" s="3"/>
      <c r="I39" s="165" t="str">
        <f>IF(B39&gt;0,CONCATENATE("CITES_",A39,"_",'Valoració '!$D$7)," ")</f>
        <v xml:space="preserve"> </v>
      </c>
      <c r="J39" s="155">
        <f t="shared" si="0"/>
        <v>0</v>
      </c>
      <c r="K39" s="155">
        <f t="shared" si="1"/>
        <v>0</v>
      </c>
      <c r="L39" s="155">
        <f t="shared" si="2"/>
        <v>0</v>
      </c>
      <c r="M39" s="159" t="str">
        <f>IF(E39&lt;&gt;"",CONCATENATE('Valoració '!$D$7,"1.1.e_00",D39),"")</f>
        <v/>
      </c>
    </row>
    <row r="40" spans="1:13" x14ac:dyDescent="0.25">
      <c r="A40" s="155">
        <v>19</v>
      </c>
      <c r="B40" s="3"/>
      <c r="C40" s="42"/>
      <c r="D40" s="45"/>
      <c r="E40" s="42"/>
      <c r="F40" s="3"/>
      <c r="G40" s="3"/>
      <c r="H40" s="3"/>
      <c r="I40" s="165" t="str">
        <f>IF(B40&gt;0,CONCATENATE("CITES_",A40,"_",'Valoració '!$D$7)," ")</f>
        <v xml:space="preserve"> </v>
      </c>
      <c r="J40" s="155">
        <f t="shared" si="0"/>
        <v>0</v>
      </c>
      <c r="K40" s="155">
        <f t="shared" si="1"/>
        <v>0</v>
      </c>
      <c r="L40" s="155">
        <f t="shared" si="2"/>
        <v>0</v>
      </c>
      <c r="M40" s="159" t="str">
        <f>IF(E40&lt;&gt;"",CONCATENATE('Valoració '!$D$7,"1.1.e_00",D40),"")</f>
        <v/>
      </c>
    </row>
    <row r="41" spans="1:13" x14ac:dyDescent="0.25">
      <c r="A41" s="155">
        <v>20</v>
      </c>
      <c r="B41" s="3"/>
      <c r="C41" s="42"/>
      <c r="D41" s="45"/>
      <c r="E41" s="42"/>
      <c r="F41" s="3"/>
      <c r="G41" s="3"/>
      <c r="H41" s="3"/>
      <c r="I41" s="165" t="str">
        <f>IF(B41&gt;0,CONCATENATE("CITES_",A41,"_",'Valoració '!$D$7)," ")</f>
        <v xml:space="preserve"> </v>
      </c>
      <c r="J41" s="155">
        <f t="shared" si="0"/>
        <v>0</v>
      </c>
      <c r="K41" s="155">
        <f t="shared" si="1"/>
        <v>0</v>
      </c>
      <c r="L41" s="155">
        <f t="shared" si="2"/>
        <v>0</v>
      </c>
      <c r="M41" s="159" t="str">
        <f>IF(E41&lt;&gt;"",CONCATENATE('Valoració '!$D$7,"1.1.e_00",D41),"")</f>
        <v/>
      </c>
    </row>
    <row r="42" spans="1:13" x14ac:dyDescent="0.25">
      <c r="A42" s="155">
        <v>21</v>
      </c>
      <c r="B42" s="3"/>
      <c r="C42" s="42"/>
      <c r="D42" s="45"/>
      <c r="E42" s="42"/>
      <c r="F42" s="3"/>
      <c r="G42" s="3"/>
      <c r="H42" s="3"/>
      <c r="I42" s="165" t="str">
        <f>IF(B42&gt;0,CONCATENATE("CITES_",A42,"_",'Valoració '!$D$7)," ")</f>
        <v xml:space="preserve"> </v>
      </c>
      <c r="J42" s="155">
        <f t="shared" si="0"/>
        <v>0</v>
      </c>
      <c r="K42" s="155">
        <f t="shared" si="1"/>
        <v>0</v>
      </c>
      <c r="L42" s="155">
        <f t="shared" si="2"/>
        <v>0</v>
      </c>
      <c r="M42" s="159" t="str">
        <f>IF(E42&lt;&gt;"",CONCATENATE('Valoració '!$D$7,"1.1.e_00",D42),"")</f>
        <v/>
      </c>
    </row>
    <row r="43" spans="1:13" x14ac:dyDescent="0.25">
      <c r="A43" s="155">
        <v>22</v>
      </c>
      <c r="B43" s="3"/>
      <c r="C43" s="42"/>
      <c r="D43" s="45"/>
      <c r="E43" s="42"/>
      <c r="F43" s="3"/>
      <c r="G43" s="3"/>
      <c r="H43" s="3"/>
      <c r="I43" s="165" t="str">
        <f>IF(B43&gt;0,CONCATENATE("CITES_",A43,"_",'Valoració '!$D$7)," ")</f>
        <v xml:space="preserve"> </v>
      </c>
      <c r="J43" s="155">
        <f t="shared" si="0"/>
        <v>0</v>
      </c>
      <c r="K43" s="155">
        <f t="shared" si="1"/>
        <v>0</v>
      </c>
      <c r="L43" s="155">
        <f t="shared" si="2"/>
        <v>0</v>
      </c>
      <c r="M43" s="159" t="str">
        <f>IF(E43&lt;&gt;"",CONCATENATE('Valoració '!$D$7,"1.1.e_00",D43),"")</f>
        <v/>
      </c>
    </row>
    <row r="44" spans="1:13" x14ac:dyDescent="0.25">
      <c r="A44" s="155">
        <v>23</v>
      </c>
      <c r="B44" s="3"/>
      <c r="C44" s="42"/>
      <c r="D44" s="45"/>
      <c r="E44" s="42"/>
      <c r="F44" s="3"/>
      <c r="G44" s="3"/>
      <c r="H44" s="3"/>
      <c r="I44" s="165" t="str">
        <f>IF(B44&gt;0,CONCATENATE("CITES_",A44,"_",'Valoració '!$D$7)," ")</f>
        <v xml:space="preserve"> </v>
      </c>
      <c r="J44" s="155">
        <f t="shared" si="0"/>
        <v>0</v>
      </c>
      <c r="K44" s="155">
        <f t="shared" si="1"/>
        <v>0</v>
      </c>
      <c r="L44" s="155">
        <f t="shared" si="2"/>
        <v>0</v>
      </c>
      <c r="M44" s="159" t="str">
        <f>IF(E44&lt;&gt;"",CONCATENATE('Valoració '!$D$7,"1.1.e_00",D44),"")</f>
        <v/>
      </c>
    </row>
    <row r="45" spans="1:13" x14ac:dyDescent="0.25">
      <c r="A45" s="155">
        <v>24</v>
      </c>
      <c r="B45" s="3"/>
      <c r="C45" s="42"/>
      <c r="D45" s="45"/>
      <c r="E45" s="42"/>
      <c r="F45" s="3"/>
      <c r="G45" s="3"/>
      <c r="H45" s="3"/>
      <c r="I45" s="165" t="str">
        <f>IF(B45&gt;0,CONCATENATE("CITES_",A45,"_",'Valoració '!$D$7)," ")</f>
        <v xml:space="preserve"> </v>
      </c>
      <c r="J45" s="155">
        <f t="shared" si="0"/>
        <v>0</v>
      </c>
      <c r="K45" s="155">
        <f t="shared" si="1"/>
        <v>0</v>
      </c>
      <c r="L45" s="155">
        <f t="shared" si="2"/>
        <v>0</v>
      </c>
      <c r="M45" s="159" t="str">
        <f>IF(E45&lt;&gt;"",CONCATENATE('Valoració '!$D$7,"1.1.e_00",D45),"")</f>
        <v/>
      </c>
    </row>
    <row r="46" spans="1:13" x14ac:dyDescent="0.25">
      <c r="A46" s="155">
        <v>25</v>
      </c>
      <c r="B46" s="3"/>
      <c r="C46" s="42"/>
      <c r="D46" s="45"/>
      <c r="E46" s="42"/>
      <c r="F46" s="3"/>
      <c r="G46" s="3"/>
      <c r="H46" s="3"/>
      <c r="I46" s="165" t="str">
        <f>IF(B46&gt;0,CONCATENATE("CITES_",A46,"_",'Valoració '!$D$7)," ")</f>
        <v xml:space="preserve"> </v>
      </c>
      <c r="J46" s="155">
        <f t="shared" si="0"/>
        <v>0</v>
      </c>
      <c r="K46" s="155">
        <f t="shared" si="1"/>
        <v>0</v>
      </c>
      <c r="L46" s="155">
        <f t="shared" si="2"/>
        <v>0</v>
      </c>
      <c r="M46" s="159" t="str">
        <f>IF(E46&lt;&gt;"",CONCATENATE('Valoració '!$D$7,"1.1.e_00",D46),"")</f>
        <v/>
      </c>
    </row>
    <row r="47" spans="1:13" x14ac:dyDescent="0.25">
      <c r="A47" s="155">
        <v>26</v>
      </c>
      <c r="B47" s="3"/>
      <c r="C47" s="42"/>
      <c r="D47" s="45"/>
      <c r="E47" s="42"/>
      <c r="F47" s="3"/>
      <c r="G47" s="3"/>
      <c r="H47" s="3"/>
      <c r="I47" s="165" t="str">
        <f>IF(B47&gt;0,CONCATENATE("CITES_",A47,"_",'Valoració '!$D$7)," ")</f>
        <v xml:space="preserve"> </v>
      </c>
      <c r="J47" s="155">
        <f t="shared" si="0"/>
        <v>0</v>
      </c>
      <c r="K47" s="155">
        <f t="shared" si="1"/>
        <v>0</v>
      </c>
      <c r="L47" s="155">
        <f t="shared" si="2"/>
        <v>0</v>
      </c>
      <c r="M47" s="159" t="str">
        <f>IF(E47&lt;&gt;"",CONCATENATE('Valoració '!$D$7,"1.1.e_00",D47),"")</f>
        <v/>
      </c>
    </row>
    <row r="48" spans="1:13" x14ac:dyDescent="0.25">
      <c r="A48" s="155">
        <v>27</v>
      </c>
      <c r="B48" s="3"/>
      <c r="C48" s="42"/>
      <c r="D48" s="45"/>
      <c r="E48" s="42"/>
      <c r="F48" s="3"/>
      <c r="G48" s="3"/>
      <c r="H48" s="3"/>
      <c r="I48" s="165" t="str">
        <f>IF(B48&gt;0,CONCATENATE("CITES_",A48,"_",'Valoració '!$D$7)," ")</f>
        <v xml:space="preserve"> </v>
      </c>
      <c r="J48" s="155">
        <f t="shared" si="0"/>
        <v>0</v>
      </c>
      <c r="K48" s="155">
        <f t="shared" si="1"/>
        <v>0</v>
      </c>
      <c r="L48" s="155">
        <f t="shared" si="2"/>
        <v>0</v>
      </c>
      <c r="M48" s="159" t="str">
        <f>IF(E48&lt;&gt;"",CONCATENATE('Valoració '!$D$7,"1.1.e_00",D48),"")</f>
        <v/>
      </c>
    </row>
    <row r="49" spans="1:13" x14ac:dyDescent="0.25">
      <c r="A49" s="155">
        <v>28</v>
      </c>
      <c r="B49" s="3"/>
      <c r="C49" s="42"/>
      <c r="D49" s="45"/>
      <c r="E49" s="42"/>
      <c r="F49" s="3"/>
      <c r="G49" s="3"/>
      <c r="H49" s="3"/>
      <c r="I49" s="165" t="str">
        <f>IF(B49&gt;0,CONCATENATE("CITES_",A49,"_",'Valoració '!$D$7)," ")</f>
        <v xml:space="preserve"> </v>
      </c>
      <c r="J49" s="155">
        <f t="shared" si="0"/>
        <v>0</v>
      </c>
      <c r="K49" s="155">
        <f t="shared" si="1"/>
        <v>0</v>
      </c>
      <c r="L49" s="155">
        <f t="shared" si="2"/>
        <v>0</v>
      </c>
      <c r="M49" s="159" t="str">
        <f>IF(E49&lt;&gt;"",CONCATENATE('Valoració '!$D$7,"1.1.e_00",D49),"")</f>
        <v/>
      </c>
    </row>
    <row r="50" spans="1:13" x14ac:dyDescent="0.25">
      <c r="A50" s="155">
        <v>29</v>
      </c>
      <c r="B50" s="3"/>
      <c r="C50" s="42"/>
      <c r="D50" s="45"/>
      <c r="E50" s="42"/>
      <c r="F50" s="3"/>
      <c r="G50" s="3"/>
      <c r="H50" s="3"/>
      <c r="I50" s="165" t="str">
        <f>IF(B50&gt;0,CONCATENATE("CITES_",A50,"_",'Valoració '!$D$7)," ")</f>
        <v xml:space="preserve"> </v>
      </c>
      <c r="J50" s="155">
        <f t="shared" si="0"/>
        <v>0</v>
      </c>
      <c r="K50" s="155">
        <f t="shared" si="1"/>
        <v>0</v>
      </c>
      <c r="L50" s="155">
        <f t="shared" si="2"/>
        <v>0</v>
      </c>
      <c r="M50" s="159" t="str">
        <f>IF(E50&lt;&gt;"",CONCATENATE('Valoració '!$D$7,"1.1.e_00",D50),"")</f>
        <v/>
      </c>
    </row>
    <row r="51" spans="1:13" x14ac:dyDescent="0.25">
      <c r="A51" s="155">
        <v>30</v>
      </c>
      <c r="B51" s="3"/>
      <c r="C51" s="42"/>
      <c r="D51" s="45"/>
      <c r="E51" s="42"/>
      <c r="F51" s="3"/>
      <c r="G51" s="3"/>
      <c r="H51" s="3"/>
      <c r="I51" s="165" t="str">
        <f>IF(B51&gt;0,CONCATENATE("CITES_",A51,"_",'Valoració '!$D$7)," ")</f>
        <v xml:space="preserve"> </v>
      </c>
      <c r="J51" s="155">
        <f t="shared" si="0"/>
        <v>0</v>
      </c>
      <c r="K51" s="155">
        <f t="shared" si="1"/>
        <v>0</v>
      </c>
      <c r="L51" s="155">
        <f t="shared" si="2"/>
        <v>0</v>
      </c>
      <c r="M51" s="159" t="str">
        <f>IF(E51&lt;&gt;"",CONCATENATE('Valoració '!$D$7,"1.1.e_00",D51),"")</f>
        <v/>
      </c>
    </row>
    <row r="52" spans="1:13" x14ac:dyDescent="0.25">
      <c r="A52" s="155">
        <v>31</v>
      </c>
      <c r="B52" s="3"/>
      <c r="C52" s="42"/>
      <c r="D52" s="45"/>
      <c r="E52" s="42"/>
      <c r="F52" s="3"/>
      <c r="G52" s="3"/>
      <c r="H52" s="3"/>
      <c r="I52" s="165" t="str">
        <f>IF(B52&gt;0,CONCATENATE("CITES_",A52,"_",'Valoració '!$D$7)," ")</f>
        <v xml:space="preserve"> </v>
      </c>
      <c r="J52" s="155">
        <f t="shared" si="0"/>
        <v>0</v>
      </c>
      <c r="K52" s="155">
        <f t="shared" si="1"/>
        <v>0</v>
      </c>
      <c r="L52" s="155">
        <f t="shared" si="2"/>
        <v>0</v>
      </c>
      <c r="M52" s="159" t="str">
        <f>IF(E52&lt;&gt;"",CONCATENATE('Valoració '!$D$7,"1.1.e_00",D52),"")</f>
        <v/>
      </c>
    </row>
    <row r="53" spans="1:13" x14ac:dyDescent="0.25">
      <c r="A53" s="155">
        <v>32</v>
      </c>
      <c r="B53" s="3"/>
      <c r="C53" s="42"/>
      <c r="D53" s="45"/>
      <c r="E53" s="42"/>
      <c r="F53" s="3"/>
      <c r="G53" s="3"/>
      <c r="H53" s="3"/>
      <c r="I53" s="165" t="str">
        <f>IF(B53&gt;0,CONCATENATE("CITES_",A53,"_",'Valoració '!$D$7)," ")</f>
        <v xml:space="preserve"> </v>
      </c>
      <c r="J53" s="155">
        <f t="shared" si="0"/>
        <v>0</v>
      </c>
      <c r="K53" s="155">
        <f t="shared" si="1"/>
        <v>0</v>
      </c>
      <c r="L53" s="155">
        <f t="shared" si="2"/>
        <v>0</v>
      </c>
      <c r="M53" s="159" t="str">
        <f>IF(E53&lt;&gt;"",CONCATENATE('Valoració '!$D$7,"1.1.e_00",D53),"")</f>
        <v/>
      </c>
    </row>
    <row r="54" spans="1:13" x14ac:dyDescent="0.25">
      <c r="A54" s="155">
        <v>33</v>
      </c>
      <c r="B54" s="3"/>
      <c r="C54" s="42"/>
      <c r="D54" s="45"/>
      <c r="E54" s="42"/>
      <c r="F54" s="3"/>
      <c r="G54" s="3"/>
      <c r="H54" s="3"/>
      <c r="I54" s="165" t="str">
        <f>IF(B54&gt;0,CONCATENATE("CITES_",A54,"_",'Valoració '!$D$7)," ")</f>
        <v xml:space="preserve"> </v>
      </c>
      <c r="J54" s="155">
        <f t="shared" si="0"/>
        <v>0</v>
      </c>
      <c r="K54" s="155">
        <f t="shared" si="1"/>
        <v>0</v>
      </c>
      <c r="L54" s="155">
        <f t="shared" si="2"/>
        <v>0</v>
      </c>
      <c r="M54" s="159" t="str">
        <f>IF(E54&lt;&gt;"",CONCATENATE('Valoració '!$D$7,"1.1.e_00",D54),"")</f>
        <v/>
      </c>
    </row>
    <row r="55" spans="1:13" x14ac:dyDescent="0.25">
      <c r="A55" s="155">
        <v>34</v>
      </c>
      <c r="B55" s="3"/>
      <c r="C55" s="42"/>
      <c r="D55" s="45"/>
      <c r="E55" s="42"/>
      <c r="F55" s="3"/>
      <c r="G55" s="3"/>
      <c r="H55" s="3"/>
      <c r="I55" s="165" t="str">
        <f>IF(B55&gt;0,CONCATENATE("CITES_",A55,"_",'Valoració '!$D$7)," ")</f>
        <v xml:space="preserve"> </v>
      </c>
      <c r="J55" s="155">
        <f t="shared" si="0"/>
        <v>0</v>
      </c>
      <c r="K55" s="155">
        <f t="shared" si="1"/>
        <v>0</v>
      </c>
      <c r="L55" s="155">
        <f t="shared" si="2"/>
        <v>0</v>
      </c>
      <c r="M55" s="159" t="str">
        <f>IF(E55&lt;&gt;"",CONCATENATE('Valoració '!$D$7,"1.1.e_00",D55),"")</f>
        <v/>
      </c>
    </row>
    <row r="56" spans="1:13" x14ac:dyDescent="0.25">
      <c r="A56" s="155">
        <v>35</v>
      </c>
      <c r="B56" s="3"/>
      <c r="C56" s="42"/>
      <c r="D56" s="45"/>
      <c r="E56" s="42"/>
      <c r="F56" s="3"/>
      <c r="G56" s="3"/>
      <c r="H56" s="3"/>
      <c r="I56" s="165" t="str">
        <f>IF(B56&gt;0,CONCATENATE("CITES_",A56,"_",'Valoració '!$D$7)," ")</f>
        <v xml:space="preserve"> </v>
      </c>
      <c r="J56" s="155">
        <f t="shared" si="0"/>
        <v>0</v>
      </c>
      <c r="K56" s="155">
        <f t="shared" si="1"/>
        <v>0</v>
      </c>
      <c r="L56" s="155">
        <f t="shared" si="2"/>
        <v>0</v>
      </c>
      <c r="M56" s="159" t="str">
        <f>IF(E56&lt;&gt;"",CONCATENATE('Valoració '!$D$7,"1.1.e_00",D56),"")</f>
        <v/>
      </c>
    </row>
    <row r="57" spans="1:13" x14ac:dyDescent="0.25">
      <c r="A57" s="155">
        <v>36</v>
      </c>
      <c r="B57" s="3"/>
      <c r="C57" s="42"/>
      <c r="D57" s="45"/>
      <c r="E57" s="42"/>
      <c r="F57" s="3"/>
      <c r="G57" s="3"/>
      <c r="H57" s="3"/>
      <c r="I57" s="165" t="str">
        <f>IF(B57&gt;0,CONCATENATE("CITES_",A57,"_",'Valoració '!$D$7)," ")</f>
        <v xml:space="preserve"> </v>
      </c>
      <c r="J57" s="155">
        <f t="shared" si="0"/>
        <v>0</v>
      </c>
      <c r="K57" s="155">
        <f t="shared" si="1"/>
        <v>0</v>
      </c>
      <c r="L57" s="155">
        <f t="shared" si="2"/>
        <v>0</v>
      </c>
      <c r="M57" s="159" t="str">
        <f>IF(E57&lt;&gt;"",CONCATENATE('Valoració '!$D$7,"1.1.e_00",D57),"")</f>
        <v/>
      </c>
    </row>
    <row r="58" spans="1:13" x14ac:dyDescent="0.25">
      <c r="A58" s="155">
        <v>37</v>
      </c>
      <c r="B58" s="3"/>
      <c r="C58" s="42"/>
      <c r="D58" s="45"/>
      <c r="E58" s="42"/>
      <c r="F58" s="3"/>
      <c r="G58" s="3"/>
      <c r="H58" s="3"/>
      <c r="I58" s="165" t="str">
        <f>IF(B58&gt;0,CONCATENATE("CITES_",A58,"_",'Valoració '!$D$7)," ")</f>
        <v xml:space="preserve"> </v>
      </c>
      <c r="J58" s="155">
        <f t="shared" si="0"/>
        <v>0</v>
      </c>
      <c r="K58" s="155">
        <f t="shared" si="1"/>
        <v>0</v>
      </c>
      <c r="L58" s="155">
        <f t="shared" si="2"/>
        <v>0</v>
      </c>
      <c r="M58" s="159" t="str">
        <f>IF(E58&lt;&gt;"",CONCATENATE('Valoració '!$D$7,"1.1.e_00",D58),"")</f>
        <v/>
      </c>
    </row>
    <row r="59" spans="1:13" x14ac:dyDescent="0.25">
      <c r="A59" s="155">
        <v>38</v>
      </c>
      <c r="B59" s="3"/>
      <c r="C59" s="42"/>
      <c r="D59" s="45"/>
      <c r="E59" s="42"/>
      <c r="F59" s="3"/>
      <c r="G59" s="3"/>
      <c r="H59" s="3"/>
      <c r="I59" s="165" t="str">
        <f>IF(B59&gt;0,CONCATENATE("CITES_",A59,"_",'Valoració '!$D$7)," ")</f>
        <v xml:space="preserve"> </v>
      </c>
      <c r="J59" s="155">
        <f t="shared" si="0"/>
        <v>0</v>
      </c>
      <c r="K59" s="155">
        <f t="shared" si="1"/>
        <v>0</v>
      </c>
      <c r="L59" s="155">
        <f t="shared" si="2"/>
        <v>0</v>
      </c>
      <c r="M59" s="159" t="str">
        <f>IF(E59&lt;&gt;"",CONCATENATE('Valoració '!$D$7,"1.1.e_00",D59),"")</f>
        <v/>
      </c>
    </row>
    <row r="60" spans="1:13" x14ac:dyDescent="0.25">
      <c r="A60" s="155">
        <v>39</v>
      </c>
      <c r="B60" s="3"/>
      <c r="C60" s="42"/>
      <c r="D60" s="45"/>
      <c r="E60" s="42"/>
      <c r="F60" s="3"/>
      <c r="G60" s="3"/>
      <c r="H60" s="3"/>
      <c r="I60" s="165" t="str">
        <f>IF(B60&gt;0,CONCATENATE("CITES_",A60,"_",'Valoració '!$D$7)," ")</f>
        <v xml:space="preserve"> </v>
      </c>
      <c r="J60" s="155">
        <f t="shared" si="0"/>
        <v>0</v>
      </c>
      <c r="K60" s="155">
        <f t="shared" si="1"/>
        <v>0</v>
      </c>
      <c r="L60" s="155">
        <f t="shared" si="2"/>
        <v>0</v>
      </c>
      <c r="M60" s="159" t="str">
        <f>IF(E60&lt;&gt;"",CONCATENATE('Valoració '!$D$7,"1.1.e_00",D60),"")</f>
        <v/>
      </c>
    </row>
    <row r="61" spans="1:13" x14ac:dyDescent="0.25">
      <c r="A61" s="155">
        <v>40</v>
      </c>
      <c r="B61" s="3"/>
      <c r="C61" s="42"/>
      <c r="D61" s="45"/>
      <c r="E61" s="42"/>
      <c r="F61" s="3"/>
      <c r="G61" s="3"/>
      <c r="H61" s="3"/>
      <c r="I61" s="165" t="str">
        <f>IF(B61&gt;0,CONCATENATE("CITES_",A61,"_",'Valoració '!$D$7)," ")</f>
        <v xml:space="preserve"> </v>
      </c>
      <c r="J61" s="155">
        <f t="shared" si="0"/>
        <v>0</v>
      </c>
      <c r="K61" s="155">
        <f t="shared" si="1"/>
        <v>0</v>
      </c>
      <c r="L61" s="155">
        <f t="shared" si="2"/>
        <v>0</v>
      </c>
      <c r="M61" s="159" t="str">
        <f>IF(E61&lt;&gt;"",CONCATENATE('Valoració '!$D$7,"1.1.e_00",D61),"")</f>
        <v/>
      </c>
    </row>
    <row r="62" spans="1:13" x14ac:dyDescent="0.25">
      <c r="A62" s="155">
        <v>41</v>
      </c>
      <c r="B62" s="3"/>
      <c r="C62" s="42"/>
      <c r="D62" s="45"/>
      <c r="E62" s="42"/>
      <c r="F62" s="3"/>
      <c r="G62" s="3"/>
      <c r="H62" s="3"/>
      <c r="I62" s="165" t="str">
        <f>IF(B62&gt;0,CONCATENATE("CITES_",A62,"_",'Valoració '!$D$7)," ")</f>
        <v xml:space="preserve"> </v>
      </c>
      <c r="J62" s="155">
        <f t="shared" si="0"/>
        <v>0</v>
      </c>
      <c r="K62" s="155">
        <f t="shared" si="1"/>
        <v>0</v>
      </c>
      <c r="L62" s="155">
        <f t="shared" si="2"/>
        <v>0</v>
      </c>
      <c r="M62" s="159" t="str">
        <f>IF(E62&lt;&gt;"",CONCATENATE('Valoració '!$D$7,"1.1.e_00",D62),"")</f>
        <v/>
      </c>
    </row>
    <row r="63" spans="1:13" x14ac:dyDescent="0.25">
      <c r="A63" s="155">
        <v>42</v>
      </c>
      <c r="B63" s="3"/>
      <c r="C63" s="42"/>
      <c r="D63" s="45"/>
      <c r="E63" s="42"/>
      <c r="F63" s="3"/>
      <c r="G63" s="3"/>
      <c r="H63" s="3"/>
      <c r="I63" s="165" t="str">
        <f>IF(B63&gt;0,CONCATENATE("CITES_",A63,"_",'Valoració '!$D$7)," ")</f>
        <v xml:space="preserve"> </v>
      </c>
      <c r="J63" s="155">
        <f t="shared" si="0"/>
        <v>0</v>
      </c>
      <c r="K63" s="155">
        <f t="shared" si="1"/>
        <v>0</v>
      </c>
      <c r="L63" s="155">
        <f t="shared" si="2"/>
        <v>0</v>
      </c>
      <c r="M63" s="159" t="str">
        <f>IF(E63&lt;&gt;"",CONCATENATE('Valoració '!$D$7,"1.1.e_00",D63),"")</f>
        <v/>
      </c>
    </row>
    <row r="64" spans="1:13" x14ac:dyDescent="0.25">
      <c r="A64" s="155">
        <v>43</v>
      </c>
      <c r="B64" s="3"/>
      <c r="C64" s="42"/>
      <c r="D64" s="45"/>
      <c r="E64" s="42"/>
      <c r="F64" s="3"/>
      <c r="G64" s="3"/>
      <c r="H64" s="3"/>
      <c r="I64" s="165" t="str">
        <f>IF(B64&gt;0,CONCATENATE("CITES_",A64,"_",'Valoració '!$D$7)," ")</f>
        <v xml:space="preserve"> </v>
      </c>
      <c r="J64" s="155">
        <f t="shared" si="0"/>
        <v>0</v>
      </c>
      <c r="K64" s="155">
        <f t="shared" si="1"/>
        <v>0</v>
      </c>
      <c r="L64" s="155">
        <f t="shared" si="2"/>
        <v>0</v>
      </c>
      <c r="M64" s="159" t="str">
        <f>IF(E64&lt;&gt;"",CONCATENATE('Valoració '!$D$7,"1.1.e_00",D64),"")</f>
        <v/>
      </c>
    </row>
    <row r="65" spans="1:13" x14ac:dyDescent="0.25">
      <c r="A65" s="155">
        <v>44</v>
      </c>
      <c r="B65" s="3"/>
      <c r="C65" s="42"/>
      <c r="D65" s="45"/>
      <c r="E65" s="42"/>
      <c r="F65" s="3"/>
      <c r="G65" s="3"/>
      <c r="H65" s="3"/>
      <c r="I65" s="165" t="str">
        <f>IF(B65&gt;0,CONCATENATE("CITES_",A65,"_",'Valoració '!$D$7)," ")</f>
        <v xml:space="preserve"> </v>
      </c>
      <c r="J65" s="155">
        <f t="shared" si="0"/>
        <v>0</v>
      </c>
      <c r="K65" s="155">
        <f t="shared" si="1"/>
        <v>0</v>
      </c>
      <c r="L65" s="155">
        <f t="shared" si="2"/>
        <v>0</v>
      </c>
      <c r="M65" s="159" t="str">
        <f>IF(E65&lt;&gt;"",CONCATENATE('Valoració '!$D$7,"1.1.e_00",D65),"")</f>
        <v/>
      </c>
    </row>
    <row r="66" spans="1:13" x14ac:dyDescent="0.25">
      <c r="A66" s="155">
        <v>45</v>
      </c>
      <c r="B66" s="3"/>
      <c r="C66" s="42"/>
      <c r="D66" s="45"/>
      <c r="E66" s="42"/>
      <c r="F66" s="3"/>
      <c r="G66" s="3"/>
      <c r="H66" s="3"/>
      <c r="I66" s="165" t="str">
        <f>IF(B66&gt;0,CONCATENATE("CITES_",A66,"_",'Valoració '!$D$7)," ")</f>
        <v xml:space="preserve"> </v>
      </c>
      <c r="J66" s="155">
        <f t="shared" si="0"/>
        <v>0</v>
      </c>
      <c r="K66" s="155">
        <f t="shared" si="1"/>
        <v>0</v>
      </c>
      <c r="L66" s="155">
        <f t="shared" si="2"/>
        <v>0</v>
      </c>
      <c r="M66" s="159" t="str">
        <f>IF(E66&lt;&gt;"",CONCATENATE('Valoració '!$D$7,"1.1.e_00",D66),"")</f>
        <v/>
      </c>
    </row>
    <row r="67" spans="1:13" x14ac:dyDescent="0.25">
      <c r="A67" s="155">
        <v>46</v>
      </c>
      <c r="B67" s="3"/>
      <c r="C67" s="42"/>
      <c r="D67" s="45"/>
      <c r="E67" s="42"/>
      <c r="F67" s="3"/>
      <c r="G67" s="3"/>
      <c r="H67" s="3"/>
      <c r="I67" s="165" t="str">
        <f>IF(B67&gt;0,CONCATENATE("CITES_",A67,"_",'Valoració '!$D$7)," ")</f>
        <v xml:space="preserve"> </v>
      </c>
      <c r="J67" s="155">
        <f t="shared" si="0"/>
        <v>0</v>
      </c>
      <c r="K67" s="155">
        <f t="shared" si="1"/>
        <v>0</v>
      </c>
      <c r="L67" s="155">
        <f t="shared" si="2"/>
        <v>0</v>
      </c>
      <c r="M67" s="159" t="str">
        <f>IF(E67&lt;&gt;"",CONCATENATE('Valoració '!$D$7,"1.1.e_00",D67),"")</f>
        <v/>
      </c>
    </row>
    <row r="68" spans="1:13" x14ac:dyDescent="0.25">
      <c r="A68" s="155">
        <v>47</v>
      </c>
      <c r="B68" s="3"/>
      <c r="C68" s="42"/>
      <c r="D68" s="45"/>
      <c r="E68" s="42"/>
      <c r="F68" s="3"/>
      <c r="G68" s="3"/>
      <c r="H68" s="3"/>
      <c r="I68" s="165" t="str">
        <f>IF(B68&gt;0,CONCATENATE("CITES_",A68,"_",'Valoració '!$D$7)," ")</f>
        <v xml:space="preserve"> </v>
      </c>
      <c r="J68" s="155">
        <f t="shared" si="0"/>
        <v>0</v>
      </c>
      <c r="K68" s="155">
        <f t="shared" si="1"/>
        <v>0</v>
      </c>
      <c r="L68" s="155">
        <f t="shared" si="2"/>
        <v>0</v>
      </c>
      <c r="M68" s="159" t="str">
        <f>IF(E68&lt;&gt;"",CONCATENATE('Valoració '!$D$7,"1.1.e_00",D68),"")</f>
        <v/>
      </c>
    </row>
    <row r="69" spans="1:13" x14ac:dyDescent="0.25">
      <c r="A69" s="155">
        <v>48</v>
      </c>
      <c r="B69" s="3"/>
      <c r="C69" s="42"/>
      <c r="D69" s="45"/>
      <c r="E69" s="42"/>
      <c r="F69" s="3"/>
      <c r="G69" s="3"/>
      <c r="H69" s="3"/>
      <c r="I69" s="165" t="str">
        <f>IF(B69&gt;0,CONCATENATE("CITES_",A69,"_",'Valoració '!$D$7)," ")</f>
        <v xml:space="preserve"> </v>
      </c>
      <c r="J69" s="155">
        <f t="shared" si="0"/>
        <v>0</v>
      </c>
      <c r="K69" s="155">
        <f t="shared" si="1"/>
        <v>0</v>
      </c>
      <c r="L69" s="155">
        <f t="shared" si="2"/>
        <v>0</v>
      </c>
      <c r="M69" s="159" t="str">
        <f>IF(E69&lt;&gt;"",CONCATENATE('Valoració '!$D$7,"1.1.e_00",D69),"")</f>
        <v/>
      </c>
    </row>
    <row r="70" spans="1:13" x14ac:dyDescent="0.25">
      <c r="A70" s="155">
        <v>49</v>
      </c>
      <c r="B70" s="3"/>
      <c r="C70" s="42"/>
      <c r="D70" s="45"/>
      <c r="E70" s="42"/>
      <c r="F70" s="3"/>
      <c r="G70" s="3"/>
      <c r="H70" s="3"/>
      <c r="I70" s="165" t="str">
        <f>IF(B70&gt;0,CONCATENATE("CITES_",A70,"_",'Valoració '!$D$7)," ")</f>
        <v xml:space="preserve"> </v>
      </c>
      <c r="J70" s="155">
        <f t="shared" si="0"/>
        <v>0</v>
      </c>
      <c r="K70" s="155">
        <f t="shared" si="1"/>
        <v>0</v>
      </c>
      <c r="L70" s="155">
        <f t="shared" si="2"/>
        <v>0</v>
      </c>
      <c r="M70" s="159" t="str">
        <f>IF(E70&lt;&gt;"",CONCATENATE('Valoració '!$D$7,"1.1.e_00",D70),"")</f>
        <v/>
      </c>
    </row>
    <row r="71" spans="1:13" x14ac:dyDescent="0.25">
      <c r="A71" s="155">
        <v>50</v>
      </c>
      <c r="B71" s="3"/>
      <c r="C71" s="42"/>
      <c r="D71" s="45"/>
      <c r="E71" s="42"/>
      <c r="F71" s="3"/>
      <c r="G71" s="3"/>
      <c r="H71" s="3"/>
      <c r="I71" s="165" t="str">
        <f>IF(B71&gt;0,CONCATENATE("CITES_",A71,"_",'Valoració '!$D$7)," ")</f>
        <v xml:space="preserve"> </v>
      </c>
      <c r="J71" s="155">
        <f t="shared" si="0"/>
        <v>0</v>
      </c>
      <c r="K71" s="155">
        <f t="shared" si="1"/>
        <v>0</v>
      </c>
      <c r="L71" s="155">
        <f t="shared" si="2"/>
        <v>0</v>
      </c>
      <c r="M71" s="159" t="str">
        <f>IF(E71&lt;&gt;"",CONCATENATE('Valoració '!$D$7,"1.1.e_00",D71),"")</f>
        <v/>
      </c>
    </row>
    <row r="72" spans="1:13" x14ac:dyDescent="0.25">
      <c r="A72" s="155">
        <v>51</v>
      </c>
      <c r="B72" s="3"/>
      <c r="C72" s="42"/>
      <c r="D72" s="45"/>
      <c r="E72" s="42"/>
      <c r="F72" s="3"/>
      <c r="G72" s="3"/>
      <c r="H72" s="3"/>
      <c r="I72" s="165" t="str">
        <f>IF(B72&gt;0,CONCATENATE("CITES_",A72,"_",'Valoració '!$D$7)," ")</f>
        <v xml:space="preserve"> </v>
      </c>
      <c r="J72" s="155">
        <f t="shared" si="0"/>
        <v>0</v>
      </c>
      <c r="K72" s="155">
        <f t="shared" si="1"/>
        <v>0</v>
      </c>
      <c r="L72" s="155">
        <f t="shared" si="2"/>
        <v>0</v>
      </c>
      <c r="M72" s="159" t="str">
        <f>IF(E72&lt;&gt;"",CONCATENATE('Valoració '!$D$7,"1.1.e_00",D72),"")</f>
        <v/>
      </c>
    </row>
    <row r="73" spans="1:13" x14ac:dyDescent="0.25">
      <c r="A73" s="155">
        <v>52</v>
      </c>
      <c r="B73" s="3"/>
      <c r="C73" s="42"/>
      <c r="D73" s="45"/>
      <c r="E73" s="42"/>
      <c r="F73" s="3"/>
      <c r="G73" s="3"/>
      <c r="H73" s="3"/>
      <c r="I73" s="165" t="str">
        <f>IF(B73&gt;0,CONCATENATE("CITES_",A73,"_",'Valoració '!$D$7)," ")</f>
        <v xml:space="preserve"> </v>
      </c>
      <c r="J73" s="155">
        <f t="shared" si="0"/>
        <v>0</v>
      </c>
      <c r="K73" s="155">
        <f t="shared" si="1"/>
        <v>0</v>
      </c>
      <c r="L73" s="155">
        <f t="shared" si="2"/>
        <v>0</v>
      </c>
      <c r="M73" s="159" t="str">
        <f>IF(E73&lt;&gt;"",CONCATENATE('Valoració '!$D$7,"1.1.e_00",D73),"")</f>
        <v/>
      </c>
    </row>
    <row r="74" spans="1:13" x14ac:dyDescent="0.25">
      <c r="A74" s="155">
        <v>53</v>
      </c>
      <c r="B74" s="3"/>
      <c r="C74" s="42"/>
      <c r="D74" s="45"/>
      <c r="E74" s="42"/>
      <c r="F74" s="3"/>
      <c r="G74" s="3"/>
      <c r="H74" s="3"/>
      <c r="I74" s="165" t="str">
        <f>IF(B74&gt;0,CONCATENATE("CITES_",A74,"_",'Valoració '!$D$7)," ")</f>
        <v xml:space="preserve"> </v>
      </c>
      <c r="J74" s="155">
        <f t="shared" si="0"/>
        <v>0</v>
      </c>
      <c r="K74" s="155">
        <f t="shared" si="1"/>
        <v>0</v>
      </c>
      <c r="L74" s="155">
        <f t="shared" si="2"/>
        <v>0</v>
      </c>
      <c r="M74" s="159" t="str">
        <f>IF(E74&lt;&gt;"",CONCATENATE('Valoració '!$D$7,"1.1.e_00",D74),"")</f>
        <v/>
      </c>
    </row>
    <row r="75" spans="1:13" x14ac:dyDescent="0.25">
      <c r="A75" s="155">
        <v>54</v>
      </c>
      <c r="B75" s="3"/>
      <c r="C75" s="42"/>
      <c r="D75" s="45"/>
      <c r="E75" s="42"/>
      <c r="F75" s="3"/>
      <c r="G75" s="3"/>
      <c r="H75" s="3"/>
      <c r="I75" s="165" t="str">
        <f>IF(B75&gt;0,CONCATENATE("CITES_",A75,"_",'Valoració '!$D$7)," ")</f>
        <v xml:space="preserve"> </v>
      </c>
      <c r="J75" s="155">
        <f t="shared" si="0"/>
        <v>0</v>
      </c>
      <c r="K75" s="155">
        <f t="shared" si="1"/>
        <v>0</v>
      </c>
      <c r="L75" s="155">
        <f t="shared" si="2"/>
        <v>0</v>
      </c>
      <c r="M75" s="159" t="str">
        <f>IF(E75&lt;&gt;"",CONCATENATE('Valoració '!$D$7,"1.1.e_00",D75),"")</f>
        <v/>
      </c>
    </row>
    <row r="76" spans="1:13" x14ac:dyDescent="0.25">
      <c r="A76" s="155">
        <v>55</v>
      </c>
      <c r="B76" s="3"/>
      <c r="C76" s="42"/>
      <c r="D76" s="45"/>
      <c r="E76" s="42"/>
      <c r="F76" s="3"/>
      <c r="G76" s="3"/>
      <c r="H76" s="3"/>
      <c r="I76" s="165" t="str">
        <f>IF(B76&gt;0,CONCATENATE("CITES_",A76,"_",'Valoració '!$D$7)," ")</f>
        <v xml:space="preserve"> </v>
      </c>
      <c r="J76" s="155">
        <f t="shared" si="0"/>
        <v>0</v>
      </c>
      <c r="K76" s="155">
        <f t="shared" si="1"/>
        <v>0</v>
      </c>
      <c r="L76" s="155">
        <f t="shared" si="2"/>
        <v>0</v>
      </c>
      <c r="M76" s="159" t="str">
        <f>IF(E76&lt;&gt;"",CONCATENATE('Valoració '!$D$7,"1.1.e_00",D76),"")</f>
        <v/>
      </c>
    </row>
    <row r="77" spans="1:13" x14ac:dyDescent="0.25">
      <c r="A77" s="155">
        <v>56</v>
      </c>
      <c r="B77" s="3"/>
      <c r="C77" s="42"/>
      <c r="D77" s="45"/>
      <c r="E77" s="42"/>
      <c r="F77" s="3"/>
      <c r="G77" s="3"/>
      <c r="H77" s="3"/>
      <c r="I77" s="165" t="str">
        <f>IF(B77&gt;0,CONCATENATE("CITES_",A77,"_",'Valoració '!$D$7)," ")</f>
        <v xml:space="preserve"> </v>
      </c>
      <c r="J77" s="155">
        <f t="shared" si="0"/>
        <v>0</v>
      </c>
      <c r="K77" s="155">
        <f t="shared" si="1"/>
        <v>0</v>
      </c>
      <c r="L77" s="155">
        <f t="shared" si="2"/>
        <v>0</v>
      </c>
      <c r="M77" s="159" t="str">
        <f>IF(E77&lt;&gt;"",CONCATENATE('Valoració '!$D$7,"1.1.e_00",D77),"")</f>
        <v/>
      </c>
    </row>
    <row r="78" spans="1:13" x14ac:dyDescent="0.25">
      <c r="A78" s="155">
        <v>57</v>
      </c>
      <c r="B78" s="3"/>
      <c r="C78" s="42"/>
      <c r="D78" s="45"/>
      <c r="E78" s="42"/>
      <c r="F78" s="3"/>
      <c r="G78" s="3"/>
      <c r="H78" s="3"/>
      <c r="I78" s="165" t="str">
        <f>IF(B78&gt;0,CONCATENATE("CITES_",A78,"_",'Valoració '!$D$7)," ")</f>
        <v xml:space="preserve"> </v>
      </c>
      <c r="J78" s="155">
        <f t="shared" si="0"/>
        <v>0</v>
      </c>
      <c r="K78" s="155">
        <f t="shared" si="1"/>
        <v>0</v>
      </c>
      <c r="L78" s="155">
        <f t="shared" si="2"/>
        <v>0</v>
      </c>
      <c r="M78" s="159" t="str">
        <f>IF(E78&lt;&gt;"",CONCATENATE('Valoració '!$D$7,"1.1.e_00",D78),"")</f>
        <v/>
      </c>
    </row>
    <row r="79" spans="1:13" x14ac:dyDescent="0.25">
      <c r="A79" s="155">
        <v>58</v>
      </c>
      <c r="B79" s="3"/>
      <c r="C79" s="42"/>
      <c r="D79" s="45"/>
      <c r="E79" s="42"/>
      <c r="F79" s="3"/>
      <c r="G79" s="3"/>
      <c r="H79" s="3"/>
      <c r="I79" s="165" t="str">
        <f>IF(B79&gt;0,CONCATENATE("CITES_",A79,"_",'Valoració '!$D$7)," ")</f>
        <v xml:space="preserve"> </v>
      </c>
      <c r="J79" s="155">
        <f t="shared" si="0"/>
        <v>0</v>
      </c>
      <c r="K79" s="155">
        <f t="shared" si="1"/>
        <v>0</v>
      </c>
      <c r="L79" s="155">
        <f t="shared" si="2"/>
        <v>0</v>
      </c>
      <c r="M79" s="159" t="str">
        <f>IF(E79&lt;&gt;"",CONCATENATE('Valoració '!$D$7,"1.1.e_00",D79),"")</f>
        <v/>
      </c>
    </row>
    <row r="80" spans="1:13" x14ac:dyDescent="0.25">
      <c r="A80" s="155">
        <v>59</v>
      </c>
      <c r="B80" s="3"/>
      <c r="C80" s="42"/>
      <c r="D80" s="45"/>
      <c r="E80" s="42"/>
      <c r="F80" s="3"/>
      <c r="G80" s="3"/>
      <c r="H80" s="3"/>
      <c r="I80" s="165" t="str">
        <f>IF(B80&gt;0,CONCATENATE("CITES_",A80,"_",'Valoració '!$D$7)," ")</f>
        <v xml:space="preserve"> </v>
      </c>
      <c r="J80" s="155">
        <f t="shared" si="0"/>
        <v>0</v>
      </c>
      <c r="K80" s="155">
        <f t="shared" si="1"/>
        <v>0</v>
      </c>
      <c r="L80" s="155">
        <f t="shared" si="2"/>
        <v>0</v>
      </c>
      <c r="M80" s="159" t="str">
        <f>IF(E80&lt;&gt;"",CONCATENATE('Valoració '!$D$7,"1.1.e_00",D80),"")</f>
        <v/>
      </c>
    </row>
    <row r="81" spans="1:13" x14ac:dyDescent="0.25">
      <c r="A81" s="155">
        <v>60</v>
      </c>
      <c r="B81" s="3"/>
      <c r="C81" s="42"/>
      <c r="D81" s="45"/>
      <c r="E81" s="42"/>
      <c r="F81" s="3"/>
      <c r="G81" s="3"/>
      <c r="H81" s="3"/>
      <c r="I81" s="165" t="str">
        <f>IF(B81&gt;0,CONCATENATE("CITES_",A81,"_",'Valoració '!$D$7)," ")</f>
        <v xml:space="preserve"> </v>
      </c>
      <c r="J81" s="155">
        <f t="shared" si="0"/>
        <v>0</v>
      </c>
      <c r="K81" s="155">
        <f t="shared" si="1"/>
        <v>0</v>
      </c>
      <c r="L81" s="155">
        <f t="shared" si="2"/>
        <v>0</v>
      </c>
      <c r="M81" s="159" t="str">
        <f>IF(E81&lt;&gt;"",CONCATENATE('Valoració '!$D$7,"1.1.e_00",D81),"")</f>
        <v/>
      </c>
    </row>
    <row r="82" spans="1:13" x14ac:dyDescent="0.25">
      <c r="A82" s="155">
        <v>61</v>
      </c>
      <c r="B82" s="3"/>
      <c r="C82" s="42"/>
      <c r="D82" s="45"/>
      <c r="E82" s="42"/>
      <c r="F82" s="3"/>
      <c r="G82" s="3"/>
      <c r="H82" s="3"/>
      <c r="I82" s="165" t="str">
        <f>IF(B82&gt;0,CONCATENATE("CITES_",A82,"_",'Valoració '!$D$7)," ")</f>
        <v xml:space="preserve"> </v>
      </c>
      <c r="J82" s="155">
        <f t="shared" si="0"/>
        <v>0</v>
      </c>
      <c r="K82" s="155">
        <f t="shared" si="1"/>
        <v>0</v>
      </c>
      <c r="L82" s="155">
        <f t="shared" si="2"/>
        <v>0</v>
      </c>
      <c r="M82" s="159" t="str">
        <f>IF(E82&lt;&gt;"",CONCATENATE('Valoració '!$D$7,"1.1.e_00",D82),"")</f>
        <v/>
      </c>
    </row>
    <row r="83" spans="1:13" x14ac:dyDescent="0.25">
      <c r="A83" s="155">
        <v>62</v>
      </c>
      <c r="B83" s="3"/>
      <c r="C83" s="42"/>
      <c r="D83" s="45"/>
      <c r="E83" s="42"/>
      <c r="F83" s="3"/>
      <c r="G83" s="3"/>
      <c r="H83" s="3"/>
      <c r="I83" s="165" t="str">
        <f>IF(B83&gt;0,CONCATENATE("CITES_",A83,"_",'Valoració '!$D$7)," ")</f>
        <v xml:space="preserve"> </v>
      </c>
      <c r="J83" s="155">
        <f t="shared" si="0"/>
        <v>0</v>
      </c>
      <c r="K83" s="155">
        <f t="shared" si="1"/>
        <v>0</v>
      </c>
      <c r="L83" s="155">
        <f t="shared" si="2"/>
        <v>0</v>
      </c>
      <c r="M83" s="159" t="str">
        <f>IF(E83&lt;&gt;"",CONCATENATE('Valoració '!$D$7,"1.1.e_00",D83),"")</f>
        <v/>
      </c>
    </row>
    <row r="84" spans="1:13" x14ac:dyDescent="0.25">
      <c r="A84" s="155">
        <v>63</v>
      </c>
      <c r="B84" s="3"/>
      <c r="C84" s="42"/>
      <c r="D84" s="45"/>
      <c r="E84" s="42"/>
      <c r="F84" s="3"/>
      <c r="G84" s="3"/>
      <c r="H84" s="3"/>
      <c r="I84" s="165" t="str">
        <f>IF(B84&gt;0,CONCATENATE("CITES_",A84,"_",'Valoració '!$D$7)," ")</f>
        <v xml:space="preserve"> </v>
      </c>
      <c r="J84" s="155">
        <f t="shared" si="0"/>
        <v>0</v>
      </c>
      <c r="K84" s="155">
        <f t="shared" si="1"/>
        <v>0</v>
      </c>
      <c r="L84" s="155">
        <f t="shared" si="2"/>
        <v>0</v>
      </c>
      <c r="M84" s="159" t="str">
        <f>IF(E84&lt;&gt;"",CONCATENATE('Valoració '!$D$7,"1.1.e_00",D84),"")</f>
        <v/>
      </c>
    </row>
    <row r="85" spans="1:13" x14ac:dyDescent="0.25">
      <c r="A85" s="155">
        <v>64</v>
      </c>
      <c r="B85" s="3"/>
      <c r="C85" s="42"/>
      <c r="D85" s="45"/>
      <c r="E85" s="42"/>
      <c r="F85" s="3"/>
      <c r="G85" s="3"/>
      <c r="H85" s="3"/>
      <c r="I85" s="165" t="str">
        <f>IF(B85&gt;0,CONCATENATE("CITES_",A85,"_",'Valoració '!$D$7)," ")</f>
        <v xml:space="preserve"> </v>
      </c>
      <c r="J85" s="155">
        <f t="shared" si="0"/>
        <v>0</v>
      </c>
      <c r="K85" s="155">
        <f t="shared" si="1"/>
        <v>0</v>
      </c>
      <c r="L85" s="155">
        <f t="shared" si="2"/>
        <v>0</v>
      </c>
      <c r="M85" s="159" t="str">
        <f>IF(E85&lt;&gt;"",CONCATENATE('Valoració '!$D$7,"1.1.e_00",D85),"")</f>
        <v/>
      </c>
    </row>
    <row r="86" spans="1:13" x14ac:dyDescent="0.25">
      <c r="A86" s="155">
        <v>65</v>
      </c>
      <c r="B86" s="3"/>
      <c r="C86" s="42"/>
      <c r="D86" s="45"/>
      <c r="E86" s="42"/>
      <c r="F86" s="3"/>
      <c r="G86" s="3"/>
      <c r="H86" s="3"/>
      <c r="I86" s="165" t="str">
        <f>IF(B86&gt;0,CONCATENATE("CITES_",A86,"_",'Valoració '!$D$7)," ")</f>
        <v xml:space="preserve"> </v>
      </c>
      <c r="J86" s="155">
        <f t="shared" si="0"/>
        <v>0</v>
      </c>
      <c r="K86" s="155">
        <f t="shared" si="1"/>
        <v>0</v>
      </c>
      <c r="L86" s="155">
        <f t="shared" si="2"/>
        <v>0</v>
      </c>
      <c r="M86" s="159" t="str">
        <f>IF(E86&lt;&gt;"",CONCATENATE('Valoració '!$D$7,"1.1.e_00",D86),"")</f>
        <v/>
      </c>
    </row>
    <row r="87" spans="1:13" x14ac:dyDescent="0.25">
      <c r="A87" s="155">
        <v>66</v>
      </c>
      <c r="B87" s="3"/>
      <c r="C87" s="42"/>
      <c r="D87" s="45"/>
      <c r="E87" s="42"/>
      <c r="F87" s="3"/>
      <c r="G87" s="3"/>
      <c r="H87" s="3"/>
      <c r="I87" s="165" t="str">
        <f>IF(B87&gt;0,CONCATENATE("CITES_",A87,"_",'Valoració '!$D$7)," ")</f>
        <v xml:space="preserve"> </v>
      </c>
      <c r="J87" s="155">
        <f t="shared" ref="J87:J150" si="3">IF(C87="L",2,IF(C87="LE",D87,IF(C87="A",1,IF(C87="C",1,0))))</f>
        <v>0</v>
      </c>
      <c r="K87" s="155">
        <f t="shared" ref="K87:K150" si="4">IF(E87=1,J87/2,IF(E87=2,J87/4,0))</f>
        <v>0</v>
      </c>
      <c r="L87" s="155">
        <f t="shared" ref="L87:L150" si="5">IF(G87&gt;50,G87*1.5,IF(G87&gt;10,G87*1.25,0))</f>
        <v>0</v>
      </c>
      <c r="M87" s="159" t="str">
        <f>IF(E87&lt;&gt;"",CONCATENATE('Valoració '!$D$7,"1.1.e_00",D87),"")</f>
        <v/>
      </c>
    </row>
    <row r="88" spans="1:13" x14ac:dyDescent="0.25">
      <c r="A88" s="155">
        <v>67</v>
      </c>
      <c r="B88" s="3"/>
      <c r="C88" s="42"/>
      <c r="D88" s="45"/>
      <c r="E88" s="42"/>
      <c r="F88" s="3"/>
      <c r="G88" s="3"/>
      <c r="H88" s="3"/>
      <c r="I88" s="165" t="str">
        <f>IF(B88&gt;0,CONCATENATE("CITES_",A88,"_",'Valoració '!$D$7)," ")</f>
        <v xml:space="preserve"> </v>
      </c>
      <c r="J88" s="155">
        <f t="shared" si="3"/>
        <v>0</v>
      </c>
      <c r="K88" s="155">
        <f t="shared" si="4"/>
        <v>0</v>
      </c>
      <c r="L88" s="155">
        <f t="shared" si="5"/>
        <v>0</v>
      </c>
      <c r="M88" s="159" t="str">
        <f>IF(E88&lt;&gt;"",CONCATENATE('Valoració '!$D$7,"1.1.e_00",D88),"")</f>
        <v/>
      </c>
    </row>
    <row r="89" spans="1:13" x14ac:dyDescent="0.25">
      <c r="A89" s="155">
        <v>68</v>
      </c>
      <c r="B89" s="3"/>
      <c r="C89" s="42"/>
      <c r="D89" s="45"/>
      <c r="E89" s="42"/>
      <c r="F89" s="3"/>
      <c r="G89" s="3"/>
      <c r="H89" s="3"/>
      <c r="I89" s="165" t="str">
        <f>IF(B89&gt;0,CONCATENATE("CITES_",A89,"_",'Valoració '!$D$7)," ")</f>
        <v xml:space="preserve"> </v>
      </c>
      <c r="J89" s="155">
        <f t="shared" si="3"/>
        <v>0</v>
      </c>
      <c r="K89" s="155">
        <f t="shared" si="4"/>
        <v>0</v>
      </c>
      <c r="L89" s="155">
        <f t="shared" si="5"/>
        <v>0</v>
      </c>
      <c r="M89" s="159" t="str">
        <f>IF(E89&lt;&gt;"",CONCATENATE('Valoració '!$D$7,"1.1.e_00",D89),"")</f>
        <v/>
      </c>
    </row>
    <row r="90" spans="1:13" x14ac:dyDescent="0.25">
      <c r="A90" s="155">
        <v>69</v>
      </c>
      <c r="B90" s="3"/>
      <c r="C90" s="42"/>
      <c r="D90" s="45"/>
      <c r="E90" s="42"/>
      <c r="F90" s="3"/>
      <c r="G90" s="3"/>
      <c r="H90" s="3"/>
      <c r="I90" s="165" t="str">
        <f>IF(B90&gt;0,CONCATENATE("CITES_",A90,"_",'Valoració '!$D$7)," ")</f>
        <v xml:space="preserve"> </v>
      </c>
      <c r="J90" s="155">
        <f t="shared" si="3"/>
        <v>0</v>
      </c>
      <c r="K90" s="155">
        <f t="shared" si="4"/>
        <v>0</v>
      </c>
      <c r="L90" s="155">
        <f t="shared" si="5"/>
        <v>0</v>
      </c>
      <c r="M90" s="159" t="str">
        <f>IF(E90&lt;&gt;"",CONCATENATE('Valoració '!$D$7,"1.1.e_00",D90),"")</f>
        <v/>
      </c>
    </row>
    <row r="91" spans="1:13" x14ac:dyDescent="0.25">
      <c r="A91" s="155">
        <v>70</v>
      </c>
      <c r="B91" s="3"/>
      <c r="C91" s="42"/>
      <c r="D91" s="45"/>
      <c r="E91" s="42"/>
      <c r="F91" s="3"/>
      <c r="G91" s="3"/>
      <c r="H91" s="3"/>
      <c r="I91" s="165" t="str">
        <f>IF(B91&gt;0,CONCATENATE("CITES_",A91,"_",'Valoració '!$D$7)," ")</f>
        <v xml:space="preserve"> </v>
      </c>
      <c r="J91" s="155">
        <f t="shared" si="3"/>
        <v>0</v>
      </c>
      <c r="K91" s="155">
        <f t="shared" si="4"/>
        <v>0</v>
      </c>
      <c r="L91" s="155">
        <f t="shared" si="5"/>
        <v>0</v>
      </c>
      <c r="M91" s="159" t="str">
        <f>IF(E91&lt;&gt;"",CONCATENATE('Valoració '!$D$7,"1.1.e_00",D91),"")</f>
        <v/>
      </c>
    </row>
    <row r="92" spans="1:13" x14ac:dyDescent="0.25">
      <c r="A92" s="155">
        <v>71</v>
      </c>
      <c r="B92" s="3"/>
      <c r="C92" s="42"/>
      <c r="D92" s="45"/>
      <c r="E92" s="42"/>
      <c r="F92" s="3"/>
      <c r="G92" s="3"/>
      <c r="H92" s="3"/>
      <c r="I92" s="165" t="str">
        <f>IF(B92&gt;0,CONCATENATE("CITES_",A92,"_",'Valoració '!$D$7)," ")</f>
        <v xml:space="preserve"> </v>
      </c>
      <c r="J92" s="155">
        <f t="shared" si="3"/>
        <v>0</v>
      </c>
      <c r="K92" s="155">
        <f t="shared" si="4"/>
        <v>0</v>
      </c>
      <c r="L92" s="155">
        <f t="shared" si="5"/>
        <v>0</v>
      </c>
      <c r="M92" s="159" t="str">
        <f>IF(E92&lt;&gt;"",CONCATENATE('Valoració '!$D$7,"1.1.e_00",D92),"")</f>
        <v/>
      </c>
    </row>
    <row r="93" spans="1:13" x14ac:dyDescent="0.25">
      <c r="A93" s="155">
        <v>72</v>
      </c>
      <c r="B93" s="3"/>
      <c r="C93" s="42"/>
      <c r="D93" s="45"/>
      <c r="E93" s="42"/>
      <c r="F93" s="3"/>
      <c r="G93" s="3"/>
      <c r="H93" s="3"/>
      <c r="I93" s="165" t="str">
        <f>IF(B93&gt;0,CONCATENATE("CITES_",A93,"_",'Valoració '!$D$7)," ")</f>
        <v xml:space="preserve"> </v>
      </c>
      <c r="J93" s="155">
        <f t="shared" si="3"/>
        <v>0</v>
      </c>
      <c r="K93" s="155">
        <f t="shared" si="4"/>
        <v>0</v>
      </c>
      <c r="L93" s="155">
        <f t="shared" si="5"/>
        <v>0</v>
      </c>
      <c r="M93" s="159" t="str">
        <f>IF(E93&lt;&gt;"",CONCATENATE('Valoració '!$D$7,"1.1.e_00",D93),"")</f>
        <v/>
      </c>
    </row>
    <row r="94" spans="1:13" x14ac:dyDescent="0.25">
      <c r="A94" s="155">
        <v>73</v>
      </c>
      <c r="B94" s="3"/>
      <c r="C94" s="42"/>
      <c r="D94" s="45"/>
      <c r="E94" s="42"/>
      <c r="F94" s="3"/>
      <c r="G94" s="3"/>
      <c r="H94" s="3"/>
      <c r="I94" s="165" t="str">
        <f>IF(B94&gt;0,CONCATENATE("CITES_",A94,"_",'Valoració '!$D$7)," ")</f>
        <v xml:space="preserve"> </v>
      </c>
      <c r="J94" s="155">
        <f t="shared" si="3"/>
        <v>0</v>
      </c>
      <c r="K94" s="155">
        <f t="shared" si="4"/>
        <v>0</v>
      </c>
      <c r="L94" s="155">
        <f t="shared" si="5"/>
        <v>0</v>
      </c>
      <c r="M94" s="159" t="str">
        <f>IF(E94&lt;&gt;"",CONCATENATE('Valoració '!$D$7,"1.1.e_00",D94),"")</f>
        <v/>
      </c>
    </row>
    <row r="95" spans="1:13" x14ac:dyDescent="0.25">
      <c r="A95" s="155">
        <v>74</v>
      </c>
      <c r="B95" s="3"/>
      <c r="C95" s="42"/>
      <c r="D95" s="45"/>
      <c r="E95" s="42"/>
      <c r="F95" s="3"/>
      <c r="G95" s="3"/>
      <c r="H95" s="3"/>
      <c r="I95" s="165" t="str">
        <f>IF(B95&gt;0,CONCATENATE("CITES_",A95,"_",'Valoració '!$D$7)," ")</f>
        <v xml:space="preserve"> </v>
      </c>
      <c r="J95" s="155">
        <f t="shared" si="3"/>
        <v>0</v>
      </c>
      <c r="K95" s="155">
        <f t="shared" si="4"/>
        <v>0</v>
      </c>
      <c r="L95" s="155">
        <f t="shared" si="5"/>
        <v>0</v>
      </c>
      <c r="M95" s="159" t="str">
        <f>IF(E95&lt;&gt;"",CONCATENATE('Valoració '!$D$7,"1.1.e_00",D95),"")</f>
        <v/>
      </c>
    </row>
    <row r="96" spans="1:13" x14ac:dyDescent="0.25">
      <c r="A96" s="155">
        <v>75</v>
      </c>
      <c r="B96" s="3"/>
      <c r="C96" s="42"/>
      <c r="D96" s="45"/>
      <c r="E96" s="42"/>
      <c r="F96" s="3"/>
      <c r="G96" s="3"/>
      <c r="H96" s="3"/>
      <c r="I96" s="165" t="str">
        <f>IF(B96&gt;0,CONCATENATE("CITES_",A96,"_",'Valoració '!$D$7)," ")</f>
        <v xml:space="preserve"> </v>
      </c>
      <c r="J96" s="155">
        <f t="shared" si="3"/>
        <v>0</v>
      </c>
      <c r="K96" s="155">
        <f t="shared" si="4"/>
        <v>0</v>
      </c>
      <c r="L96" s="155">
        <f t="shared" si="5"/>
        <v>0</v>
      </c>
      <c r="M96" s="159" t="str">
        <f>IF(E96&lt;&gt;"",CONCATENATE('Valoració '!$D$7,"1.1.e_00",D96),"")</f>
        <v/>
      </c>
    </row>
    <row r="97" spans="1:13" x14ac:dyDescent="0.25">
      <c r="A97" s="155">
        <v>76</v>
      </c>
      <c r="B97" s="3"/>
      <c r="C97" s="42"/>
      <c r="D97" s="45"/>
      <c r="E97" s="42"/>
      <c r="F97" s="3"/>
      <c r="G97" s="3"/>
      <c r="H97" s="3"/>
      <c r="I97" s="165" t="str">
        <f>IF(B97&gt;0,CONCATENATE("CITES_",A97,"_",'Valoració '!$D$7)," ")</f>
        <v xml:space="preserve"> </v>
      </c>
      <c r="J97" s="155">
        <f t="shared" si="3"/>
        <v>0</v>
      </c>
      <c r="K97" s="155">
        <f t="shared" si="4"/>
        <v>0</v>
      </c>
      <c r="L97" s="155">
        <f t="shared" si="5"/>
        <v>0</v>
      </c>
      <c r="M97" s="159" t="str">
        <f>IF(E97&lt;&gt;"",CONCATENATE('Valoració '!$D$7,"1.1.e_00",D97),"")</f>
        <v/>
      </c>
    </row>
    <row r="98" spans="1:13" x14ac:dyDescent="0.25">
      <c r="A98" s="155">
        <v>77</v>
      </c>
      <c r="B98" s="3"/>
      <c r="C98" s="42"/>
      <c r="D98" s="45"/>
      <c r="E98" s="42"/>
      <c r="F98" s="3"/>
      <c r="G98" s="3"/>
      <c r="H98" s="3"/>
      <c r="I98" s="165" t="str">
        <f>IF(B98&gt;0,CONCATENATE("CITES_",A98,"_",'Valoració '!$D$7)," ")</f>
        <v xml:space="preserve"> </v>
      </c>
      <c r="J98" s="155">
        <f t="shared" si="3"/>
        <v>0</v>
      </c>
      <c r="K98" s="155">
        <f t="shared" si="4"/>
        <v>0</v>
      </c>
      <c r="L98" s="155">
        <f t="shared" si="5"/>
        <v>0</v>
      </c>
      <c r="M98" s="159" t="str">
        <f>IF(E98&lt;&gt;"",CONCATENATE('Valoració '!$D$7,"1.1.e_00",D98),"")</f>
        <v/>
      </c>
    </row>
    <row r="99" spans="1:13" x14ac:dyDescent="0.25">
      <c r="A99" s="155">
        <v>78</v>
      </c>
      <c r="B99" s="3"/>
      <c r="C99" s="42"/>
      <c r="D99" s="45"/>
      <c r="E99" s="42"/>
      <c r="F99" s="3"/>
      <c r="G99" s="3"/>
      <c r="H99" s="3"/>
      <c r="I99" s="165" t="str">
        <f>IF(B99&gt;0,CONCATENATE("CITES_",A99,"_",'Valoració '!$D$7)," ")</f>
        <v xml:space="preserve"> </v>
      </c>
      <c r="J99" s="155">
        <f t="shared" si="3"/>
        <v>0</v>
      </c>
      <c r="K99" s="155">
        <f t="shared" si="4"/>
        <v>0</v>
      </c>
      <c r="L99" s="155">
        <f t="shared" si="5"/>
        <v>0</v>
      </c>
      <c r="M99" s="159" t="str">
        <f>IF(E99&lt;&gt;"",CONCATENATE('Valoració '!$D$7,"1.1.e_00",D99),"")</f>
        <v/>
      </c>
    </row>
    <row r="100" spans="1:13" x14ac:dyDescent="0.25">
      <c r="A100" s="155">
        <v>79</v>
      </c>
      <c r="B100" s="3"/>
      <c r="C100" s="42"/>
      <c r="D100" s="45"/>
      <c r="E100" s="42"/>
      <c r="F100" s="3"/>
      <c r="G100" s="3"/>
      <c r="H100" s="3"/>
      <c r="I100" s="165" t="str">
        <f>IF(B100&gt;0,CONCATENATE("CITES_",A100,"_",'Valoració '!$D$7)," ")</f>
        <v xml:space="preserve"> </v>
      </c>
      <c r="J100" s="155">
        <f t="shared" si="3"/>
        <v>0</v>
      </c>
      <c r="K100" s="155">
        <f t="shared" si="4"/>
        <v>0</v>
      </c>
      <c r="L100" s="155">
        <f t="shared" si="5"/>
        <v>0</v>
      </c>
      <c r="M100" s="159" t="str">
        <f>IF(E100&lt;&gt;"",CONCATENATE('Valoració '!$D$7,"1.1.e_00",D100),"")</f>
        <v/>
      </c>
    </row>
    <row r="101" spans="1:13" x14ac:dyDescent="0.25">
      <c r="A101" s="155">
        <v>80</v>
      </c>
      <c r="B101" s="3"/>
      <c r="C101" s="42"/>
      <c r="D101" s="45"/>
      <c r="E101" s="42"/>
      <c r="F101" s="3"/>
      <c r="G101" s="3"/>
      <c r="H101" s="3"/>
      <c r="I101" s="165" t="str">
        <f>IF(B101&gt;0,CONCATENATE("CITES_",A101,"_",'Valoració '!$D$7)," ")</f>
        <v xml:space="preserve"> </v>
      </c>
      <c r="J101" s="155">
        <f t="shared" si="3"/>
        <v>0</v>
      </c>
      <c r="K101" s="155">
        <f t="shared" si="4"/>
        <v>0</v>
      </c>
      <c r="L101" s="155">
        <f t="shared" si="5"/>
        <v>0</v>
      </c>
      <c r="M101" s="159" t="str">
        <f>IF(E101&lt;&gt;"",CONCATENATE('Valoració '!$D$7,"1.1.e_00",D101),"")</f>
        <v/>
      </c>
    </row>
    <row r="102" spans="1:13" x14ac:dyDescent="0.25">
      <c r="A102" s="155">
        <v>81</v>
      </c>
      <c r="B102" s="3"/>
      <c r="C102" s="42"/>
      <c r="D102" s="45"/>
      <c r="E102" s="42"/>
      <c r="F102" s="3"/>
      <c r="G102" s="3"/>
      <c r="H102" s="3"/>
      <c r="I102" s="165" t="str">
        <f>IF(B102&gt;0,CONCATENATE("CITES_",A102,"_",'Valoració '!$D$7)," ")</f>
        <v xml:space="preserve"> </v>
      </c>
      <c r="J102" s="155">
        <f t="shared" si="3"/>
        <v>0</v>
      </c>
      <c r="K102" s="155">
        <f t="shared" si="4"/>
        <v>0</v>
      </c>
      <c r="L102" s="155">
        <f t="shared" si="5"/>
        <v>0</v>
      </c>
      <c r="M102" s="159" t="str">
        <f>IF(E102&lt;&gt;"",CONCATENATE('Valoració '!$D$7,"1.1.e_00",D102),"")</f>
        <v/>
      </c>
    </row>
    <row r="103" spans="1:13" x14ac:dyDescent="0.25">
      <c r="A103" s="155">
        <v>82</v>
      </c>
      <c r="B103" s="3"/>
      <c r="C103" s="42"/>
      <c r="D103" s="45"/>
      <c r="E103" s="42"/>
      <c r="F103" s="3"/>
      <c r="G103" s="3"/>
      <c r="H103" s="3"/>
      <c r="I103" s="165" t="str">
        <f>IF(B103&gt;0,CONCATENATE("CITES_",A103,"_",'Valoració '!$D$7)," ")</f>
        <v xml:space="preserve"> </v>
      </c>
      <c r="J103" s="155">
        <f t="shared" si="3"/>
        <v>0</v>
      </c>
      <c r="K103" s="155">
        <f t="shared" si="4"/>
        <v>0</v>
      </c>
      <c r="L103" s="155">
        <f t="shared" si="5"/>
        <v>0</v>
      </c>
      <c r="M103" s="159" t="str">
        <f>IF(E103&lt;&gt;"",CONCATENATE('Valoració '!$D$7,"1.1.e_00",D103),"")</f>
        <v/>
      </c>
    </row>
    <row r="104" spans="1:13" x14ac:dyDescent="0.25">
      <c r="A104" s="155">
        <v>83</v>
      </c>
      <c r="B104" s="3"/>
      <c r="C104" s="42"/>
      <c r="D104" s="45"/>
      <c r="E104" s="42"/>
      <c r="F104" s="3"/>
      <c r="G104" s="3"/>
      <c r="H104" s="3"/>
      <c r="I104" s="165" t="str">
        <f>IF(B104&gt;0,CONCATENATE("CITES_",A104,"_",'Valoració '!$D$7)," ")</f>
        <v xml:space="preserve"> </v>
      </c>
      <c r="J104" s="155">
        <f t="shared" si="3"/>
        <v>0</v>
      </c>
      <c r="K104" s="155">
        <f t="shared" si="4"/>
        <v>0</v>
      </c>
      <c r="L104" s="155">
        <f t="shared" si="5"/>
        <v>0</v>
      </c>
      <c r="M104" s="159" t="str">
        <f>IF(E104&lt;&gt;"",CONCATENATE('Valoració '!$D$7,"1.1.e_00",D104),"")</f>
        <v/>
      </c>
    </row>
    <row r="105" spans="1:13" x14ac:dyDescent="0.25">
      <c r="A105" s="155">
        <v>84</v>
      </c>
      <c r="B105" s="3"/>
      <c r="C105" s="42"/>
      <c r="D105" s="45"/>
      <c r="E105" s="42"/>
      <c r="F105" s="3"/>
      <c r="G105" s="3"/>
      <c r="H105" s="3"/>
      <c r="I105" s="165" t="str">
        <f>IF(B105&gt;0,CONCATENATE("CITES_",A105,"_",'Valoració '!$D$7)," ")</f>
        <v xml:space="preserve"> </v>
      </c>
      <c r="J105" s="155">
        <f t="shared" si="3"/>
        <v>0</v>
      </c>
      <c r="K105" s="155">
        <f t="shared" si="4"/>
        <v>0</v>
      </c>
      <c r="L105" s="155">
        <f t="shared" si="5"/>
        <v>0</v>
      </c>
      <c r="M105" s="159" t="str">
        <f>IF(E105&lt;&gt;"",CONCATENATE('Valoració '!$D$7,"1.1.e_00",D105),"")</f>
        <v/>
      </c>
    </row>
    <row r="106" spans="1:13" x14ac:dyDescent="0.25">
      <c r="A106" s="155">
        <v>85</v>
      </c>
      <c r="B106" s="3"/>
      <c r="C106" s="42"/>
      <c r="D106" s="45"/>
      <c r="E106" s="42"/>
      <c r="F106" s="3"/>
      <c r="G106" s="3"/>
      <c r="H106" s="3"/>
      <c r="I106" s="165" t="str">
        <f>IF(B106&gt;0,CONCATENATE("CITES_",A106,"_",'Valoració '!$D$7)," ")</f>
        <v xml:space="preserve"> </v>
      </c>
      <c r="J106" s="155">
        <f t="shared" si="3"/>
        <v>0</v>
      </c>
      <c r="K106" s="155">
        <f t="shared" si="4"/>
        <v>0</v>
      </c>
      <c r="L106" s="155">
        <f t="shared" si="5"/>
        <v>0</v>
      </c>
      <c r="M106" s="159" t="str">
        <f>IF(E106&lt;&gt;"",CONCATENATE('Valoració '!$D$7,"1.1.e_00",D106),"")</f>
        <v/>
      </c>
    </row>
    <row r="107" spans="1:13" x14ac:dyDescent="0.25">
      <c r="A107" s="155">
        <v>86</v>
      </c>
      <c r="B107" s="3"/>
      <c r="C107" s="42"/>
      <c r="D107" s="45"/>
      <c r="E107" s="42"/>
      <c r="F107" s="3"/>
      <c r="G107" s="3"/>
      <c r="H107" s="3"/>
      <c r="I107" s="165" t="str">
        <f>IF(B107&gt;0,CONCATENATE("CITES_",A107,"_",'Valoració '!$D$7)," ")</f>
        <v xml:space="preserve"> </v>
      </c>
      <c r="J107" s="155">
        <f t="shared" si="3"/>
        <v>0</v>
      </c>
      <c r="K107" s="155">
        <f t="shared" si="4"/>
        <v>0</v>
      </c>
      <c r="L107" s="155">
        <f t="shared" si="5"/>
        <v>0</v>
      </c>
      <c r="M107" s="159" t="str">
        <f>IF(E107&lt;&gt;"",CONCATENATE('Valoració '!$D$7,"1.1.e_00",D107),"")</f>
        <v/>
      </c>
    </row>
    <row r="108" spans="1:13" x14ac:dyDescent="0.25">
      <c r="A108" s="155">
        <v>87</v>
      </c>
      <c r="B108" s="3"/>
      <c r="C108" s="42"/>
      <c r="D108" s="45"/>
      <c r="E108" s="42"/>
      <c r="F108" s="3"/>
      <c r="G108" s="3"/>
      <c r="H108" s="3"/>
      <c r="I108" s="165" t="str">
        <f>IF(B108&gt;0,CONCATENATE("CITES_",A108,"_",'Valoració '!$D$7)," ")</f>
        <v xml:space="preserve"> </v>
      </c>
      <c r="J108" s="155">
        <f t="shared" si="3"/>
        <v>0</v>
      </c>
      <c r="K108" s="155">
        <f t="shared" si="4"/>
        <v>0</v>
      </c>
      <c r="L108" s="155">
        <f t="shared" si="5"/>
        <v>0</v>
      </c>
      <c r="M108" s="159" t="str">
        <f>IF(E108&lt;&gt;"",CONCATENATE('Valoració '!$D$7,"1.1.e_00",D108),"")</f>
        <v/>
      </c>
    </row>
    <row r="109" spans="1:13" x14ac:dyDescent="0.25">
      <c r="A109" s="155">
        <v>88</v>
      </c>
      <c r="B109" s="3"/>
      <c r="C109" s="42"/>
      <c r="D109" s="45"/>
      <c r="E109" s="42"/>
      <c r="F109" s="3"/>
      <c r="G109" s="3"/>
      <c r="H109" s="3"/>
      <c r="I109" s="165" t="str">
        <f>IF(B109&gt;0,CONCATENATE("CITES_",A109,"_",'Valoració '!$D$7)," ")</f>
        <v xml:space="preserve"> </v>
      </c>
      <c r="J109" s="155">
        <f t="shared" si="3"/>
        <v>0</v>
      </c>
      <c r="K109" s="155">
        <f t="shared" si="4"/>
        <v>0</v>
      </c>
      <c r="L109" s="155">
        <f t="shared" si="5"/>
        <v>0</v>
      </c>
      <c r="M109" s="159" t="str">
        <f>IF(E109&lt;&gt;"",CONCATENATE('Valoració '!$D$7,"1.1.e_00",D109),"")</f>
        <v/>
      </c>
    </row>
    <row r="110" spans="1:13" x14ac:dyDescent="0.25">
      <c r="A110" s="155">
        <v>89</v>
      </c>
      <c r="B110" s="3"/>
      <c r="C110" s="42"/>
      <c r="D110" s="45"/>
      <c r="E110" s="42"/>
      <c r="F110" s="3"/>
      <c r="G110" s="3"/>
      <c r="H110" s="3"/>
      <c r="I110" s="165" t="str">
        <f>IF(B110&gt;0,CONCATENATE("CITES_",A110,"_",'Valoració '!$D$7)," ")</f>
        <v xml:space="preserve"> </v>
      </c>
      <c r="J110" s="155">
        <f t="shared" si="3"/>
        <v>0</v>
      </c>
      <c r="K110" s="155">
        <f t="shared" si="4"/>
        <v>0</v>
      </c>
      <c r="L110" s="155">
        <f t="shared" si="5"/>
        <v>0</v>
      </c>
      <c r="M110" s="159" t="str">
        <f>IF(E110&lt;&gt;"",CONCATENATE('Valoració '!$D$7,"1.1.e_00",D110),"")</f>
        <v/>
      </c>
    </row>
    <row r="111" spans="1:13" x14ac:dyDescent="0.25">
      <c r="A111" s="155">
        <v>90</v>
      </c>
      <c r="B111" s="3"/>
      <c r="C111" s="42"/>
      <c r="D111" s="45"/>
      <c r="E111" s="42"/>
      <c r="F111" s="3"/>
      <c r="G111" s="3"/>
      <c r="H111" s="3"/>
      <c r="I111" s="165" t="str">
        <f>IF(B111&gt;0,CONCATENATE("CITES_",A111,"_",'Valoració '!$D$7)," ")</f>
        <v xml:space="preserve"> </v>
      </c>
      <c r="J111" s="155">
        <f t="shared" si="3"/>
        <v>0</v>
      </c>
      <c r="K111" s="155">
        <f t="shared" si="4"/>
        <v>0</v>
      </c>
      <c r="L111" s="155">
        <f t="shared" si="5"/>
        <v>0</v>
      </c>
      <c r="M111" s="159" t="str">
        <f>IF(E111&lt;&gt;"",CONCATENATE('Valoració '!$D$7,"1.1.e_00",D111),"")</f>
        <v/>
      </c>
    </row>
    <row r="112" spans="1:13" x14ac:dyDescent="0.25">
      <c r="A112" s="155">
        <v>91</v>
      </c>
      <c r="B112" s="3"/>
      <c r="C112" s="42"/>
      <c r="D112" s="45"/>
      <c r="E112" s="42"/>
      <c r="F112" s="3"/>
      <c r="G112" s="3"/>
      <c r="H112" s="3"/>
      <c r="I112" s="165" t="str">
        <f>IF(B112&gt;0,CONCATENATE("CITES_",A112,"_",'Valoració '!$D$7)," ")</f>
        <v xml:space="preserve"> </v>
      </c>
      <c r="J112" s="155">
        <f t="shared" si="3"/>
        <v>0</v>
      </c>
      <c r="K112" s="155">
        <f t="shared" si="4"/>
        <v>0</v>
      </c>
      <c r="L112" s="155">
        <f t="shared" si="5"/>
        <v>0</v>
      </c>
      <c r="M112" s="159" t="str">
        <f>IF(E112&lt;&gt;"",CONCATENATE('Valoració '!$D$7,"1.1.e_00",D112),"")</f>
        <v/>
      </c>
    </row>
    <row r="113" spans="1:13" x14ac:dyDescent="0.25">
      <c r="A113" s="155">
        <v>92</v>
      </c>
      <c r="B113" s="3"/>
      <c r="C113" s="42"/>
      <c r="D113" s="45"/>
      <c r="E113" s="42"/>
      <c r="F113" s="3"/>
      <c r="G113" s="3"/>
      <c r="H113" s="3"/>
      <c r="I113" s="165" t="str">
        <f>IF(B113&gt;0,CONCATENATE("CITES_",A113,"_",'Valoració '!$D$7)," ")</f>
        <v xml:space="preserve"> </v>
      </c>
      <c r="J113" s="155">
        <f t="shared" si="3"/>
        <v>0</v>
      </c>
      <c r="K113" s="155">
        <f t="shared" si="4"/>
        <v>0</v>
      </c>
      <c r="L113" s="155">
        <f t="shared" si="5"/>
        <v>0</v>
      </c>
      <c r="M113" s="159" t="str">
        <f>IF(E113&lt;&gt;"",CONCATENATE('Valoració '!$D$7,"1.1.e_00",D113),"")</f>
        <v/>
      </c>
    </row>
    <row r="114" spans="1:13" x14ac:dyDescent="0.25">
      <c r="A114" s="155">
        <v>93</v>
      </c>
      <c r="B114" s="3"/>
      <c r="C114" s="42"/>
      <c r="D114" s="45"/>
      <c r="E114" s="42"/>
      <c r="F114" s="3"/>
      <c r="G114" s="3"/>
      <c r="H114" s="3"/>
      <c r="I114" s="165" t="str">
        <f>IF(B114&gt;0,CONCATENATE("CITES_",A114,"_",'Valoració '!$D$7)," ")</f>
        <v xml:space="preserve"> </v>
      </c>
      <c r="J114" s="155">
        <f t="shared" si="3"/>
        <v>0</v>
      </c>
      <c r="K114" s="155">
        <f t="shared" si="4"/>
        <v>0</v>
      </c>
      <c r="L114" s="155">
        <f t="shared" si="5"/>
        <v>0</v>
      </c>
      <c r="M114" s="159" t="str">
        <f>IF(E114&lt;&gt;"",CONCATENATE('Valoració '!$D$7,"1.1.e_00",D114),"")</f>
        <v/>
      </c>
    </row>
    <row r="115" spans="1:13" x14ac:dyDescent="0.25">
      <c r="A115" s="155">
        <v>94</v>
      </c>
      <c r="B115" s="3"/>
      <c r="C115" s="42"/>
      <c r="D115" s="45"/>
      <c r="E115" s="42"/>
      <c r="F115" s="3"/>
      <c r="G115" s="3"/>
      <c r="H115" s="3"/>
      <c r="I115" s="165" t="str">
        <f>IF(B115&gt;0,CONCATENATE("CITES_",A115,"_",'Valoració '!$D$7)," ")</f>
        <v xml:space="preserve"> </v>
      </c>
      <c r="J115" s="155">
        <f t="shared" si="3"/>
        <v>0</v>
      </c>
      <c r="K115" s="155">
        <f t="shared" si="4"/>
        <v>0</v>
      </c>
      <c r="L115" s="155">
        <f t="shared" si="5"/>
        <v>0</v>
      </c>
      <c r="M115" s="159" t="str">
        <f>IF(E115&lt;&gt;"",CONCATENATE('Valoració '!$D$7,"1.1.e_00",D115),"")</f>
        <v/>
      </c>
    </row>
    <row r="116" spans="1:13" x14ac:dyDescent="0.25">
      <c r="A116" s="155">
        <v>95</v>
      </c>
      <c r="B116" s="3"/>
      <c r="C116" s="42"/>
      <c r="D116" s="45"/>
      <c r="E116" s="42"/>
      <c r="F116" s="3"/>
      <c r="G116" s="3"/>
      <c r="H116" s="3"/>
      <c r="I116" s="165" t="str">
        <f>IF(B116&gt;0,CONCATENATE("CITES_",A116,"_",'Valoració '!$D$7)," ")</f>
        <v xml:space="preserve"> </v>
      </c>
      <c r="J116" s="155">
        <f t="shared" si="3"/>
        <v>0</v>
      </c>
      <c r="K116" s="155">
        <f t="shared" si="4"/>
        <v>0</v>
      </c>
      <c r="L116" s="155">
        <f t="shared" si="5"/>
        <v>0</v>
      </c>
      <c r="M116" s="159" t="str">
        <f>IF(E116&lt;&gt;"",CONCATENATE('Valoració '!$D$7,"1.1.e_00",D116),"")</f>
        <v/>
      </c>
    </row>
    <row r="117" spans="1:13" x14ac:dyDescent="0.25">
      <c r="A117" s="155">
        <v>96</v>
      </c>
      <c r="B117" s="3"/>
      <c r="C117" s="42"/>
      <c r="D117" s="45"/>
      <c r="E117" s="42"/>
      <c r="F117" s="3"/>
      <c r="G117" s="3"/>
      <c r="H117" s="3"/>
      <c r="I117" s="165" t="str">
        <f>IF(B117&gt;0,CONCATENATE("CITES_",A117,"_",'Valoració '!$D$7)," ")</f>
        <v xml:space="preserve"> </v>
      </c>
      <c r="J117" s="155">
        <f t="shared" si="3"/>
        <v>0</v>
      </c>
      <c r="K117" s="155">
        <f t="shared" si="4"/>
        <v>0</v>
      </c>
      <c r="L117" s="155">
        <f t="shared" si="5"/>
        <v>0</v>
      </c>
      <c r="M117" s="159" t="str">
        <f>IF(E117&lt;&gt;"",CONCATENATE('Valoració '!$D$7,"1.1.e_00",D117),"")</f>
        <v/>
      </c>
    </row>
    <row r="118" spans="1:13" x14ac:dyDescent="0.25">
      <c r="A118" s="155">
        <v>97</v>
      </c>
      <c r="B118" s="3"/>
      <c r="C118" s="42"/>
      <c r="D118" s="45"/>
      <c r="E118" s="42"/>
      <c r="F118" s="3"/>
      <c r="G118" s="3"/>
      <c r="H118" s="3"/>
      <c r="I118" s="165" t="str">
        <f>IF(B118&gt;0,CONCATENATE("CITES_",A118,"_",'Valoració '!$D$7)," ")</f>
        <v xml:space="preserve"> </v>
      </c>
      <c r="J118" s="155">
        <f t="shared" si="3"/>
        <v>0</v>
      </c>
      <c r="K118" s="155">
        <f t="shared" si="4"/>
        <v>0</v>
      </c>
      <c r="L118" s="155">
        <f t="shared" si="5"/>
        <v>0</v>
      </c>
      <c r="M118" s="159" t="str">
        <f>IF(E118&lt;&gt;"",CONCATENATE('Valoració '!$D$7,"1.1.e_00",D118),"")</f>
        <v/>
      </c>
    </row>
    <row r="119" spans="1:13" x14ac:dyDescent="0.25">
      <c r="A119" s="155">
        <v>98</v>
      </c>
      <c r="B119" s="3"/>
      <c r="C119" s="42"/>
      <c r="D119" s="45"/>
      <c r="E119" s="42"/>
      <c r="F119" s="3"/>
      <c r="G119" s="3"/>
      <c r="H119" s="3"/>
      <c r="I119" s="165" t="str">
        <f>IF(B119&gt;0,CONCATENATE("CITES_",A119,"_",'Valoració '!$D$7)," ")</f>
        <v xml:space="preserve"> </v>
      </c>
      <c r="J119" s="155">
        <f t="shared" si="3"/>
        <v>0</v>
      </c>
      <c r="K119" s="155">
        <f t="shared" si="4"/>
        <v>0</v>
      </c>
      <c r="L119" s="155">
        <f t="shared" si="5"/>
        <v>0</v>
      </c>
      <c r="M119" s="159" t="str">
        <f>IF(E119&lt;&gt;"",CONCATENATE('Valoració '!$D$7,"1.1.e_00",D119),"")</f>
        <v/>
      </c>
    </row>
    <row r="120" spans="1:13" x14ac:dyDescent="0.25">
      <c r="A120" s="155">
        <v>99</v>
      </c>
      <c r="B120" s="3"/>
      <c r="C120" s="42"/>
      <c r="D120" s="45"/>
      <c r="E120" s="42"/>
      <c r="F120" s="3"/>
      <c r="G120" s="3"/>
      <c r="H120" s="3"/>
      <c r="I120" s="165" t="str">
        <f>IF(B120&gt;0,CONCATENATE("CITES_",A120,"_",'Valoració '!$D$7)," ")</f>
        <v xml:space="preserve"> </v>
      </c>
      <c r="J120" s="155">
        <f t="shared" si="3"/>
        <v>0</v>
      </c>
      <c r="K120" s="155">
        <f t="shared" si="4"/>
        <v>0</v>
      </c>
      <c r="L120" s="155">
        <f t="shared" si="5"/>
        <v>0</v>
      </c>
      <c r="M120" s="159" t="str">
        <f>IF(E120&lt;&gt;"",CONCATENATE('Valoració '!$D$7,"1.1.e_00",D120),"")</f>
        <v/>
      </c>
    </row>
    <row r="121" spans="1:13" x14ac:dyDescent="0.25">
      <c r="A121" s="155">
        <v>100</v>
      </c>
      <c r="B121" s="3"/>
      <c r="C121" s="42"/>
      <c r="D121" s="45"/>
      <c r="E121" s="42"/>
      <c r="F121" s="3"/>
      <c r="G121" s="3"/>
      <c r="H121" s="3"/>
      <c r="I121" s="165" t="str">
        <f>IF(B121&gt;0,CONCATENATE("CITES_",A121,"_",'Valoració '!$D$7)," ")</f>
        <v xml:space="preserve"> </v>
      </c>
      <c r="J121" s="155">
        <f t="shared" si="3"/>
        <v>0</v>
      </c>
      <c r="K121" s="155">
        <f t="shared" si="4"/>
        <v>0</v>
      </c>
      <c r="L121" s="155">
        <f t="shared" si="5"/>
        <v>0</v>
      </c>
      <c r="M121" s="159" t="str">
        <f>IF(E121&lt;&gt;"",CONCATENATE('Valoració '!$D$7,"1.1.e_00",D121),"")</f>
        <v/>
      </c>
    </row>
    <row r="122" spans="1:13" x14ac:dyDescent="0.25">
      <c r="A122" s="155">
        <v>101</v>
      </c>
      <c r="B122" s="3"/>
      <c r="C122" s="42"/>
      <c r="D122" s="45"/>
      <c r="E122" s="42"/>
      <c r="F122" s="3"/>
      <c r="G122" s="3"/>
      <c r="H122" s="3"/>
      <c r="I122" s="165" t="str">
        <f>IF(B122&gt;0,CONCATENATE("CITES_",A122,"_",'Valoració '!$D$7)," ")</f>
        <v xml:space="preserve"> </v>
      </c>
      <c r="J122" s="155">
        <f t="shared" si="3"/>
        <v>0</v>
      </c>
      <c r="K122" s="155">
        <f t="shared" si="4"/>
        <v>0</v>
      </c>
      <c r="L122" s="155">
        <f t="shared" si="5"/>
        <v>0</v>
      </c>
      <c r="M122" s="159" t="str">
        <f>IF(E122&lt;&gt;"",CONCATENATE('Valoració '!$D$7,"1.1.e_00",D122),"")</f>
        <v/>
      </c>
    </row>
    <row r="123" spans="1:13" x14ac:dyDescent="0.25">
      <c r="A123" s="155">
        <v>102</v>
      </c>
      <c r="B123" s="3"/>
      <c r="C123" s="42"/>
      <c r="D123" s="45"/>
      <c r="E123" s="42"/>
      <c r="F123" s="3"/>
      <c r="G123" s="3"/>
      <c r="H123" s="3"/>
      <c r="I123" s="165" t="str">
        <f>IF(B123&gt;0,CONCATENATE("CITES_",A123,"_",'Valoració '!$D$7)," ")</f>
        <v xml:space="preserve"> </v>
      </c>
      <c r="J123" s="155">
        <f t="shared" si="3"/>
        <v>0</v>
      </c>
      <c r="K123" s="155">
        <f t="shared" si="4"/>
        <v>0</v>
      </c>
      <c r="L123" s="155">
        <f t="shared" si="5"/>
        <v>0</v>
      </c>
      <c r="M123" s="159" t="str">
        <f>IF(E123&lt;&gt;"",CONCATENATE('Valoració '!$D$7,"1.1.e_00",D123),"")</f>
        <v/>
      </c>
    </row>
    <row r="124" spans="1:13" x14ac:dyDescent="0.25">
      <c r="A124" s="155">
        <v>103</v>
      </c>
      <c r="B124" s="3"/>
      <c r="C124" s="42"/>
      <c r="D124" s="45"/>
      <c r="E124" s="42"/>
      <c r="F124" s="3"/>
      <c r="G124" s="3"/>
      <c r="H124" s="3"/>
      <c r="I124" s="165" t="str">
        <f>IF(B124&gt;0,CONCATENATE("CITES_",A124,"_",'Valoració '!$D$7)," ")</f>
        <v xml:space="preserve"> </v>
      </c>
      <c r="J124" s="155">
        <f t="shared" si="3"/>
        <v>0</v>
      </c>
      <c r="K124" s="155">
        <f t="shared" si="4"/>
        <v>0</v>
      </c>
      <c r="L124" s="155">
        <f t="shared" si="5"/>
        <v>0</v>
      </c>
      <c r="M124" s="159" t="str">
        <f>IF(E124&lt;&gt;"",CONCATENATE('Valoració '!$D$7,"1.1.e_00",D124),"")</f>
        <v/>
      </c>
    </row>
    <row r="125" spans="1:13" x14ac:dyDescent="0.25">
      <c r="A125" s="155">
        <v>104</v>
      </c>
      <c r="B125" s="3"/>
      <c r="C125" s="42"/>
      <c r="D125" s="45"/>
      <c r="E125" s="42"/>
      <c r="F125" s="3"/>
      <c r="G125" s="3"/>
      <c r="H125" s="3"/>
      <c r="I125" s="165" t="str">
        <f>IF(B125&gt;0,CONCATENATE("CITES_",A125,"_",'Valoració '!$D$7)," ")</f>
        <v xml:space="preserve"> </v>
      </c>
      <c r="J125" s="155">
        <f t="shared" si="3"/>
        <v>0</v>
      </c>
      <c r="K125" s="155">
        <f t="shared" si="4"/>
        <v>0</v>
      </c>
      <c r="L125" s="155">
        <f t="shared" si="5"/>
        <v>0</v>
      </c>
      <c r="M125" s="159" t="str">
        <f>IF(E125&lt;&gt;"",CONCATENATE('Valoració '!$D$7,"1.1.e_00",D125),"")</f>
        <v/>
      </c>
    </row>
    <row r="126" spans="1:13" x14ac:dyDescent="0.25">
      <c r="A126" s="155">
        <v>105</v>
      </c>
      <c r="B126" s="3"/>
      <c r="C126" s="42"/>
      <c r="D126" s="45"/>
      <c r="E126" s="42"/>
      <c r="F126" s="3"/>
      <c r="G126" s="3"/>
      <c r="H126" s="3"/>
      <c r="I126" s="165" t="str">
        <f>IF(B126&gt;0,CONCATENATE("CITES_",A126,"_",'Valoració '!$D$7)," ")</f>
        <v xml:space="preserve"> </v>
      </c>
      <c r="J126" s="155">
        <f t="shared" si="3"/>
        <v>0</v>
      </c>
      <c r="K126" s="155">
        <f t="shared" si="4"/>
        <v>0</v>
      </c>
      <c r="L126" s="155">
        <f t="shared" si="5"/>
        <v>0</v>
      </c>
      <c r="M126" s="159" t="str">
        <f>IF(E126&lt;&gt;"",CONCATENATE('Valoració '!$D$7,"1.1.e_00",D126),"")</f>
        <v/>
      </c>
    </row>
    <row r="127" spans="1:13" x14ac:dyDescent="0.25">
      <c r="A127" s="155">
        <v>106</v>
      </c>
      <c r="B127" s="3"/>
      <c r="C127" s="42"/>
      <c r="D127" s="45"/>
      <c r="E127" s="42"/>
      <c r="F127" s="3"/>
      <c r="G127" s="3"/>
      <c r="H127" s="3"/>
      <c r="I127" s="165" t="str">
        <f>IF(B127&gt;0,CONCATENATE("CITES_",A127,"_",'Valoració '!$D$7)," ")</f>
        <v xml:space="preserve"> </v>
      </c>
      <c r="J127" s="155">
        <f t="shared" si="3"/>
        <v>0</v>
      </c>
      <c r="K127" s="155">
        <f t="shared" si="4"/>
        <v>0</v>
      </c>
      <c r="L127" s="155">
        <f t="shared" si="5"/>
        <v>0</v>
      </c>
      <c r="M127" s="159" t="str">
        <f>IF(E127&lt;&gt;"",CONCATENATE('Valoració '!$D$7,"1.1.e_00",D127),"")</f>
        <v/>
      </c>
    </row>
    <row r="128" spans="1:13" x14ac:dyDescent="0.25">
      <c r="A128" s="155">
        <v>107</v>
      </c>
      <c r="B128" s="3"/>
      <c r="C128" s="42"/>
      <c r="D128" s="45"/>
      <c r="E128" s="42"/>
      <c r="F128" s="3"/>
      <c r="G128" s="3"/>
      <c r="H128" s="3"/>
      <c r="I128" s="165" t="str">
        <f>IF(B128&gt;0,CONCATENATE("CITES_",A128,"_",'Valoració '!$D$7)," ")</f>
        <v xml:space="preserve"> </v>
      </c>
      <c r="J128" s="155">
        <f t="shared" si="3"/>
        <v>0</v>
      </c>
      <c r="K128" s="155">
        <f t="shared" si="4"/>
        <v>0</v>
      </c>
      <c r="L128" s="155">
        <f t="shared" si="5"/>
        <v>0</v>
      </c>
      <c r="M128" s="159" t="str">
        <f>IF(E128&lt;&gt;"",CONCATENATE('Valoració '!$D$7,"1.1.e_00",D128),"")</f>
        <v/>
      </c>
    </row>
    <row r="129" spans="1:13" x14ac:dyDescent="0.25">
      <c r="A129" s="155">
        <v>108</v>
      </c>
      <c r="B129" s="3"/>
      <c r="C129" s="42"/>
      <c r="D129" s="45"/>
      <c r="E129" s="42"/>
      <c r="F129" s="3"/>
      <c r="G129" s="3"/>
      <c r="H129" s="3"/>
      <c r="I129" s="165" t="str">
        <f>IF(B129&gt;0,CONCATENATE("CITES_",A129,"_",'Valoració '!$D$7)," ")</f>
        <v xml:space="preserve"> </v>
      </c>
      <c r="J129" s="155">
        <f t="shared" si="3"/>
        <v>0</v>
      </c>
      <c r="K129" s="155">
        <f t="shared" si="4"/>
        <v>0</v>
      </c>
      <c r="L129" s="155">
        <f t="shared" si="5"/>
        <v>0</v>
      </c>
      <c r="M129" s="159" t="str">
        <f>IF(E129&lt;&gt;"",CONCATENATE('Valoració '!$D$7,"1.1.e_00",D129),"")</f>
        <v/>
      </c>
    </row>
    <row r="130" spans="1:13" x14ac:dyDescent="0.25">
      <c r="A130" s="155">
        <v>109</v>
      </c>
      <c r="B130" s="3"/>
      <c r="C130" s="42"/>
      <c r="D130" s="45"/>
      <c r="E130" s="42"/>
      <c r="F130" s="3"/>
      <c r="G130" s="3"/>
      <c r="H130" s="3"/>
      <c r="I130" s="165" t="str">
        <f>IF(B130&gt;0,CONCATENATE("CITES_",A130,"_",'Valoració '!$D$7)," ")</f>
        <v xml:space="preserve"> </v>
      </c>
      <c r="J130" s="155">
        <f t="shared" si="3"/>
        <v>0</v>
      </c>
      <c r="K130" s="155">
        <f t="shared" si="4"/>
        <v>0</v>
      </c>
      <c r="L130" s="155">
        <f t="shared" si="5"/>
        <v>0</v>
      </c>
      <c r="M130" s="159" t="str">
        <f>IF(E130&lt;&gt;"",CONCATENATE('Valoració '!$D$7,"1.1.e_00",D130),"")</f>
        <v/>
      </c>
    </row>
    <row r="131" spans="1:13" x14ac:dyDescent="0.25">
      <c r="A131" s="155">
        <v>110</v>
      </c>
      <c r="B131" s="3"/>
      <c r="C131" s="42"/>
      <c r="D131" s="45"/>
      <c r="E131" s="42"/>
      <c r="F131" s="3"/>
      <c r="G131" s="3"/>
      <c r="H131" s="3"/>
      <c r="I131" s="165" t="str">
        <f>IF(B131&gt;0,CONCATENATE("CITES_",A131,"_",'Valoració '!$D$7)," ")</f>
        <v xml:space="preserve"> </v>
      </c>
      <c r="J131" s="155">
        <f t="shared" si="3"/>
        <v>0</v>
      </c>
      <c r="K131" s="155">
        <f t="shared" si="4"/>
        <v>0</v>
      </c>
      <c r="L131" s="155">
        <f t="shared" si="5"/>
        <v>0</v>
      </c>
      <c r="M131" s="159" t="str">
        <f>IF(E131&lt;&gt;"",CONCATENATE('Valoració '!$D$7,"1.1.e_00",D131),"")</f>
        <v/>
      </c>
    </row>
    <row r="132" spans="1:13" x14ac:dyDescent="0.25">
      <c r="A132" s="155">
        <v>111</v>
      </c>
      <c r="B132" s="3"/>
      <c r="C132" s="42"/>
      <c r="D132" s="45"/>
      <c r="E132" s="42"/>
      <c r="F132" s="3"/>
      <c r="G132" s="3"/>
      <c r="H132" s="3"/>
      <c r="I132" s="165" t="str">
        <f>IF(B132&gt;0,CONCATENATE("CITES_",A132,"_",'Valoració '!$D$7)," ")</f>
        <v xml:space="preserve"> </v>
      </c>
      <c r="J132" s="155">
        <f t="shared" si="3"/>
        <v>0</v>
      </c>
      <c r="K132" s="155">
        <f t="shared" si="4"/>
        <v>0</v>
      </c>
      <c r="L132" s="155">
        <f t="shared" si="5"/>
        <v>0</v>
      </c>
      <c r="M132" s="159" t="str">
        <f>IF(E132&lt;&gt;"",CONCATENATE('Valoració '!$D$7,"1.1.e_00",D132),"")</f>
        <v/>
      </c>
    </row>
    <row r="133" spans="1:13" x14ac:dyDescent="0.25">
      <c r="A133" s="155">
        <v>112</v>
      </c>
      <c r="B133" s="3"/>
      <c r="C133" s="42"/>
      <c r="D133" s="45"/>
      <c r="E133" s="42"/>
      <c r="F133" s="3"/>
      <c r="G133" s="3"/>
      <c r="H133" s="3"/>
      <c r="I133" s="165" t="str">
        <f>IF(B133&gt;0,CONCATENATE("CITES_",A133,"_",'Valoració '!$D$7)," ")</f>
        <v xml:space="preserve"> </v>
      </c>
      <c r="J133" s="155">
        <f t="shared" si="3"/>
        <v>0</v>
      </c>
      <c r="K133" s="155">
        <f t="shared" si="4"/>
        <v>0</v>
      </c>
      <c r="L133" s="155">
        <f t="shared" si="5"/>
        <v>0</v>
      </c>
      <c r="M133" s="159" t="str">
        <f>IF(E133&lt;&gt;"",CONCATENATE('Valoració '!$D$7,"1.1.e_00",D133),"")</f>
        <v/>
      </c>
    </row>
    <row r="134" spans="1:13" x14ac:dyDescent="0.25">
      <c r="A134" s="155">
        <v>113</v>
      </c>
      <c r="B134" s="3"/>
      <c r="C134" s="42"/>
      <c r="D134" s="45"/>
      <c r="E134" s="42"/>
      <c r="F134" s="3"/>
      <c r="G134" s="3"/>
      <c r="H134" s="3"/>
      <c r="I134" s="165" t="str">
        <f>IF(B134&gt;0,CONCATENATE("CITES_",A134,"_",'Valoració '!$D$7)," ")</f>
        <v xml:space="preserve"> </v>
      </c>
      <c r="J134" s="155">
        <f t="shared" si="3"/>
        <v>0</v>
      </c>
      <c r="K134" s="155">
        <f t="shared" si="4"/>
        <v>0</v>
      </c>
      <c r="L134" s="155">
        <f t="shared" si="5"/>
        <v>0</v>
      </c>
      <c r="M134" s="159" t="str">
        <f>IF(E134&lt;&gt;"",CONCATENATE('Valoració '!$D$7,"1.1.e_00",D134),"")</f>
        <v/>
      </c>
    </row>
    <row r="135" spans="1:13" x14ac:dyDescent="0.25">
      <c r="A135" s="155">
        <v>114</v>
      </c>
      <c r="B135" s="3"/>
      <c r="C135" s="42"/>
      <c r="D135" s="45"/>
      <c r="E135" s="42"/>
      <c r="F135" s="3"/>
      <c r="G135" s="3"/>
      <c r="H135" s="3"/>
      <c r="I135" s="165" t="str">
        <f>IF(B135&gt;0,CONCATENATE("CITES_",A135,"_",'Valoració '!$D$7)," ")</f>
        <v xml:space="preserve"> </v>
      </c>
      <c r="J135" s="155">
        <f t="shared" si="3"/>
        <v>0</v>
      </c>
      <c r="K135" s="155">
        <f t="shared" si="4"/>
        <v>0</v>
      </c>
      <c r="L135" s="155">
        <f t="shared" si="5"/>
        <v>0</v>
      </c>
      <c r="M135" s="159" t="str">
        <f>IF(E135&lt;&gt;"",CONCATENATE('Valoració '!$D$7,"1.1.e_00",D135),"")</f>
        <v/>
      </c>
    </row>
    <row r="136" spans="1:13" x14ac:dyDescent="0.25">
      <c r="A136" s="155">
        <v>115</v>
      </c>
      <c r="B136" s="3"/>
      <c r="C136" s="42"/>
      <c r="D136" s="45"/>
      <c r="E136" s="42"/>
      <c r="F136" s="3"/>
      <c r="G136" s="3"/>
      <c r="H136" s="3"/>
      <c r="I136" s="165" t="str">
        <f>IF(B136&gt;0,CONCATENATE("CITES_",A136,"_",'Valoració '!$D$7)," ")</f>
        <v xml:space="preserve"> </v>
      </c>
      <c r="J136" s="155">
        <f t="shared" si="3"/>
        <v>0</v>
      </c>
      <c r="K136" s="155">
        <f t="shared" si="4"/>
        <v>0</v>
      </c>
      <c r="L136" s="155">
        <f t="shared" si="5"/>
        <v>0</v>
      </c>
      <c r="M136" s="159" t="str">
        <f>IF(E136&lt;&gt;"",CONCATENATE('Valoració '!$D$7,"1.1.e_00",D136),"")</f>
        <v/>
      </c>
    </row>
    <row r="137" spans="1:13" x14ac:dyDescent="0.25">
      <c r="A137" s="155">
        <v>116</v>
      </c>
      <c r="B137" s="3"/>
      <c r="C137" s="42"/>
      <c r="D137" s="45"/>
      <c r="E137" s="42"/>
      <c r="F137" s="3"/>
      <c r="G137" s="3"/>
      <c r="H137" s="3"/>
      <c r="I137" s="165" t="str">
        <f>IF(B137&gt;0,CONCATENATE("CITES_",A137,"_",'Valoració '!$D$7)," ")</f>
        <v xml:space="preserve"> </v>
      </c>
      <c r="J137" s="155">
        <f t="shared" si="3"/>
        <v>0</v>
      </c>
      <c r="K137" s="155">
        <f t="shared" si="4"/>
        <v>0</v>
      </c>
      <c r="L137" s="155">
        <f t="shared" si="5"/>
        <v>0</v>
      </c>
      <c r="M137" s="159" t="str">
        <f>IF(E137&lt;&gt;"",CONCATENATE('Valoració '!$D$7,"1.1.e_00",D137),"")</f>
        <v/>
      </c>
    </row>
    <row r="138" spans="1:13" x14ac:dyDescent="0.25">
      <c r="A138" s="155">
        <v>117</v>
      </c>
      <c r="B138" s="3"/>
      <c r="C138" s="42"/>
      <c r="D138" s="45"/>
      <c r="E138" s="42"/>
      <c r="F138" s="3"/>
      <c r="G138" s="3"/>
      <c r="H138" s="3"/>
      <c r="I138" s="165" t="str">
        <f>IF(B138&gt;0,CONCATENATE("CITES_",A138,"_",'Valoració '!$D$7)," ")</f>
        <v xml:space="preserve"> </v>
      </c>
      <c r="J138" s="155">
        <f t="shared" si="3"/>
        <v>0</v>
      </c>
      <c r="K138" s="155">
        <f t="shared" si="4"/>
        <v>0</v>
      </c>
      <c r="L138" s="155">
        <f t="shared" si="5"/>
        <v>0</v>
      </c>
      <c r="M138" s="159" t="str">
        <f>IF(E138&lt;&gt;"",CONCATENATE('Valoració '!$D$7,"1.1.e_00",D138),"")</f>
        <v/>
      </c>
    </row>
    <row r="139" spans="1:13" x14ac:dyDescent="0.25">
      <c r="A139" s="155">
        <v>118</v>
      </c>
      <c r="B139" s="3"/>
      <c r="C139" s="42"/>
      <c r="D139" s="45"/>
      <c r="E139" s="42"/>
      <c r="F139" s="3"/>
      <c r="G139" s="3"/>
      <c r="H139" s="3"/>
      <c r="I139" s="165" t="str">
        <f>IF(B139&gt;0,CONCATENATE("CITES_",A139,"_",'Valoració '!$D$7)," ")</f>
        <v xml:space="preserve"> </v>
      </c>
      <c r="J139" s="155">
        <f t="shared" si="3"/>
        <v>0</v>
      </c>
      <c r="K139" s="155">
        <f t="shared" si="4"/>
        <v>0</v>
      </c>
      <c r="L139" s="155">
        <f t="shared" si="5"/>
        <v>0</v>
      </c>
      <c r="M139" s="159" t="str">
        <f>IF(E139&lt;&gt;"",CONCATENATE('Valoració '!$D$7,"1.1.e_00",D139),"")</f>
        <v/>
      </c>
    </row>
    <row r="140" spans="1:13" x14ac:dyDescent="0.25">
      <c r="A140" s="155">
        <v>119</v>
      </c>
      <c r="B140" s="3"/>
      <c r="C140" s="42"/>
      <c r="D140" s="45"/>
      <c r="E140" s="42"/>
      <c r="F140" s="3"/>
      <c r="G140" s="3"/>
      <c r="H140" s="3"/>
      <c r="I140" s="165" t="str">
        <f>IF(B140&gt;0,CONCATENATE("CITES_",A140,"_",'Valoració '!$D$7)," ")</f>
        <v xml:space="preserve"> </v>
      </c>
      <c r="J140" s="155">
        <f t="shared" si="3"/>
        <v>0</v>
      </c>
      <c r="K140" s="155">
        <f t="shared" si="4"/>
        <v>0</v>
      </c>
      <c r="L140" s="155">
        <f t="shared" si="5"/>
        <v>0</v>
      </c>
      <c r="M140" s="159" t="str">
        <f>IF(E140&lt;&gt;"",CONCATENATE('Valoració '!$D$7,"1.1.e_00",D140),"")</f>
        <v/>
      </c>
    </row>
    <row r="141" spans="1:13" x14ac:dyDescent="0.25">
      <c r="A141" s="155">
        <v>120</v>
      </c>
      <c r="B141" s="3"/>
      <c r="C141" s="42"/>
      <c r="D141" s="45"/>
      <c r="E141" s="42"/>
      <c r="F141" s="3"/>
      <c r="G141" s="3"/>
      <c r="H141" s="3"/>
      <c r="I141" s="165" t="str">
        <f>IF(B141&gt;0,CONCATENATE("CITES_",A141,"_",'Valoració '!$D$7)," ")</f>
        <v xml:space="preserve"> </v>
      </c>
      <c r="J141" s="155">
        <f t="shared" si="3"/>
        <v>0</v>
      </c>
      <c r="K141" s="155">
        <f t="shared" si="4"/>
        <v>0</v>
      </c>
      <c r="L141" s="155">
        <f t="shared" si="5"/>
        <v>0</v>
      </c>
      <c r="M141" s="159" t="str">
        <f>IF(E141&lt;&gt;"",CONCATENATE('Valoració '!$D$7,"1.1.e_00",D141),"")</f>
        <v/>
      </c>
    </row>
    <row r="142" spans="1:13" x14ac:dyDescent="0.25">
      <c r="A142" s="155">
        <v>121</v>
      </c>
      <c r="B142" s="3"/>
      <c r="C142" s="42"/>
      <c r="D142" s="45"/>
      <c r="E142" s="42"/>
      <c r="F142" s="3"/>
      <c r="G142" s="3"/>
      <c r="H142" s="3"/>
      <c r="I142" s="165" t="str">
        <f>IF(B142&gt;0,CONCATENATE("CITES_",A142,"_",'Valoració '!$D$7)," ")</f>
        <v xml:space="preserve"> </v>
      </c>
      <c r="J142" s="155">
        <f t="shared" si="3"/>
        <v>0</v>
      </c>
      <c r="K142" s="155">
        <f t="shared" si="4"/>
        <v>0</v>
      </c>
      <c r="L142" s="155">
        <f t="shared" si="5"/>
        <v>0</v>
      </c>
      <c r="M142" s="159" t="str">
        <f>IF(E142&lt;&gt;"",CONCATENATE('Valoració '!$D$7,"1.1.e_00",D142),"")</f>
        <v/>
      </c>
    </row>
    <row r="143" spans="1:13" x14ac:dyDescent="0.25">
      <c r="A143" s="155">
        <v>122</v>
      </c>
      <c r="B143" s="3"/>
      <c r="C143" s="42"/>
      <c r="D143" s="45"/>
      <c r="E143" s="42"/>
      <c r="F143" s="3"/>
      <c r="G143" s="3"/>
      <c r="H143" s="3"/>
      <c r="I143" s="165" t="str">
        <f>IF(B143&gt;0,CONCATENATE("CITES_",A143,"_",'Valoració '!$D$7)," ")</f>
        <v xml:space="preserve"> </v>
      </c>
      <c r="J143" s="155">
        <f t="shared" si="3"/>
        <v>0</v>
      </c>
      <c r="K143" s="155">
        <f t="shared" si="4"/>
        <v>0</v>
      </c>
      <c r="L143" s="155">
        <f t="shared" si="5"/>
        <v>0</v>
      </c>
      <c r="M143" s="159" t="str">
        <f>IF(E143&lt;&gt;"",CONCATENATE('Valoració '!$D$7,"1.1.e_00",D143),"")</f>
        <v/>
      </c>
    </row>
    <row r="144" spans="1:13" x14ac:dyDescent="0.25">
      <c r="A144" s="155">
        <v>123</v>
      </c>
      <c r="B144" s="3"/>
      <c r="C144" s="42"/>
      <c r="D144" s="45"/>
      <c r="E144" s="42"/>
      <c r="F144" s="3"/>
      <c r="G144" s="3"/>
      <c r="H144" s="3"/>
      <c r="I144" s="165" t="str">
        <f>IF(B144&gt;0,CONCATENATE("CITES_",A144,"_",'Valoració '!$D$7)," ")</f>
        <v xml:space="preserve"> </v>
      </c>
      <c r="J144" s="155">
        <f t="shared" si="3"/>
        <v>0</v>
      </c>
      <c r="K144" s="155">
        <f t="shared" si="4"/>
        <v>0</v>
      </c>
      <c r="L144" s="155">
        <f t="shared" si="5"/>
        <v>0</v>
      </c>
      <c r="M144" s="159" t="str">
        <f>IF(E144&lt;&gt;"",CONCATENATE('Valoració '!$D$7,"1.1.e_00",D144),"")</f>
        <v/>
      </c>
    </row>
    <row r="145" spans="1:13" x14ac:dyDescent="0.25">
      <c r="A145" s="155">
        <v>124</v>
      </c>
      <c r="B145" s="3"/>
      <c r="C145" s="42"/>
      <c r="D145" s="45"/>
      <c r="E145" s="42"/>
      <c r="F145" s="3"/>
      <c r="G145" s="3"/>
      <c r="H145" s="3"/>
      <c r="I145" s="165" t="str">
        <f>IF(B145&gt;0,CONCATENATE("CITES_",A145,"_",'Valoració '!$D$7)," ")</f>
        <v xml:space="preserve"> </v>
      </c>
      <c r="J145" s="155">
        <f t="shared" si="3"/>
        <v>0</v>
      </c>
      <c r="K145" s="155">
        <f t="shared" si="4"/>
        <v>0</v>
      </c>
      <c r="L145" s="155">
        <f t="shared" si="5"/>
        <v>0</v>
      </c>
      <c r="M145" s="159" t="str">
        <f>IF(E145&lt;&gt;"",CONCATENATE('Valoració '!$D$7,"1.1.e_00",D145),"")</f>
        <v/>
      </c>
    </row>
    <row r="146" spans="1:13" x14ac:dyDescent="0.25">
      <c r="A146" s="155">
        <v>125</v>
      </c>
      <c r="B146" s="3"/>
      <c r="C146" s="42"/>
      <c r="D146" s="45"/>
      <c r="E146" s="42"/>
      <c r="F146" s="3"/>
      <c r="G146" s="3"/>
      <c r="H146" s="3"/>
      <c r="I146" s="165" t="str">
        <f>IF(B146&gt;0,CONCATENATE("CITES_",A146,"_",'Valoració '!$D$7)," ")</f>
        <v xml:space="preserve"> </v>
      </c>
      <c r="J146" s="155">
        <f t="shared" si="3"/>
        <v>0</v>
      </c>
      <c r="K146" s="155">
        <f t="shared" si="4"/>
        <v>0</v>
      </c>
      <c r="L146" s="155">
        <f t="shared" si="5"/>
        <v>0</v>
      </c>
      <c r="M146" s="159" t="str">
        <f>IF(E146&lt;&gt;"",CONCATENATE('Valoració '!$D$7,"1.1.e_00",D146),"")</f>
        <v/>
      </c>
    </row>
    <row r="147" spans="1:13" x14ac:dyDescent="0.25">
      <c r="A147" s="155">
        <v>126</v>
      </c>
      <c r="B147" s="3"/>
      <c r="C147" s="42"/>
      <c r="D147" s="45"/>
      <c r="E147" s="42"/>
      <c r="F147" s="3"/>
      <c r="G147" s="3"/>
      <c r="H147" s="3"/>
      <c r="I147" s="165" t="str">
        <f>IF(B147&gt;0,CONCATENATE("CITES_",A147,"_",'Valoració '!$D$7)," ")</f>
        <v xml:space="preserve"> </v>
      </c>
      <c r="J147" s="155">
        <f t="shared" si="3"/>
        <v>0</v>
      </c>
      <c r="K147" s="155">
        <f t="shared" si="4"/>
        <v>0</v>
      </c>
      <c r="L147" s="155">
        <f t="shared" si="5"/>
        <v>0</v>
      </c>
      <c r="M147" s="159" t="str">
        <f>IF(E147&lt;&gt;"",CONCATENATE('Valoració '!$D$7,"1.1.e_00",D147),"")</f>
        <v/>
      </c>
    </row>
    <row r="148" spans="1:13" x14ac:dyDescent="0.25">
      <c r="A148" s="155">
        <v>127</v>
      </c>
      <c r="B148" s="3"/>
      <c r="C148" s="42"/>
      <c r="D148" s="45"/>
      <c r="E148" s="42"/>
      <c r="F148" s="3"/>
      <c r="G148" s="3"/>
      <c r="H148" s="3"/>
      <c r="I148" s="165" t="str">
        <f>IF(B148&gt;0,CONCATENATE("CITES_",A148,"_",'Valoració '!$D$7)," ")</f>
        <v xml:space="preserve"> </v>
      </c>
      <c r="J148" s="155">
        <f t="shared" si="3"/>
        <v>0</v>
      </c>
      <c r="K148" s="155">
        <f t="shared" si="4"/>
        <v>0</v>
      </c>
      <c r="L148" s="155">
        <f t="shared" si="5"/>
        <v>0</v>
      </c>
      <c r="M148" s="159" t="str">
        <f>IF(E148&lt;&gt;"",CONCATENATE('Valoració '!$D$7,"1.1.e_00",D148),"")</f>
        <v/>
      </c>
    </row>
    <row r="149" spans="1:13" x14ac:dyDescent="0.25">
      <c r="A149" s="155">
        <v>128</v>
      </c>
      <c r="B149" s="3"/>
      <c r="C149" s="42"/>
      <c r="D149" s="45"/>
      <c r="E149" s="42"/>
      <c r="F149" s="3"/>
      <c r="G149" s="3"/>
      <c r="H149" s="3"/>
      <c r="I149" s="165" t="str">
        <f>IF(B149&gt;0,CONCATENATE("CITES_",A149,"_",'Valoració '!$D$7)," ")</f>
        <v xml:space="preserve"> </v>
      </c>
      <c r="J149" s="155">
        <f t="shared" si="3"/>
        <v>0</v>
      </c>
      <c r="K149" s="155">
        <f t="shared" si="4"/>
        <v>0</v>
      </c>
      <c r="L149" s="155">
        <f t="shared" si="5"/>
        <v>0</v>
      </c>
      <c r="M149" s="159" t="str">
        <f>IF(E149&lt;&gt;"",CONCATENATE('Valoració '!$D$7,"1.1.e_00",D149),"")</f>
        <v/>
      </c>
    </row>
    <row r="150" spans="1:13" x14ac:dyDescent="0.25">
      <c r="A150" s="155">
        <v>129</v>
      </c>
      <c r="B150" s="3"/>
      <c r="C150" s="42"/>
      <c r="D150" s="45"/>
      <c r="E150" s="42"/>
      <c r="F150" s="3"/>
      <c r="G150" s="3"/>
      <c r="H150" s="3"/>
      <c r="I150" s="165" t="str">
        <f>IF(B150&gt;0,CONCATENATE("CITES_",A150,"_",'Valoració '!$D$7)," ")</f>
        <v xml:space="preserve"> </v>
      </c>
      <c r="J150" s="155">
        <f t="shared" si="3"/>
        <v>0</v>
      </c>
      <c r="K150" s="155">
        <f t="shared" si="4"/>
        <v>0</v>
      </c>
      <c r="L150" s="155">
        <f t="shared" si="5"/>
        <v>0</v>
      </c>
      <c r="M150" s="159" t="str">
        <f>IF(E150&lt;&gt;"",CONCATENATE('Valoració '!$D$7,"1.1.e_00",D150),"")</f>
        <v/>
      </c>
    </row>
    <row r="151" spans="1:13" x14ac:dyDescent="0.25">
      <c r="A151" s="155">
        <v>130</v>
      </c>
      <c r="B151" s="3"/>
      <c r="C151" s="42"/>
      <c r="D151" s="45"/>
      <c r="E151" s="42"/>
      <c r="F151" s="3"/>
      <c r="G151" s="3"/>
      <c r="H151" s="3"/>
      <c r="I151" s="165" t="str">
        <f>IF(B151&gt;0,CONCATENATE("CITES_",A151,"_",'Valoració '!$D$7)," ")</f>
        <v xml:space="preserve"> </v>
      </c>
      <c r="J151" s="155">
        <f t="shared" ref="J151:J214" si="6">IF(C151="L",2,IF(C151="LE",D151,IF(C151="A",1,IF(C151="C",1,0))))</f>
        <v>0</v>
      </c>
      <c r="K151" s="155">
        <f t="shared" ref="K151:K214" si="7">IF(E151=1,J151/2,IF(E151=2,J151/4,0))</f>
        <v>0</v>
      </c>
      <c r="L151" s="155">
        <f t="shared" ref="L151:L214" si="8">IF(G151&gt;50,G151*1.5,IF(G151&gt;10,G151*1.25,0))</f>
        <v>0</v>
      </c>
      <c r="M151" s="159" t="str">
        <f>IF(E151&lt;&gt;"",CONCATENATE('Valoració '!$D$7,"1.1.e_00",D151),"")</f>
        <v/>
      </c>
    </row>
    <row r="152" spans="1:13" x14ac:dyDescent="0.25">
      <c r="A152" s="155">
        <v>131</v>
      </c>
      <c r="B152" s="3"/>
      <c r="C152" s="42"/>
      <c r="D152" s="45"/>
      <c r="E152" s="42"/>
      <c r="F152" s="3"/>
      <c r="G152" s="3"/>
      <c r="H152" s="3"/>
      <c r="I152" s="165" t="str">
        <f>IF(B152&gt;0,CONCATENATE("CITES_",A152,"_",'Valoració '!$D$7)," ")</f>
        <v xml:space="preserve"> </v>
      </c>
      <c r="J152" s="155">
        <f t="shared" si="6"/>
        <v>0</v>
      </c>
      <c r="K152" s="155">
        <f t="shared" si="7"/>
        <v>0</v>
      </c>
      <c r="L152" s="155">
        <f t="shared" si="8"/>
        <v>0</v>
      </c>
      <c r="M152" s="159" t="str">
        <f>IF(E152&lt;&gt;"",CONCATENATE('Valoració '!$D$7,"1.1.e_00",D152),"")</f>
        <v/>
      </c>
    </row>
    <row r="153" spans="1:13" x14ac:dyDescent="0.25">
      <c r="A153" s="155">
        <v>132</v>
      </c>
      <c r="B153" s="3"/>
      <c r="C153" s="42"/>
      <c r="D153" s="45"/>
      <c r="E153" s="42"/>
      <c r="F153" s="3"/>
      <c r="G153" s="3"/>
      <c r="H153" s="3"/>
      <c r="I153" s="165" t="str">
        <f>IF(B153&gt;0,CONCATENATE("CITES_",A153,"_",'Valoració '!$D$7)," ")</f>
        <v xml:space="preserve"> </v>
      </c>
      <c r="J153" s="155">
        <f t="shared" si="6"/>
        <v>0</v>
      </c>
      <c r="K153" s="155">
        <f t="shared" si="7"/>
        <v>0</v>
      </c>
      <c r="L153" s="155">
        <f t="shared" si="8"/>
        <v>0</v>
      </c>
      <c r="M153" s="159" t="str">
        <f>IF(E153&lt;&gt;"",CONCATENATE('Valoració '!$D$7,"1.1.e_00",D153),"")</f>
        <v/>
      </c>
    </row>
    <row r="154" spans="1:13" x14ac:dyDescent="0.25">
      <c r="A154" s="155">
        <v>133</v>
      </c>
      <c r="B154" s="3"/>
      <c r="C154" s="42"/>
      <c r="D154" s="45"/>
      <c r="E154" s="42"/>
      <c r="F154" s="3"/>
      <c r="G154" s="3"/>
      <c r="H154" s="3"/>
      <c r="I154" s="165" t="str">
        <f>IF(B154&gt;0,CONCATENATE("CITES_",A154,"_",'Valoració '!$D$7)," ")</f>
        <v xml:space="preserve"> </v>
      </c>
      <c r="J154" s="155">
        <f t="shared" si="6"/>
        <v>0</v>
      </c>
      <c r="K154" s="155">
        <f t="shared" si="7"/>
        <v>0</v>
      </c>
      <c r="L154" s="155">
        <f t="shared" si="8"/>
        <v>0</v>
      </c>
      <c r="M154" s="159" t="str">
        <f>IF(E154&lt;&gt;"",CONCATENATE('Valoració '!$D$7,"1.1.e_00",D154),"")</f>
        <v/>
      </c>
    </row>
    <row r="155" spans="1:13" x14ac:dyDescent="0.25">
      <c r="A155" s="155">
        <v>134</v>
      </c>
      <c r="B155" s="3"/>
      <c r="C155" s="42"/>
      <c r="D155" s="45"/>
      <c r="E155" s="42"/>
      <c r="F155" s="3"/>
      <c r="G155" s="3"/>
      <c r="H155" s="3"/>
      <c r="I155" s="165" t="str">
        <f>IF(B155&gt;0,CONCATENATE("CITES_",A155,"_",'Valoració '!$D$7)," ")</f>
        <v xml:space="preserve"> </v>
      </c>
      <c r="J155" s="155">
        <f t="shared" si="6"/>
        <v>0</v>
      </c>
      <c r="K155" s="155">
        <f t="shared" si="7"/>
        <v>0</v>
      </c>
      <c r="L155" s="155">
        <f t="shared" si="8"/>
        <v>0</v>
      </c>
      <c r="M155" s="159" t="str">
        <f>IF(E155&lt;&gt;"",CONCATENATE('Valoració '!$D$7,"1.1.e_00",D155),"")</f>
        <v/>
      </c>
    </row>
    <row r="156" spans="1:13" x14ac:dyDescent="0.25">
      <c r="A156" s="155">
        <v>135</v>
      </c>
      <c r="B156" s="3"/>
      <c r="C156" s="42"/>
      <c r="D156" s="45"/>
      <c r="E156" s="42"/>
      <c r="F156" s="3"/>
      <c r="G156" s="3"/>
      <c r="H156" s="3"/>
      <c r="I156" s="165" t="str">
        <f>IF(B156&gt;0,CONCATENATE("CITES_",A156,"_",'Valoració '!$D$7)," ")</f>
        <v xml:space="preserve"> </v>
      </c>
      <c r="J156" s="155">
        <f t="shared" si="6"/>
        <v>0</v>
      </c>
      <c r="K156" s="155">
        <f t="shared" si="7"/>
        <v>0</v>
      </c>
      <c r="L156" s="155">
        <f t="shared" si="8"/>
        <v>0</v>
      </c>
      <c r="M156" s="159" t="str">
        <f>IF(E156&lt;&gt;"",CONCATENATE('Valoració '!$D$7,"1.1.e_00",D156),"")</f>
        <v/>
      </c>
    </row>
    <row r="157" spans="1:13" x14ac:dyDescent="0.25">
      <c r="A157" s="155">
        <v>136</v>
      </c>
      <c r="B157" s="3"/>
      <c r="C157" s="42"/>
      <c r="D157" s="45"/>
      <c r="E157" s="42"/>
      <c r="F157" s="3"/>
      <c r="G157" s="3"/>
      <c r="H157" s="3"/>
      <c r="I157" s="165" t="str">
        <f>IF(B157&gt;0,CONCATENATE("CITES_",A157,"_",'Valoració '!$D$7)," ")</f>
        <v xml:space="preserve"> </v>
      </c>
      <c r="J157" s="155">
        <f t="shared" si="6"/>
        <v>0</v>
      </c>
      <c r="K157" s="155">
        <f t="shared" si="7"/>
        <v>0</v>
      </c>
      <c r="L157" s="155">
        <f t="shared" si="8"/>
        <v>0</v>
      </c>
      <c r="M157" s="159" t="str">
        <f>IF(E157&lt;&gt;"",CONCATENATE('Valoració '!$D$7,"1.1.e_00",D157),"")</f>
        <v/>
      </c>
    </row>
    <row r="158" spans="1:13" x14ac:dyDescent="0.25">
      <c r="A158" s="155">
        <v>137</v>
      </c>
      <c r="B158" s="3"/>
      <c r="C158" s="42"/>
      <c r="D158" s="45"/>
      <c r="E158" s="42"/>
      <c r="F158" s="3"/>
      <c r="G158" s="3"/>
      <c r="H158" s="3"/>
      <c r="I158" s="165" t="str">
        <f>IF(B158&gt;0,CONCATENATE("CITES_",A158,"_",'Valoració '!$D$7)," ")</f>
        <v xml:space="preserve"> </v>
      </c>
      <c r="J158" s="155">
        <f t="shared" si="6"/>
        <v>0</v>
      </c>
      <c r="K158" s="155">
        <f t="shared" si="7"/>
        <v>0</v>
      </c>
      <c r="L158" s="155">
        <f t="shared" si="8"/>
        <v>0</v>
      </c>
      <c r="M158" s="159" t="str">
        <f>IF(E158&lt;&gt;"",CONCATENATE('Valoració '!$D$7,"1.1.e_00",D158),"")</f>
        <v/>
      </c>
    </row>
    <row r="159" spans="1:13" x14ac:dyDescent="0.25">
      <c r="A159" s="155">
        <v>138</v>
      </c>
      <c r="B159" s="3"/>
      <c r="C159" s="42"/>
      <c r="D159" s="45"/>
      <c r="E159" s="42"/>
      <c r="F159" s="3"/>
      <c r="G159" s="3"/>
      <c r="H159" s="3"/>
      <c r="I159" s="165" t="str">
        <f>IF(B159&gt;0,CONCATENATE("CITES_",A159,"_",'Valoració '!$D$7)," ")</f>
        <v xml:space="preserve"> </v>
      </c>
      <c r="J159" s="155">
        <f t="shared" si="6"/>
        <v>0</v>
      </c>
      <c r="K159" s="155">
        <f t="shared" si="7"/>
        <v>0</v>
      </c>
      <c r="L159" s="155">
        <f t="shared" si="8"/>
        <v>0</v>
      </c>
      <c r="M159" s="159" t="str">
        <f>IF(E159&lt;&gt;"",CONCATENATE('Valoració '!$D$7,"1.1.e_00",D159),"")</f>
        <v/>
      </c>
    </row>
    <row r="160" spans="1:13" x14ac:dyDescent="0.25">
      <c r="A160" s="155">
        <v>139</v>
      </c>
      <c r="B160" s="3"/>
      <c r="C160" s="42"/>
      <c r="D160" s="45"/>
      <c r="E160" s="42"/>
      <c r="F160" s="3"/>
      <c r="G160" s="3"/>
      <c r="H160" s="3"/>
      <c r="I160" s="165" t="str">
        <f>IF(B160&gt;0,CONCATENATE("CITES_",A160,"_",'Valoració '!$D$7)," ")</f>
        <v xml:space="preserve"> </v>
      </c>
      <c r="J160" s="155">
        <f t="shared" si="6"/>
        <v>0</v>
      </c>
      <c r="K160" s="155">
        <f t="shared" si="7"/>
        <v>0</v>
      </c>
      <c r="L160" s="155">
        <f t="shared" si="8"/>
        <v>0</v>
      </c>
      <c r="M160" s="159" t="str">
        <f>IF(E160&lt;&gt;"",CONCATENATE('Valoració '!$D$7,"1.1.e_00",D160),"")</f>
        <v/>
      </c>
    </row>
    <row r="161" spans="1:13" x14ac:dyDescent="0.25">
      <c r="A161" s="155">
        <v>140</v>
      </c>
      <c r="B161" s="3"/>
      <c r="C161" s="42"/>
      <c r="D161" s="45"/>
      <c r="E161" s="42"/>
      <c r="F161" s="3"/>
      <c r="G161" s="3"/>
      <c r="H161" s="3"/>
      <c r="I161" s="165" t="str">
        <f>IF(B161&gt;0,CONCATENATE("CITES_",A161,"_",'Valoració '!$D$7)," ")</f>
        <v xml:space="preserve"> </v>
      </c>
      <c r="J161" s="155">
        <f t="shared" si="6"/>
        <v>0</v>
      </c>
      <c r="K161" s="155">
        <f t="shared" si="7"/>
        <v>0</v>
      </c>
      <c r="L161" s="155">
        <f t="shared" si="8"/>
        <v>0</v>
      </c>
      <c r="M161" s="159" t="str">
        <f>IF(E161&lt;&gt;"",CONCATENATE('Valoració '!$D$7,"1.1.e_00",D161),"")</f>
        <v/>
      </c>
    </row>
    <row r="162" spans="1:13" x14ac:dyDescent="0.25">
      <c r="A162" s="155">
        <v>141</v>
      </c>
      <c r="B162" s="3"/>
      <c r="C162" s="42"/>
      <c r="D162" s="45"/>
      <c r="E162" s="42"/>
      <c r="F162" s="3"/>
      <c r="G162" s="3"/>
      <c r="H162" s="3"/>
      <c r="I162" s="165" t="str">
        <f>IF(B162&gt;0,CONCATENATE("CITES_",A162,"_",'Valoració '!$D$7)," ")</f>
        <v xml:space="preserve"> </v>
      </c>
      <c r="J162" s="155">
        <f t="shared" si="6"/>
        <v>0</v>
      </c>
      <c r="K162" s="155">
        <f t="shared" si="7"/>
        <v>0</v>
      </c>
      <c r="L162" s="155">
        <f t="shared" si="8"/>
        <v>0</v>
      </c>
      <c r="M162" s="159" t="str">
        <f>IF(E162&lt;&gt;"",CONCATENATE('Valoració '!$D$7,"1.1.e_00",D162),"")</f>
        <v/>
      </c>
    </row>
    <row r="163" spans="1:13" x14ac:dyDescent="0.25">
      <c r="A163" s="155">
        <v>142</v>
      </c>
      <c r="B163" s="3"/>
      <c r="C163" s="42"/>
      <c r="D163" s="45"/>
      <c r="E163" s="42"/>
      <c r="F163" s="3"/>
      <c r="G163" s="3"/>
      <c r="H163" s="3"/>
      <c r="I163" s="165" t="str">
        <f>IF(B163&gt;0,CONCATENATE("CITES_",A163,"_",'Valoració '!$D$7)," ")</f>
        <v xml:space="preserve"> </v>
      </c>
      <c r="J163" s="155">
        <f t="shared" si="6"/>
        <v>0</v>
      </c>
      <c r="K163" s="155">
        <f t="shared" si="7"/>
        <v>0</v>
      </c>
      <c r="L163" s="155">
        <f t="shared" si="8"/>
        <v>0</v>
      </c>
      <c r="M163" s="159" t="str">
        <f>IF(E163&lt;&gt;"",CONCATENATE('Valoració '!$D$7,"1.1.e_00",D163),"")</f>
        <v/>
      </c>
    </row>
    <row r="164" spans="1:13" x14ac:dyDescent="0.25">
      <c r="A164" s="155">
        <v>143</v>
      </c>
      <c r="B164" s="3"/>
      <c r="C164" s="42"/>
      <c r="D164" s="45"/>
      <c r="E164" s="42"/>
      <c r="F164" s="3"/>
      <c r="G164" s="3"/>
      <c r="H164" s="3"/>
      <c r="I164" s="165" t="str">
        <f>IF(B164&gt;0,CONCATENATE("CITES_",A164,"_",'Valoració '!$D$7)," ")</f>
        <v xml:space="preserve"> </v>
      </c>
      <c r="J164" s="155">
        <f t="shared" si="6"/>
        <v>0</v>
      </c>
      <c r="K164" s="155">
        <f t="shared" si="7"/>
        <v>0</v>
      </c>
      <c r="L164" s="155">
        <f t="shared" si="8"/>
        <v>0</v>
      </c>
      <c r="M164" s="159" t="str">
        <f>IF(E164&lt;&gt;"",CONCATENATE('Valoració '!$D$7,"1.1.e_00",D164),"")</f>
        <v/>
      </c>
    </row>
    <row r="165" spans="1:13" x14ac:dyDescent="0.25">
      <c r="A165" s="155">
        <v>144</v>
      </c>
      <c r="B165" s="3"/>
      <c r="C165" s="42"/>
      <c r="D165" s="45"/>
      <c r="E165" s="42"/>
      <c r="F165" s="3"/>
      <c r="G165" s="3"/>
      <c r="H165" s="3"/>
      <c r="I165" s="165" t="str">
        <f>IF(B165&gt;0,CONCATENATE("CITES_",A165,"_",'Valoració '!$D$7)," ")</f>
        <v xml:space="preserve"> </v>
      </c>
      <c r="J165" s="155">
        <f t="shared" si="6"/>
        <v>0</v>
      </c>
      <c r="K165" s="155">
        <f t="shared" si="7"/>
        <v>0</v>
      </c>
      <c r="L165" s="155">
        <f t="shared" si="8"/>
        <v>0</v>
      </c>
      <c r="M165" s="159" t="str">
        <f>IF(E165&lt;&gt;"",CONCATENATE('Valoració '!$D$7,"1.1.e_00",D165),"")</f>
        <v/>
      </c>
    </row>
    <row r="166" spans="1:13" x14ac:dyDescent="0.25">
      <c r="A166" s="155">
        <v>145</v>
      </c>
      <c r="B166" s="3"/>
      <c r="C166" s="42"/>
      <c r="D166" s="45"/>
      <c r="E166" s="42"/>
      <c r="F166" s="3"/>
      <c r="G166" s="3"/>
      <c r="H166" s="3"/>
      <c r="I166" s="165" t="str">
        <f>IF(B166&gt;0,CONCATENATE("CITES_",A166,"_",'Valoració '!$D$7)," ")</f>
        <v xml:space="preserve"> </v>
      </c>
      <c r="J166" s="155">
        <f t="shared" si="6"/>
        <v>0</v>
      </c>
      <c r="K166" s="155">
        <f t="shared" si="7"/>
        <v>0</v>
      </c>
      <c r="L166" s="155">
        <f t="shared" si="8"/>
        <v>0</v>
      </c>
      <c r="M166" s="159" t="str">
        <f>IF(E166&lt;&gt;"",CONCATENATE('Valoració '!$D$7,"1.1.e_00",D166),"")</f>
        <v/>
      </c>
    </row>
    <row r="167" spans="1:13" x14ac:dyDescent="0.25">
      <c r="A167" s="155">
        <v>146</v>
      </c>
      <c r="B167" s="3"/>
      <c r="C167" s="42"/>
      <c r="D167" s="45"/>
      <c r="E167" s="42"/>
      <c r="F167" s="3"/>
      <c r="G167" s="3"/>
      <c r="H167" s="3"/>
      <c r="I167" s="165" t="str">
        <f>IF(B167&gt;0,CONCATENATE("CITES_",A167,"_",'Valoració '!$D$7)," ")</f>
        <v xml:space="preserve"> </v>
      </c>
      <c r="J167" s="155">
        <f t="shared" si="6"/>
        <v>0</v>
      </c>
      <c r="K167" s="155">
        <f t="shared" si="7"/>
        <v>0</v>
      </c>
      <c r="L167" s="155">
        <f t="shared" si="8"/>
        <v>0</v>
      </c>
      <c r="M167" s="159" t="str">
        <f>IF(E167&lt;&gt;"",CONCATENATE('Valoració '!$D$7,"1.1.e_00",D167),"")</f>
        <v/>
      </c>
    </row>
    <row r="168" spans="1:13" x14ac:dyDescent="0.25">
      <c r="A168" s="155">
        <v>147</v>
      </c>
      <c r="B168" s="3"/>
      <c r="C168" s="42"/>
      <c r="D168" s="45"/>
      <c r="E168" s="42"/>
      <c r="F168" s="3"/>
      <c r="G168" s="3"/>
      <c r="H168" s="3"/>
      <c r="I168" s="165" t="str">
        <f>IF(B168&gt;0,CONCATENATE("CITES_",A168,"_",'Valoració '!$D$7)," ")</f>
        <v xml:space="preserve"> </v>
      </c>
      <c r="J168" s="155">
        <f t="shared" si="6"/>
        <v>0</v>
      </c>
      <c r="K168" s="155">
        <f t="shared" si="7"/>
        <v>0</v>
      </c>
      <c r="L168" s="155">
        <f t="shared" si="8"/>
        <v>0</v>
      </c>
      <c r="M168" s="159" t="str">
        <f>IF(E168&lt;&gt;"",CONCATENATE('Valoració '!$D$7,"1.1.e_00",D168),"")</f>
        <v/>
      </c>
    </row>
    <row r="169" spans="1:13" x14ac:dyDescent="0.25">
      <c r="A169" s="155">
        <v>148</v>
      </c>
      <c r="B169" s="3"/>
      <c r="C169" s="42"/>
      <c r="D169" s="45"/>
      <c r="E169" s="42"/>
      <c r="F169" s="3"/>
      <c r="G169" s="3"/>
      <c r="H169" s="3"/>
      <c r="I169" s="165" t="str">
        <f>IF(B169&gt;0,CONCATENATE("CITES_",A169,"_",'Valoració '!$D$7)," ")</f>
        <v xml:space="preserve"> </v>
      </c>
      <c r="J169" s="155">
        <f t="shared" si="6"/>
        <v>0</v>
      </c>
      <c r="K169" s="155">
        <f t="shared" si="7"/>
        <v>0</v>
      </c>
      <c r="L169" s="155">
        <f t="shared" si="8"/>
        <v>0</v>
      </c>
      <c r="M169" s="159" t="str">
        <f>IF(E169&lt;&gt;"",CONCATENATE('Valoració '!$D$7,"1.1.e_00",D169),"")</f>
        <v/>
      </c>
    </row>
    <row r="170" spans="1:13" x14ac:dyDescent="0.25">
      <c r="A170" s="155">
        <v>149</v>
      </c>
      <c r="B170" s="3"/>
      <c r="C170" s="42"/>
      <c r="D170" s="45"/>
      <c r="E170" s="42"/>
      <c r="F170" s="3"/>
      <c r="G170" s="3"/>
      <c r="H170" s="3"/>
      <c r="I170" s="165" t="str">
        <f>IF(B170&gt;0,CONCATENATE("CITES_",A170,"_",'Valoració '!$D$7)," ")</f>
        <v xml:space="preserve"> </v>
      </c>
      <c r="J170" s="155">
        <f t="shared" si="6"/>
        <v>0</v>
      </c>
      <c r="K170" s="155">
        <f t="shared" si="7"/>
        <v>0</v>
      </c>
      <c r="L170" s="155">
        <f t="shared" si="8"/>
        <v>0</v>
      </c>
      <c r="M170" s="159" t="str">
        <f>IF(E170&lt;&gt;"",CONCATENATE('Valoració '!$D$7,"1.1.e_00",D170),"")</f>
        <v/>
      </c>
    </row>
    <row r="171" spans="1:13" x14ac:dyDescent="0.25">
      <c r="A171" s="155">
        <v>150</v>
      </c>
      <c r="B171" s="3"/>
      <c r="C171" s="42"/>
      <c r="D171" s="45"/>
      <c r="E171" s="42"/>
      <c r="F171" s="3"/>
      <c r="G171" s="3"/>
      <c r="H171" s="3"/>
      <c r="I171" s="165" t="str">
        <f>IF(B171&gt;0,CONCATENATE("CITES_",A171,"_",'Valoració '!$D$7)," ")</f>
        <v xml:space="preserve"> </v>
      </c>
      <c r="J171" s="155">
        <f t="shared" si="6"/>
        <v>0</v>
      </c>
      <c r="K171" s="155">
        <f t="shared" si="7"/>
        <v>0</v>
      </c>
      <c r="L171" s="155">
        <f t="shared" si="8"/>
        <v>0</v>
      </c>
      <c r="M171" s="159" t="str">
        <f>IF(E171&lt;&gt;"",CONCATENATE('Valoració '!$D$7,"1.1.e_00",D171),"")</f>
        <v/>
      </c>
    </row>
    <row r="172" spans="1:13" x14ac:dyDescent="0.25">
      <c r="A172" s="155">
        <v>151</v>
      </c>
      <c r="B172" s="3"/>
      <c r="C172" s="42"/>
      <c r="D172" s="45"/>
      <c r="E172" s="42"/>
      <c r="F172" s="3"/>
      <c r="G172" s="3"/>
      <c r="H172" s="3"/>
      <c r="I172" s="165" t="str">
        <f>IF(B172&gt;0,CONCATENATE("CITES_",A172,"_",'Valoració '!$D$7)," ")</f>
        <v xml:space="preserve"> </v>
      </c>
      <c r="J172" s="155">
        <f t="shared" si="6"/>
        <v>0</v>
      </c>
      <c r="K172" s="155">
        <f t="shared" si="7"/>
        <v>0</v>
      </c>
      <c r="L172" s="155">
        <f t="shared" si="8"/>
        <v>0</v>
      </c>
      <c r="M172" s="159" t="str">
        <f>IF(E172&lt;&gt;"",CONCATENATE('Valoració '!$D$7,"1.1.e_00",D172),"")</f>
        <v/>
      </c>
    </row>
    <row r="173" spans="1:13" x14ac:dyDescent="0.25">
      <c r="A173" s="155">
        <v>152</v>
      </c>
      <c r="B173" s="3"/>
      <c r="C173" s="42"/>
      <c r="D173" s="45"/>
      <c r="E173" s="42"/>
      <c r="F173" s="3"/>
      <c r="G173" s="3"/>
      <c r="H173" s="3"/>
      <c r="I173" s="165" t="str">
        <f>IF(B173&gt;0,CONCATENATE("CITES_",A173,"_",'Valoració '!$D$7)," ")</f>
        <v xml:space="preserve"> </v>
      </c>
      <c r="J173" s="155">
        <f t="shared" si="6"/>
        <v>0</v>
      </c>
      <c r="K173" s="155">
        <f t="shared" si="7"/>
        <v>0</v>
      </c>
      <c r="L173" s="155">
        <f t="shared" si="8"/>
        <v>0</v>
      </c>
      <c r="M173" s="159" t="str">
        <f>IF(E173&lt;&gt;"",CONCATENATE('Valoració '!$D$7,"1.1.e_00",D173),"")</f>
        <v/>
      </c>
    </row>
    <row r="174" spans="1:13" x14ac:dyDescent="0.25">
      <c r="A174" s="155">
        <v>153</v>
      </c>
      <c r="B174" s="3"/>
      <c r="C174" s="42"/>
      <c r="D174" s="45"/>
      <c r="E174" s="42"/>
      <c r="F174" s="3"/>
      <c r="G174" s="3"/>
      <c r="H174" s="3"/>
      <c r="I174" s="165" t="str">
        <f>IF(B174&gt;0,CONCATENATE("CITES_",A174,"_",'Valoració '!$D$7)," ")</f>
        <v xml:space="preserve"> </v>
      </c>
      <c r="J174" s="155">
        <f t="shared" si="6"/>
        <v>0</v>
      </c>
      <c r="K174" s="155">
        <f t="shared" si="7"/>
        <v>0</v>
      </c>
      <c r="L174" s="155">
        <f t="shared" si="8"/>
        <v>0</v>
      </c>
      <c r="M174" s="159" t="str">
        <f>IF(E174&lt;&gt;"",CONCATENATE('Valoració '!$D$7,"1.1.e_00",D174),"")</f>
        <v/>
      </c>
    </row>
    <row r="175" spans="1:13" x14ac:dyDescent="0.25">
      <c r="A175" s="155">
        <v>154</v>
      </c>
      <c r="B175" s="3"/>
      <c r="C175" s="42"/>
      <c r="D175" s="45"/>
      <c r="E175" s="42"/>
      <c r="F175" s="3"/>
      <c r="G175" s="3"/>
      <c r="H175" s="3"/>
      <c r="I175" s="165" t="str">
        <f>IF(B175&gt;0,CONCATENATE("CITES_",A175,"_",'Valoració '!$D$7)," ")</f>
        <v xml:space="preserve"> </v>
      </c>
      <c r="J175" s="155">
        <f t="shared" si="6"/>
        <v>0</v>
      </c>
      <c r="K175" s="155">
        <f t="shared" si="7"/>
        <v>0</v>
      </c>
      <c r="L175" s="155">
        <f t="shared" si="8"/>
        <v>0</v>
      </c>
      <c r="M175" s="159" t="str">
        <f>IF(E175&lt;&gt;"",CONCATENATE('Valoració '!$D$7,"1.1.e_00",D175),"")</f>
        <v/>
      </c>
    </row>
    <row r="176" spans="1:13" x14ac:dyDescent="0.25">
      <c r="A176" s="155">
        <v>155</v>
      </c>
      <c r="B176" s="3"/>
      <c r="C176" s="42"/>
      <c r="D176" s="45"/>
      <c r="E176" s="42"/>
      <c r="F176" s="3"/>
      <c r="G176" s="3"/>
      <c r="H176" s="3"/>
      <c r="I176" s="165" t="str">
        <f>IF(B176&gt;0,CONCATENATE("CITES_",A176,"_",'Valoració '!$D$7)," ")</f>
        <v xml:space="preserve"> </v>
      </c>
      <c r="J176" s="155">
        <f t="shared" si="6"/>
        <v>0</v>
      </c>
      <c r="K176" s="155">
        <f t="shared" si="7"/>
        <v>0</v>
      </c>
      <c r="L176" s="155">
        <f t="shared" si="8"/>
        <v>0</v>
      </c>
      <c r="M176" s="159" t="str">
        <f>IF(E176&lt;&gt;"",CONCATENATE('Valoració '!$D$7,"1.1.e_00",D176),"")</f>
        <v/>
      </c>
    </row>
    <row r="177" spans="1:13" x14ac:dyDescent="0.25">
      <c r="A177" s="155">
        <v>156</v>
      </c>
      <c r="B177" s="3"/>
      <c r="C177" s="42"/>
      <c r="D177" s="45"/>
      <c r="E177" s="42"/>
      <c r="F177" s="3"/>
      <c r="G177" s="3"/>
      <c r="H177" s="3"/>
      <c r="I177" s="165" t="str">
        <f>IF(B177&gt;0,CONCATENATE("CITES_",A177,"_",'Valoració '!$D$7)," ")</f>
        <v xml:space="preserve"> </v>
      </c>
      <c r="J177" s="155">
        <f t="shared" si="6"/>
        <v>0</v>
      </c>
      <c r="K177" s="155">
        <f t="shared" si="7"/>
        <v>0</v>
      </c>
      <c r="L177" s="155">
        <f t="shared" si="8"/>
        <v>0</v>
      </c>
      <c r="M177" s="159" t="str">
        <f>IF(E177&lt;&gt;"",CONCATENATE('Valoració '!$D$7,"1.1.e_00",D177),"")</f>
        <v/>
      </c>
    </row>
    <row r="178" spans="1:13" x14ac:dyDescent="0.25">
      <c r="A178" s="155">
        <v>157</v>
      </c>
      <c r="B178" s="3"/>
      <c r="C178" s="42"/>
      <c r="D178" s="45"/>
      <c r="E178" s="42"/>
      <c r="F178" s="3"/>
      <c r="G178" s="3"/>
      <c r="H178" s="3"/>
      <c r="I178" s="165" t="str">
        <f>IF(B178&gt;0,CONCATENATE("CITES_",A178,"_",'Valoració '!$D$7)," ")</f>
        <v xml:space="preserve"> </v>
      </c>
      <c r="J178" s="155">
        <f t="shared" si="6"/>
        <v>0</v>
      </c>
      <c r="K178" s="155">
        <f t="shared" si="7"/>
        <v>0</v>
      </c>
      <c r="L178" s="155">
        <f t="shared" si="8"/>
        <v>0</v>
      </c>
      <c r="M178" s="159" t="str">
        <f>IF(E178&lt;&gt;"",CONCATENATE('Valoració '!$D$7,"1.1.e_00",D178),"")</f>
        <v/>
      </c>
    </row>
    <row r="179" spans="1:13" x14ac:dyDescent="0.25">
      <c r="A179" s="155">
        <v>158</v>
      </c>
      <c r="B179" s="3"/>
      <c r="C179" s="42"/>
      <c r="D179" s="45"/>
      <c r="E179" s="42"/>
      <c r="F179" s="3"/>
      <c r="G179" s="3"/>
      <c r="H179" s="3"/>
      <c r="I179" s="165" t="str">
        <f>IF(B179&gt;0,CONCATENATE("CITES_",A179,"_",'Valoració '!$D$7)," ")</f>
        <v xml:space="preserve"> </v>
      </c>
      <c r="J179" s="155">
        <f t="shared" si="6"/>
        <v>0</v>
      </c>
      <c r="K179" s="155">
        <f t="shared" si="7"/>
        <v>0</v>
      </c>
      <c r="L179" s="155">
        <f t="shared" si="8"/>
        <v>0</v>
      </c>
      <c r="M179" s="159" t="str">
        <f>IF(E179&lt;&gt;"",CONCATENATE('Valoració '!$D$7,"1.1.e_00",D179),"")</f>
        <v/>
      </c>
    </row>
    <row r="180" spans="1:13" x14ac:dyDescent="0.25">
      <c r="A180" s="155">
        <v>159</v>
      </c>
      <c r="B180" s="3"/>
      <c r="C180" s="42"/>
      <c r="D180" s="45"/>
      <c r="E180" s="42"/>
      <c r="F180" s="3"/>
      <c r="G180" s="3"/>
      <c r="H180" s="3"/>
      <c r="I180" s="165" t="str">
        <f>IF(B180&gt;0,CONCATENATE("CITES_",A180,"_",'Valoració '!$D$7)," ")</f>
        <v xml:space="preserve"> </v>
      </c>
      <c r="J180" s="155">
        <f t="shared" si="6"/>
        <v>0</v>
      </c>
      <c r="K180" s="155">
        <f t="shared" si="7"/>
        <v>0</v>
      </c>
      <c r="L180" s="155">
        <f t="shared" si="8"/>
        <v>0</v>
      </c>
      <c r="M180" s="159" t="str">
        <f>IF(E180&lt;&gt;"",CONCATENATE('Valoració '!$D$7,"1.1.e_00",D180),"")</f>
        <v/>
      </c>
    </row>
    <row r="181" spans="1:13" x14ac:dyDescent="0.25">
      <c r="A181" s="155">
        <v>160</v>
      </c>
      <c r="B181" s="3"/>
      <c r="C181" s="42"/>
      <c r="D181" s="45"/>
      <c r="E181" s="42"/>
      <c r="F181" s="3"/>
      <c r="G181" s="3"/>
      <c r="H181" s="3"/>
      <c r="I181" s="165" t="str">
        <f>IF(B181&gt;0,CONCATENATE("CITES_",A181,"_",'Valoració '!$D$7)," ")</f>
        <v xml:space="preserve"> </v>
      </c>
      <c r="J181" s="155">
        <f t="shared" si="6"/>
        <v>0</v>
      </c>
      <c r="K181" s="155">
        <f t="shared" si="7"/>
        <v>0</v>
      </c>
      <c r="L181" s="155">
        <f t="shared" si="8"/>
        <v>0</v>
      </c>
      <c r="M181" s="159" t="str">
        <f>IF(E181&lt;&gt;"",CONCATENATE('Valoració '!$D$7,"1.1.e_00",D181),"")</f>
        <v/>
      </c>
    </row>
    <row r="182" spans="1:13" x14ac:dyDescent="0.25">
      <c r="A182" s="155">
        <v>161</v>
      </c>
      <c r="B182" s="3"/>
      <c r="C182" s="42"/>
      <c r="D182" s="45"/>
      <c r="E182" s="42"/>
      <c r="F182" s="3"/>
      <c r="G182" s="3"/>
      <c r="H182" s="3"/>
      <c r="I182" s="165" t="str">
        <f>IF(B182&gt;0,CONCATENATE("CITES_",A182,"_",'Valoració '!$D$7)," ")</f>
        <v xml:space="preserve"> </v>
      </c>
      <c r="J182" s="155">
        <f t="shared" si="6"/>
        <v>0</v>
      </c>
      <c r="K182" s="155">
        <f t="shared" si="7"/>
        <v>0</v>
      </c>
      <c r="L182" s="155">
        <f t="shared" si="8"/>
        <v>0</v>
      </c>
      <c r="M182" s="159" t="str">
        <f>IF(E182&lt;&gt;"",CONCATENATE('Valoració '!$D$7,"1.1.e_00",D182),"")</f>
        <v/>
      </c>
    </row>
    <row r="183" spans="1:13" x14ac:dyDescent="0.25">
      <c r="A183" s="155">
        <v>162</v>
      </c>
      <c r="B183" s="3"/>
      <c r="C183" s="42"/>
      <c r="D183" s="45"/>
      <c r="E183" s="42"/>
      <c r="F183" s="3"/>
      <c r="G183" s="3"/>
      <c r="H183" s="3"/>
      <c r="I183" s="165" t="str">
        <f>IF(B183&gt;0,CONCATENATE("CITES_",A183,"_",'Valoració '!$D$7)," ")</f>
        <v xml:space="preserve"> </v>
      </c>
      <c r="J183" s="155">
        <f t="shared" si="6"/>
        <v>0</v>
      </c>
      <c r="K183" s="155">
        <f t="shared" si="7"/>
        <v>0</v>
      </c>
      <c r="L183" s="155">
        <f t="shared" si="8"/>
        <v>0</v>
      </c>
      <c r="M183" s="159" t="str">
        <f>IF(E183&lt;&gt;"",CONCATENATE('Valoració '!$D$7,"1.1.e_00",D183),"")</f>
        <v/>
      </c>
    </row>
    <row r="184" spans="1:13" x14ac:dyDescent="0.25">
      <c r="A184" s="155">
        <v>163</v>
      </c>
      <c r="B184" s="3"/>
      <c r="C184" s="42"/>
      <c r="D184" s="45"/>
      <c r="E184" s="42"/>
      <c r="F184" s="3"/>
      <c r="G184" s="3"/>
      <c r="H184" s="3"/>
      <c r="I184" s="165" t="str">
        <f>IF(B184&gt;0,CONCATENATE("CITES_",A184,"_",'Valoració '!$D$7)," ")</f>
        <v xml:space="preserve"> </v>
      </c>
      <c r="J184" s="155">
        <f t="shared" si="6"/>
        <v>0</v>
      </c>
      <c r="K184" s="155">
        <f t="shared" si="7"/>
        <v>0</v>
      </c>
      <c r="L184" s="155">
        <f t="shared" si="8"/>
        <v>0</v>
      </c>
      <c r="M184" s="159" t="str">
        <f>IF(E184&lt;&gt;"",CONCATENATE('Valoració '!$D$7,"1.1.e_00",D184),"")</f>
        <v/>
      </c>
    </row>
    <row r="185" spans="1:13" x14ac:dyDescent="0.25">
      <c r="A185" s="155">
        <v>164</v>
      </c>
      <c r="B185" s="3"/>
      <c r="C185" s="42"/>
      <c r="D185" s="45"/>
      <c r="E185" s="42"/>
      <c r="F185" s="3"/>
      <c r="G185" s="3"/>
      <c r="H185" s="3"/>
      <c r="I185" s="165" t="str">
        <f>IF(B185&gt;0,CONCATENATE("CITES_",A185,"_",'Valoració '!$D$7)," ")</f>
        <v xml:space="preserve"> </v>
      </c>
      <c r="J185" s="155">
        <f t="shared" si="6"/>
        <v>0</v>
      </c>
      <c r="K185" s="155">
        <f t="shared" si="7"/>
        <v>0</v>
      </c>
      <c r="L185" s="155">
        <f t="shared" si="8"/>
        <v>0</v>
      </c>
      <c r="M185" s="159" t="str">
        <f>IF(E185&lt;&gt;"",CONCATENATE('Valoració '!$D$7,"1.1.e_00",D185),"")</f>
        <v/>
      </c>
    </row>
    <row r="186" spans="1:13" x14ac:dyDescent="0.25">
      <c r="A186" s="155">
        <v>165</v>
      </c>
      <c r="B186" s="3"/>
      <c r="C186" s="42"/>
      <c r="D186" s="45"/>
      <c r="E186" s="42"/>
      <c r="F186" s="3"/>
      <c r="G186" s="3"/>
      <c r="H186" s="3"/>
      <c r="I186" s="165" t="str">
        <f>IF(B186&gt;0,CONCATENATE("CITES_",A186,"_",'Valoració '!$D$7)," ")</f>
        <v xml:space="preserve"> </v>
      </c>
      <c r="J186" s="155">
        <f t="shared" si="6"/>
        <v>0</v>
      </c>
      <c r="K186" s="155">
        <f t="shared" si="7"/>
        <v>0</v>
      </c>
      <c r="L186" s="155">
        <f t="shared" si="8"/>
        <v>0</v>
      </c>
      <c r="M186" s="159" t="str">
        <f>IF(E186&lt;&gt;"",CONCATENATE('Valoració '!$D$7,"1.1.e_00",D186),"")</f>
        <v/>
      </c>
    </row>
    <row r="187" spans="1:13" x14ac:dyDescent="0.25">
      <c r="A187" s="155">
        <v>166</v>
      </c>
      <c r="B187" s="3"/>
      <c r="C187" s="42"/>
      <c r="D187" s="45"/>
      <c r="E187" s="42"/>
      <c r="F187" s="3"/>
      <c r="G187" s="3"/>
      <c r="H187" s="3"/>
      <c r="I187" s="165" t="str">
        <f>IF(B187&gt;0,CONCATENATE("CITES_",A187,"_",'Valoració '!$D$7)," ")</f>
        <v xml:space="preserve"> </v>
      </c>
      <c r="J187" s="155">
        <f t="shared" si="6"/>
        <v>0</v>
      </c>
      <c r="K187" s="155">
        <f t="shared" si="7"/>
        <v>0</v>
      </c>
      <c r="L187" s="155">
        <f t="shared" si="8"/>
        <v>0</v>
      </c>
      <c r="M187" s="159" t="str">
        <f>IF(E187&lt;&gt;"",CONCATENATE('Valoració '!$D$7,"1.1.e_00",D187),"")</f>
        <v/>
      </c>
    </row>
    <row r="188" spans="1:13" x14ac:dyDescent="0.25">
      <c r="A188" s="155">
        <v>167</v>
      </c>
      <c r="B188" s="3"/>
      <c r="C188" s="42"/>
      <c r="D188" s="45"/>
      <c r="E188" s="42"/>
      <c r="F188" s="3"/>
      <c r="G188" s="3"/>
      <c r="H188" s="3"/>
      <c r="I188" s="165" t="str">
        <f>IF(B188&gt;0,CONCATENATE("CITES_",A188,"_",'Valoració '!$D$7)," ")</f>
        <v xml:space="preserve"> </v>
      </c>
      <c r="J188" s="155">
        <f t="shared" si="6"/>
        <v>0</v>
      </c>
      <c r="K188" s="155">
        <f t="shared" si="7"/>
        <v>0</v>
      </c>
      <c r="L188" s="155">
        <f t="shared" si="8"/>
        <v>0</v>
      </c>
      <c r="M188" s="159" t="str">
        <f>IF(E188&lt;&gt;"",CONCATENATE('Valoració '!$D$7,"1.1.e_00",D188),"")</f>
        <v/>
      </c>
    </row>
    <row r="189" spans="1:13" x14ac:dyDescent="0.25">
      <c r="A189" s="155">
        <v>168</v>
      </c>
      <c r="B189" s="3"/>
      <c r="C189" s="42"/>
      <c r="D189" s="45"/>
      <c r="E189" s="42"/>
      <c r="F189" s="3"/>
      <c r="G189" s="3"/>
      <c r="H189" s="3"/>
      <c r="I189" s="165" t="str">
        <f>IF(B189&gt;0,CONCATENATE("CITES_",A189,"_",'Valoració '!$D$7)," ")</f>
        <v xml:space="preserve"> </v>
      </c>
      <c r="J189" s="155">
        <f t="shared" si="6"/>
        <v>0</v>
      </c>
      <c r="K189" s="155">
        <f t="shared" si="7"/>
        <v>0</v>
      </c>
      <c r="L189" s="155">
        <f t="shared" si="8"/>
        <v>0</v>
      </c>
      <c r="M189" s="159" t="str">
        <f>IF(E189&lt;&gt;"",CONCATENATE('Valoració '!$D$7,"1.1.e_00",D189),"")</f>
        <v/>
      </c>
    </row>
    <row r="190" spans="1:13" x14ac:dyDescent="0.25">
      <c r="A190" s="155">
        <v>169</v>
      </c>
      <c r="B190" s="3"/>
      <c r="C190" s="42"/>
      <c r="D190" s="45"/>
      <c r="E190" s="42"/>
      <c r="F190" s="3"/>
      <c r="G190" s="3"/>
      <c r="H190" s="3"/>
      <c r="I190" s="165" t="str">
        <f>IF(B190&gt;0,CONCATENATE("CITES_",A190,"_",'Valoració '!$D$7)," ")</f>
        <v xml:space="preserve"> </v>
      </c>
      <c r="J190" s="155">
        <f t="shared" si="6"/>
        <v>0</v>
      </c>
      <c r="K190" s="155">
        <f t="shared" si="7"/>
        <v>0</v>
      </c>
      <c r="L190" s="155">
        <f t="shared" si="8"/>
        <v>0</v>
      </c>
      <c r="M190" s="159" t="str">
        <f>IF(E190&lt;&gt;"",CONCATENATE('Valoració '!$D$7,"1.1.e_00",D190),"")</f>
        <v/>
      </c>
    </row>
    <row r="191" spans="1:13" x14ac:dyDescent="0.25">
      <c r="A191" s="155">
        <v>170</v>
      </c>
      <c r="B191" s="3"/>
      <c r="C191" s="42"/>
      <c r="D191" s="45"/>
      <c r="E191" s="42"/>
      <c r="F191" s="3"/>
      <c r="G191" s="3"/>
      <c r="H191" s="3"/>
      <c r="I191" s="165" t="str">
        <f>IF(B191&gt;0,CONCATENATE("CITES_",A191,"_",'Valoració '!$D$7)," ")</f>
        <v xml:space="preserve"> </v>
      </c>
      <c r="J191" s="155">
        <f t="shared" si="6"/>
        <v>0</v>
      </c>
      <c r="K191" s="155">
        <f t="shared" si="7"/>
        <v>0</v>
      </c>
      <c r="L191" s="155">
        <f t="shared" si="8"/>
        <v>0</v>
      </c>
      <c r="M191" s="159" t="str">
        <f>IF(E191&lt;&gt;"",CONCATENATE('Valoració '!$D$7,"1.1.e_00",D191),"")</f>
        <v/>
      </c>
    </row>
    <row r="192" spans="1:13" x14ac:dyDescent="0.25">
      <c r="A192" s="155">
        <v>171</v>
      </c>
      <c r="B192" s="3"/>
      <c r="C192" s="42"/>
      <c r="D192" s="45"/>
      <c r="E192" s="42"/>
      <c r="F192" s="3"/>
      <c r="G192" s="3"/>
      <c r="H192" s="3"/>
      <c r="I192" s="165" t="str">
        <f>IF(B192&gt;0,CONCATENATE("CITES_",A192,"_",'Valoració '!$D$7)," ")</f>
        <v xml:space="preserve"> </v>
      </c>
      <c r="J192" s="155">
        <f t="shared" si="6"/>
        <v>0</v>
      </c>
      <c r="K192" s="155">
        <f t="shared" si="7"/>
        <v>0</v>
      </c>
      <c r="L192" s="155">
        <f t="shared" si="8"/>
        <v>0</v>
      </c>
      <c r="M192" s="159" t="str">
        <f>IF(E192&lt;&gt;"",CONCATENATE('Valoració '!$D$7,"1.1.e_00",D192),"")</f>
        <v/>
      </c>
    </row>
    <row r="193" spans="1:13" x14ac:dyDescent="0.25">
      <c r="A193" s="155">
        <v>172</v>
      </c>
      <c r="B193" s="3"/>
      <c r="C193" s="42"/>
      <c r="D193" s="45"/>
      <c r="E193" s="42"/>
      <c r="F193" s="3"/>
      <c r="G193" s="3"/>
      <c r="H193" s="3"/>
      <c r="I193" s="165" t="str">
        <f>IF(B193&gt;0,CONCATENATE("CITES_",A193,"_",'Valoració '!$D$7)," ")</f>
        <v xml:space="preserve"> </v>
      </c>
      <c r="J193" s="155">
        <f t="shared" si="6"/>
        <v>0</v>
      </c>
      <c r="K193" s="155">
        <f t="shared" si="7"/>
        <v>0</v>
      </c>
      <c r="L193" s="155">
        <f t="shared" si="8"/>
        <v>0</v>
      </c>
      <c r="M193" s="159" t="str">
        <f>IF(E193&lt;&gt;"",CONCATENATE('Valoració '!$D$7,"1.1.e_00",D193),"")</f>
        <v/>
      </c>
    </row>
    <row r="194" spans="1:13" x14ac:dyDescent="0.25">
      <c r="A194" s="155">
        <v>173</v>
      </c>
      <c r="B194" s="3"/>
      <c r="C194" s="42"/>
      <c r="D194" s="45"/>
      <c r="E194" s="42"/>
      <c r="F194" s="3"/>
      <c r="G194" s="3"/>
      <c r="H194" s="3"/>
      <c r="I194" s="165" t="str">
        <f>IF(B194&gt;0,CONCATENATE("CITES_",A194,"_",'Valoració '!$D$7)," ")</f>
        <v xml:space="preserve"> </v>
      </c>
      <c r="J194" s="155">
        <f t="shared" si="6"/>
        <v>0</v>
      </c>
      <c r="K194" s="155">
        <f t="shared" si="7"/>
        <v>0</v>
      </c>
      <c r="L194" s="155">
        <f t="shared" si="8"/>
        <v>0</v>
      </c>
      <c r="M194" s="159" t="str">
        <f>IF(E194&lt;&gt;"",CONCATENATE('Valoració '!$D$7,"1.1.e_00",D194),"")</f>
        <v/>
      </c>
    </row>
    <row r="195" spans="1:13" x14ac:dyDescent="0.25">
      <c r="A195" s="155">
        <v>174</v>
      </c>
      <c r="B195" s="3"/>
      <c r="C195" s="42"/>
      <c r="D195" s="45"/>
      <c r="E195" s="42"/>
      <c r="F195" s="3"/>
      <c r="G195" s="3"/>
      <c r="H195" s="3"/>
      <c r="I195" s="165" t="str">
        <f>IF(B195&gt;0,CONCATENATE("CITES_",A195,"_",'Valoració '!$D$7)," ")</f>
        <v xml:space="preserve"> </v>
      </c>
      <c r="J195" s="155">
        <f t="shared" si="6"/>
        <v>0</v>
      </c>
      <c r="K195" s="155">
        <f t="shared" si="7"/>
        <v>0</v>
      </c>
      <c r="L195" s="155">
        <f t="shared" si="8"/>
        <v>0</v>
      </c>
      <c r="M195" s="159" t="str">
        <f>IF(E195&lt;&gt;"",CONCATENATE('Valoració '!$D$7,"1.1.e_00",D195),"")</f>
        <v/>
      </c>
    </row>
    <row r="196" spans="1:13" x14ac:dyDescent="0.25">
      <c r="A196" s="155">
        <v>175</v>
      </c>
      <c r="B196" s="3"/>
      <c r="C196" s="42"/>
      <c r="D196" s="45"/>
      <c r="E196" s="42"/>
      <c r="F196" s="3"/>
      <c r="G196" s="3"/>
      <c r="H196" s="3"/>
      <c r="I196" s="165" t="str">
        <f>IF(B196&gt;0,CONCATENATE("CITES_",A196,"_",'Valoració '!$D$7)," ")</f>
        <v xml:space="preserve"> </v>
      </c>
      <c r="J196" s="155">
        <f t="shared" si="6"/>
        <v>0</v>
      </c>
      <c r="K196" s="155">
        <f t="shared" si="7"/>
        <v>0</v>
      </c>
      <c r="L196" s="155">
        <f t="shared" si="8"/>
        <v>0</v>
      </c>
      <c r="M196" s="159" t="str">
        <f>IF(E196&lt;&gt;"",CONCATENATE('Valoració '!$D$7,"1.1.e_00",D196),"")</f>
        <v/>
      </c>
    </row>
    <row r="197" spans="1:13" x14ac:dyDescent="0.25">
      <c r="A197" s="155">
        <v>176</v>
      </c>
      <c r="B197" s="3"/>
      <c r="C197" s="42"/>
      <c r="D197" s="45"/>
      <c r="E197" s="42"/>
      <c r="F197" s="3"/>
      <c r="G197" s="3"/>
      <c r="H197" s="3"/>
      <c r="I197" s="165" t="str">
        <f>IF(B197&gt;0,CONCATENATE("CITES_",A197,"_",'Valoració '!$D$7)," ")</f>
        <v xml:space="preserve"> </v>
      </c>
      <c r="J197" s="155">
        <f t="shared" si="6"/>
        <v>0</v>
      </c>
      <c r="K197" s="155">
        <f t="shared" si="7"/>
        <v>0</v>
      </c>
      <c r="L197" s="155">
        <f t="shared" si="8"/>
        <v>0</v>
      </c>
      <c r="M197" s="159" t="str">
        <f>IF(E197&lt;&gt;"",CONCATENATE('Valoració '!$D$7,"1.1.e_00",D197),"")</f>
        <v/>
      </c>
    </row>
    <row r="198" spans="1:13" x14ac:dyDescent="0.25">
      <c r="A198" s="155">
        <v>177</v>
      </c>
      <c r="B198" s="3"/>
      <c r="C198" s="42"/>
      <c r="D198" s="45"/>
      <c r="E198" s="42"/>
      <c r="F198" s="3"/>
      <c r="G198" s="3"/>
      <c r="H198" s="3"/>
      <c r="I198" s="165" t="str">
        <f>IF(B198&gt;0,CONCATENATE("CITES_",A198,"_",'Valoració '!$D$7)," ")</f>
        <v xml:space="preserve"> </v>
      </c>
      <c r="J198" s="155">
        <f t="shared" si="6"/>
        <v>0</v>
      </c>
      <c r="K198" s="155">
        <f t="shared" si="7"/>
        <v>0</v>
      </c>
      <c r="L198" s="155">
        <f t="shared" si="8"/>
        <v>0</v>
      </c>
      <c r="M198" s="159" t="str">
        <f>IF(E198&lt;&gt;"",CONCATENATE('Valoració '!$D$7,"1.1.e_00",D198),"")</f>
        <v/>
      </c>
    </row>
    <row r="199" spans="1:13" x14ac:dyDescent="0.25">
      <c r="A199" s="155">
        <v>178</v>
      </c>
      <c r="B199" s="3"/>
      <c r="C199" s="42"/>
      <c r="D199" s="45"/>
      <c r="E199" s="42"/>
      <c r="F199" s="3"/>
      <c r="G199" s="3"/>
      <c r="H199" s="3"/>
      <c r="I199" s="165" t="str">
        <f>IF(B199&gt;0,CONCATENATE("CITES_",A199,"_",'Valoració '!$D$7)," ")</f>
        <v xml:space="preserve"> </v>
      </c>
      <c r="J199" s="155">
        <f t="shared" si="6"/>
        <v>0</v>
      </c>
      <c r="K199" s="155">
        <f t="shared" si="7"/>
        <v>0</v>
      </c>
      <c r="L199" s="155">
        <f t="shared" si="8"/>
        <v>0</v>
      </c>
      <c r="M199" s="159" t="str">
        <f>IF(E199&lt;&gt;"",CONCATENATE('Valoració '!$D$7,"1.1.e_00",D199),"")</f>
        <v/>
      </c>
    </row>
    <row r="200" spans="1:13" x14ac:dyDescent="0.25">
      <c r="A200" s="155">
        <v>179</v>
      </c>
      <c r="B200" s="3"/>
      <c r="C200" s="42"/>
      <c r="D200" s="45"/>
      <c r="E200" s="42"/>
      <c r="F200" s="3"/>
      <c r="G200" s="3"/>
      <c r="H200" s="3"/>
      <c r="I200" s="165" t="str">
        <f>IF(B200&gt;0,CONCATENATE("CITES_",A200,"_",'Valoració '!$D$7)," ")</f>
        <v xml:space="preserve"> </v>
      </c>
      <c r="J200" s="155">
        <f t="shared" si="6"/>
        <v>0</v>
      </c>
      <c r="K200" s="155">
        <f t="shared" si="7"/>
        <v>0</v>
      </c>
      <c r="L200" s="155">
        <f t="shared" si="8"/>
        <v>0</v>
      </c>
      <c r="M200" s="159" t="str">
        <f>IF(E200&lt;&gt;"",CONCATENATE('Valoració '!$D$7,"1.1.e_00",D200),"")</f>
        <v/>
      </c>
    </row>
    <row r="201" spans="1:13" x14ac:dyDescent="0.25">
      <c r="A201" s="155">
        <v>180</v>
      </c>
      <c r="B201" s="3"/>
      <c r="C201" s="42"/>
      <c r="D201" s="45"/>
      <c r="E201" s="42"/>
      <c r="F201" s="3"/>
      <c r="G201" s="3"/>
      <c r="H201" s="3"/>
      <c r="I201" s="165" t="str">
        <f>IF(B201&gt;0,CONCATENATE("CITES_",A201,"_",'Valoració '!$D$7)," ")</f>
        <v xml:space="preserve"> </v>
      </c>
      <c r="J201" s="155">
        <f t="shared" si="6"/>
        <v>0</v>
      </c>
      <c r="K201" s="155">
        <f t="shared" si="7"/>
        <v>0</v>
      </c>
      <c r="L201" s="155">
        <f t="shared" si="8"/>
        <v>0</v>
      </c>
      <c r="M201" s="159" t="str">
        <f>IF(E201&lt;&gt;"",CONCATENATE('Valoració '!$D$7,"1.1.e_00",D201),"")</f>
        <v/>
      </c>
    </row>
    <row r="202" spans="1:13" x14ac:dyDescent="0.25">
      <c r="A202" s="155">
        <v>181</v>
      </c>
      <c r="B202" s="3"/>
      <c r="C202" s="42"/>
      <c r="D202" s="45"/>
      <c r="E202" s="42"/>
      <c r="F202" s="3"/>
      <c r="G202" s="3"/>
      <c r="H202" s="3"/>
      <c r="I202" s="165" t="str">
        <f>IF(B202&gt;0,CONCATENATE("CITES_",A202,"_",'Valoració '!$D$7)," ")</f>
        <v xml:space="preserve"> </v>
      </c>
      <c r="J202" s="155">
        <f t="shared" si="6"/>
        <v>0</v>
      </c>
      <c r="K202" s="155">
        <f t="shared" si="7"/>
        <v>0</v>
      </c>
      <c r="L202" s="155">
        <f t="shared" si="8"/>
        <v>0</v>
      </c>
      <c r="M202" s="159" t="str">
        <f>IF(E202&lt;&gt;"",CONCATENATE('Valoració '!$D$7,"1.1.e_00",D202),"")</f>
        <v/>
      </c>
    </row>
    <row r="203" spans="1:13" x14ac:dyDescent="0.25">
      <c r="A203" s="155">
        <v>182</v>
      </c>
      <c r="B203" s="3"/>
      <c r="C203" s="42"/>
      <c r="D203" s="45"/>
      <c r="E203" s="42"/>
      <c r="F203" s="3"/>
      <c r="G203" s="3"/>
      <c r="H203" s="3"/>
      <c r="I203" s="165" t="str">
        <f>IF(B203&gt;0,CONCATENATE("CITES_",A203,"_",'Valoració '!$D$7)," ")</f>
        <v xml:space="preserve"> </v>
      </c>
      <c r="J203" s="155">
        <f t="shared" si="6"/>
        <v>0</v>
      </c>
      <c r="K203" s="155">
        <f t="shared" si="7"/>
        <v>0</v>
      </c>
      <c r="L203" s="155">
        <f t="shared" si="8"/>
        <v>0</v>
      </c>
      <c r="M203" s="159" t="str">
        <f>IF(E203&lt;&gt;"",CONCATENATE('Valoració '!$D$7,"1.1.e_00",D203),"")</f>
        <v/>
      </c>
    </row>
    <row r="204" spans="1:13" x14ac:dyDescent="0.25">
      <c r="A204" s="155">
        <v>183</v>
      </c>
      <c r="B204" s="3"/>
      <c r="C204" s="42"/>
      <c r="D204" s="45"/>
      <c r="E204" s="42"/>
      <c r="F204" s="3"/>
      <c r="G204" s="3"/>
      <c r="H204" s="3"/>
      <c r="I204" s="165" t="str">
        <f>IF(B204&gt;0,CONCATENATE("CITES_",A204,"_",'Valoració '!$D$7)," ")</f>
        <v xml:space="preserve"> </v>
      </c>
      <c r="J204" s="155">
        <f t="shared" si="6"/>
        <v>0</v>
      </c>
      <c r="K204" s="155">
        <f t="shared" si="7"/>
        <v>0</v>
      </c>
      <c r="L204" s="155">
        <f t="shared" si="8"/>
        <v>0</v>
      </c>
      <c r="M204" s="159" t="str">
        <f>IF(E204&lt;&gt;"",CONCATENATE('Valoració '!$D$7,"1.1.e_00",D204),"")</f>
        <v/>
      </c>
    </row>
    <row r="205" spans="1:13" x14ac:dyDescent="0.25">
      <c r="A205" s="155">
        <v>184</v>
      </c>
      <c r="B205" s="3"/>
      <c r="C205" s="42"/>
      <c r="D205" s="45"/>
      <c r="E205" s="42"/>
      <c r="F205" s="3"/>
      <c r="G205" s="3"/>
      <c r="H205" s="3"/>
      <c r="I205" s="165" t="str">
        <f>IF(B205&gt;0,CONCATENATE("CITES_",A205,"_",'Valoració '!$D$7)," ")</f>
        <v xml:space="preserve"> </v>
      </c>
      <c r="J205" s="155">
        <f t="shared" si="6"/>
        <v>0</v>
      </c>
      <c r="K205" s="155">
        <f t="shared" si="7"/>
        <v>0</v>
      </c>
      <c r="L205" s="155">
        <f t="shared" si="8"/>
        <v>0</v>
      </c>
      <c r="M205" s="159" t="str">
        <f>IF(E205&lt;&gt;"",CONCATENATE('Valoració '!$D$7,"1.1.e_00",D205),"")</f>
        <v/>
      </c>
    </row>
    <row r="206" spans="1:13" x14ac:dyDescent="0.25">
      <c r="A206" s="155">
        <v>185</v>
      </c>
      <c r="B206" s="3"/>
      <c r="C206" s="42"/>
      <c r="D206" s="45"/>
      <c r="E206" s="42"/>
      <c r="F206" s="3"/>
      <c r="G206" s="3"/>
      <c r="H206" s="3"/>
      <c r="I206" s="165" t="str">
        <f>IF(B206&gt;0,CONCATENATE("CITES_",A206,"_",'Valoració '!$D$7)," ")</f>
        <v xml:space="preserve"> </v>
      </c>
      <c r="J206" s="155">
        <f t="shared" si="6"/>
        <v>0</v>
      </c>
      <c r="K206" s="155">
        <f t="shared" si="7"/>
        <v>0</v>
      </c>
      <c r="L206" s="155">
        <f t="shared" si="8"/>
        <v>0</v>
      </c>
      <c r="M206" s="159" t="str">
        <f>IF(E206&lt;&gt;"",CONCATENATE('Valoració '!$D$7,"1.1.e_00",D206),"")</f>
        <v/>
      </c>
    </row>
    <row r="207" spans="1:13" x14ac:dyDescent="0.25">
      <c r="A207" s="155">
        <v>186</v>
      </c>
      <c r="B207" s="3"/>
      <c r="C207" s="42"/>
      <c r="D207" s="45"/>
      <c r="E207" s="42"/>
      <c r="F207" s="3"/>
      <c r="G207" s="3"/>
      <c r="H207" s="3"/>
      <c r="I207" s="165" t="str">
        <f>IF(B207&gt;0,CONCATENATE("CITES_",A207,"_",'Valoració '!$D$7)," ")</f>
        <v xml:space="preserve"> </v>
      </c>
      <c r="J207" s="155">
        <f t="shared" si="6"/>
        <v>0</v>
      </c>
      <c r="K207" s="155">
        <f t="shared" si="7"/>
        <v>0</v>
      </c>
      <c r="L207" s="155">
        <f t="shared" si="8"/>
        <v>0</v>
      </c>
      <c r="M207" s="159" t="str">
        <f>IF(E207&lt;&gt;"",CONCATENATE('Valoració '!$D$7,"1.1.e_00",D207),"")</f>
        <v/>
      </c>
    </row>
    <row r="208" spans="1:13" x14ac:dyDescent="0.25">
      <c r="A208" s="155">
        <v>187</v>
      </c>
      <c r="B208" s="3"/>
      <c r="C208" s="42"/>
      <c r="D208" s="45"/>
      <c r="E208" s="42"/>
      <c r="F208" s="3"/>
      <c r="G208" s="3"/>
      <c r="H208" s="3"/>
      <c r="I208" s="165" t="str">
        <f>IF(B208&gt;0,CONCATENATE("CITES_",A208,"_",'Valoració '!$D$7)," ")</f>
        <v xml:space="preserve"> </v>
      </c>
      <c r="J208" s="155">
        <f t="shared" si="6"/>
        <v>0</v>
      </c>
      <c r="K208" s="155">
        <f t="shared" si="7"/>
        <v>0</v>
      </c>
      <c r="L208" s="155">
        <f t="shared" si="8"/>
        <v>0</v>
      </c>
      <c r="M208" s="159" t="str">
        <f>IF(E208&lt;&gt;"",CONCATENATE('Valoració '!$D$7,"1.1.e_00",D208),"")</f>
        <v/>
      </c>
    </row>
    <row r="209" spans="1:13" x14ac:dyDescent="0.25">
      <c r="A209" s="155">
        <v>188</v>
      </c>
      <c r="B209" s="3"/>
      <c r="C209" s="42"/>
      <c r="D209" s="45"/>
      <c r="E209" s="42"/>
      <c r="F209" s="3"/>
      <c r="G209" s="3"/>
      <c r="H209" s="3"/>
      <c r="I209" s="165" t="str">
        <f>IF(B209&gt;0,CONCATENATE("CITES_",A209,"_",'Valoració '!$D$7)," ")</f>
        <v xml:space="preserve"> </v>
      </c>
      <c r="J209" s="155">
        <f t="shared" si="6"/>
        <v>0</v>
      </c>
      <c r="K209" s="155">
        <f t="shared" si="7"/>
        <v>0</v>
      </c>
      <c r="L209" s="155">
        <f t="shared" si="8"/>
        <v>0</v>
      </c>
      <c r="M209" s="159" t="str">
        <f>IF(E209&lt;&gt;"",CONCATENATE('Valoració '!$D$7,"1.1.e_00",D209),"")</f>
        <v/>
      </c>
    </row>
    <row r="210" spans="1:13" x14ac:dyDescent="0.25">
      <c r="A210" s="155">
        <v>189</v>
      </c>
      <c r="B210" s="3"/>
      <c r="C210" s="42"/>
      <c r="D210" s="45"/>
      <c r="E210" s="42"/>
      <c r="F210" s="3"/>
      <c r="G210" s="3"/>
      <c r="H210" s="3"/>
      <c r="I210" s="165" t="str">
        <f>IF(B210&gt;0,CONCATENATE("CITES_",A210,"_",'Valoració '!$D$7)," ")</f>
        <v xml:space="preserve"> </v>
      </c>
      <c r="J210" s="155">
        <f t="shared" si="6"/>
        <v>0</v>
      </c>
      <c r="K210" s="155">
        <f t="shared" si="7"/>
        <v>0</v>
      </c>
      <c r="L210" s="155">
        <f t="shared" si="8"/>
        <v>0</v>
      </c>
      <c r="M210" s="159" t="str">
        <f>IF(E210&lt;&gt;"",CONCATENATE('Valoració '!$D$7,"1.1.e_00",D210),"")</f>
        <v/>
      </c>
    </row>
    <row r="211" spans="1:13" x14ac:dyDescent="0.25">
      <c r="A211" s="155">
        <v>190</v>
      </c>
      <c r="B211" s="3"/>
      <c r="C211" s="42"/>
      <c r="D211" s="45"/>
      <c r="E211" s="42"/>
      <c r="F211" s="3"/>
      <c r="G211" s="3"/>
      <c r="H211" s="3"/>
      <c r="I211" s="165" t="str">
        <f>IF(B211&gt;0,CONCATENATE("CITES_",A211,"_",'Valoració '!$D$7)," ")</f>
        <v xml:space="preserve"> </v>
      </c>
      <c r="J211" s="155">
        <f t="shared" si="6"/>
        <v>0</v>
      </c>
      <c r="K211" s="155">
        <f t="shared" si="7"/>
        <v>0</v>
      </c>
      <c r="L211" s="155">
        <f t="shared" si="8"/>
        <v>0</v>
      </c>
      <c r="M211" s="159" t="str">
        <f>IF(E211&lt;&gt;"",CONCATENATE('Valoració '!$D$7,"1.1.e_00",D211),"")</f>
        <v/>
      </c>
    </row>
    <row r="212" spans="1:13" x14ac:dyDescent="0.25">
      <c r="A212" s="155">
        <v>191</v>
      </c>
      <c r="B212" s="3"/>
      <c r="C212" s="42"/>
      <c r="D212" s="45"/>
      <c r="E212" s="42"/>
      <c r="F212" s="3"/>
      <c r="G212" s="3"/>
      <c r="H212" s="3"/>
      <c r="I212" s="165" t="str">
        <f>IF(B212&gt;0,CONCATENATE("CITES_",A212,"_",'Valoració '!$D$7)," ")</f>
        <v xml:space="preserve"> </v>
      </c>
      <c r="J212" s="155">
        <f t="shared" si="6"/>
        <v>0</v>
      </c>
      <c r="K212" s="155">
        <f t="shared" si="7"/>
        <v>0</v>
      </c>
      <c r="L212" s="155">
        <f t="shared" si="8"/>
        <v>0</v>
      </c>
      <c r="M212" s="159" t="str">
        <f>IF(E212&lt;&gt;"",CONCATENATE('Valoració '!$D$7,"1.1.e_00",D212),"")</f>
        <v/>
      </c>
    </row>
    <row r="213" spans="1:13" x14ac:dyDescent="0.25">
      <c r="A213" s="155">
        <v>192</v>
      </c>
      <c r="B213" s="3"/>
      <c r="C213" s="42"/>
      <c r="D213" s="45"/>
      <c r="E213" s="42"/>
      <c r="F213" s="3"/>
      <c r="G213" s="3"/>
      <c r="H213" s="3"/>
      <c r="I213" s="165" t="str">
        <f>IF(B213&gt;0,CONCATENATE("CITES_",A213,"_",'Valoració '!$D$7)," ")</f>
        <v xml:space="preserve"> </v>
      </c>
      <c r="J213" s="155">
        <f t="shared" si="6"/>
        <v>0</v>
      </c>
      <c r="K213" s="155">
        <f t="shared" si="7"/>
        <v>0</v>
      </c>
      <c r="L213" s="155">
        <f t="shared" si="8"/>
        <v>0</v>
      </c>
      <c r="M213" s="159" t="str">
        <f>IF(E213&lt;&gt;"",CONCATENATE('Valoració '!$D$7,"1.1.e_00",D213),"")</f>
        <v/>
      </c>
    </row>
    <row r="214" spans="1:13" x14ac:dyDescent="0.25">
      <c r="A214" s="155">
        <v>193</v>
      </c>
      <c r="B214" s="3"/>
      <c r="C214" s="42"/>
      <c r="D214" s="45"/>
      <c r="E214" s="42"/>
      <c r="F214" s="3"/>
      <c r="G214" s="3"/>
      <c r="H214" s="3"/>
      <c r="I214" s="165" t="str">
        <f>IF(B214&gt;0,CONCATENATE("CITES_",A214,"_",'Valoració '!$D$7)," ")</f>
        <v xml:space="preserve"> </v>
      </c>
      <c r="J214" s="155">
        <f t="shared" si="6"/>
        <v>0</v>
      </c>
      <c r="K214" s="155">
        <f t="shared" si="7"/>
        <v>0</v>
      </c>
      <c r="L214" s="155">
        <f t="shared" si="8"/>
        <v>0</v>
      </c>
      <c r="M214" s="159" t="str">
        <f>IF(E214&lt;&gt;"",CONCATENATE('Valoració '!$D$7,"1.1.e_00",D214),"")</f>
        <v/>
      </c>
    </row>
    <row r="215" spans="1:13" x14ac:dyDescent="0.25">
      <c r="A215" s="155">
        <v>194</v>
      </c>
      <c r="B215" s="3"/>
      <c r="C215" s="42"/>
      <c r="D215" s="45"/>
      <c r="E215" s="42"/>
      <c r="F215" s="3"/>
      <c r="G215" s="3"/>
      <c r="H215" s="3"/>
      <c r="I215" s="165" t="str">
        <f>IF(B215&gt;0,CONCATENATE("CITES_",A215,"_",'Valoració '!$D$7)," ")</f>
        <v xml:space="preserve"> </v>
      </c>
      <c r="J215" s="155">
        <f t="shared" ref="J215:J221" si="9">IF(C215="L",2,IF(C215="LE",D215,IF(C215="A",1,IF(C215="C",1,0))))</f>
        <v>0</v>
      </c>
      <c r="K215" s="155">
        <f t="shared" ref="K215:K221" si="10">IF(E215=1,J215/2,IF(E215=2,J215/4,0))</f>
        <v>0</v>
      </c>
      <c r="L215" s="155">
        <f t="shared" ref="L215:L221" si="11">IF(G215&gt;50,G215*1.5,IF(G215&gt;10,G215*1.25,0))</f>
        <v>0</v>
      </c>
      <c r="M215" s="159" t="str">
        <f>IF(E215&lt;&gt;"",CONCATENATE('Valoració '!$D$7,"1.1.e_00",D215),"")</f>
        <v/>
      </c>
    </row>
    <row r="216" spans="1:13" x14ac:dyDescent="0.25">
      <c r="A216" s="155">
        <v>195</v>
      </c>
      <c r="B216" s="3"/>
      <c r="C216" s="42"/>
      <c r="D216" s="45"/>
      <c r="E216" s="42"/>
      <c r="F216" s="3"/>
      <c r="G216" s="3"/>
      <c r="H216" s="3"/>
      <c r="I216" s="165" t="str">
        <f>IF(B216&gt;0,CONCATENATE("CITES_",A216,"_",'Valoració '!$D$7)," ")</f>
        <v xml:space="preserve"> </v>
      </c>
      <c r="J216" s="155">
        <f t="shared" si="9"/>
        <v>0</v>
      </c>
      <c r="K216" s="155">
        <f t="shared" si="10"/>
        <v>0</v>
      </c>
      <c r="L216" s="155">
        <f t="shared" si="11"/>
        <v>0</v>
      </c>
      <c r="M216" s="159" t="str">
        <f>IF(E216&lt;&gt;"",CONCATENATE('Valoració '!$D$7,"1.1.e_00",D216),"")</f>
        <v/>
      </c>
    </row>
    <row r="217" spans="1:13" x14ac:dyDescent="0.25">
      <c r="A217" s="155">
        <v>196</v>
      </c>
      <c r="B217" s="3"/>
      <c r="C217" s="42"/>
      <c r="D217" s="45"/>
      <c r="E217" s="42"/>
      <c r="F217" s="3"/>
      <c r="G217" s="3"/>
      <c r="H217" s="3"/>
      <c r="I217" s="165" t="str">
        <f>IF(B217&gt;0,CONCATENATE("CITES_",A217,"_",'Valoració '!$D$7)," ")</f>
        <v xml:space="preserve"> </v>
      </c>
      <c r="J217" s="155">
        <f t="shared" si="9"/>
        <v>0</v>
      </c>
      <c r="K217" s="155">
        <f t="shared" si="10"/>
        <v>0</v>
      </c>
      <c r="L217" s="155">
        <f t="shared" si="11"/>
        <v>0</v>
      </c>
      <c r="M217" s="159" t="str">
        <f>IF(E217&lt;&gt;"",CONCATENATE('Valoració '!$D$7,"1.1.e_00",D217),"")</f>
        <v/>
      </c>
    </row>
    <row r="218" spans="1:13" x14ac:dyDescent="0.25">
      <c r="A218" s="155">
        <v>197</v>
      </c>
      <c r="B218" s="3"/>
      <c r="C218" s="42"/>
      <c r="D218" s="45"/>
      <c r="E218" s="42"/>
      <c r="F218" s="3"/>
      <c r="G218" s="3"/>
      <c r="H218" s="3"/>
      <c r="I218" s="165" t="str">
        <f>IF(B218&gt;0,CONCATENATE("CITES_",A218,"_",'Valoració '!$D$7)," ")</f>
        <v xml:space="preserve"> </v>
      </c>
      <c r="J218" s="155">
        <f t="shared" si="9"/>
        <v>0</v>
      </c>
      <c r="K218" s="155">
        <f t="shared" si="10"/>
        <v>0</v>
      </c>
      <c r="L218" s="155">
        <f t="shared" si="11"/>
        <v>0</v>
      </c>
      <c r="M218" s="159" t="str">
        <f>IF(E218&lt;&gt;"",CONCATENATE('Valoració '!$D$7,"1.1.e_00",D218),"")</f>
        <v/>
      </c>
    </row>
    <row r="219" spans="1:13" x14ac:dyDescent="0.25">
      <c r="A219" s="155">
        <v>198</v>
      </c>
      <c r="B219" s="3"/>
      <c r="C219" s="42"/>
      <c r="D219" s="45"/>
      <c r="E219" s="42"/>
      <c r="F219" s="3"/>
      <c r="G219" s="3"/>
      <c r="H219" s="3"/>
      <c r="I219" s="165" t="str">
        <f>IF(B219&gt;0,CONCATENATE("CITES_",A219,"_",'Valoració '!$D$7)," ")</f>
        <v xml:space="preserve"> </v>
      </c>
      <c r="J219" s="155">
        <f t="shared" si="9"/>
        <v>0</v>
      </c>
      <c r="K219" s="155">
        <f t="shared" si="10"/>
        <v>0</v>
      </c>
      <c r="L219" s="155">
        <f t="shared" si="11"/>
        <v>0</v>
      </c>
      <c r="M219" s="159" t="str">
        <f>IF(E219&lt;&gt;"",CONCATENATE('Valoració '!$D$7,"1.1.e_00",D219),"")</f>
        <v/>
      </c>
    </row>
    <row r="220" spans="1:13" x14ac:dyDescent="0.25">
      <c r="A220" s="155">
        <v>199</v>
      </c>
      <c r="B220" s="3"/>
      <c r="C220" s="42"/>
      <c r="D220" s="45"/>
      <c r="E220" s="42"/>
      <c r="F220" s="3"/>
      <c r="G220" s="3"/>
      <c r="H220" s="3"/>
      <c r="I220" s="165" t="str">
        <f>IF(B220&gt;0,CONCATENATE("CITES_",A220,"_",'Valoració '!$D$7)," ")</f>
        <v xml:space="preserve"> </v>
      </c>
      <c r="J220" s="155">
        <f t="shared" si="9"/>
        <v>0</v>
      </c>
      <c r="K220" s="155">
        <f t="shared" si="10"/>
        <v>0</v>
      </c>
      <c r="L220" s="155">
        <f t="shared" si="11"/>
        <v>0</v>
      </c>
      <c r="M220" s="159" t="str">
        <f>IF(E220&lt;&gt;"",CONCATENATE('Valoració '!$D$7,"1.1.e_00",D220),"")</f>
        <v/>
      </c>
    </row>
    <row r="221" spans="1:13" x14ac:dyDescent="0.25">
      <c r="A221" s="155">
        <v>200</v>
      </c>
      <c r="B221" s="3"/>
      <c r="C221" s="42"/>
      <c r="D221" s="45"/>
      <c r="E221" s="42"/>
      <c r="F221" s="3"/>
      <c r="G221" s="3"/>
      <c r="H221" s="3"/>
      <c r="I221" s="165" t="str">
        <f>IF(B221&gt;0,CONCATENATE("CITES_",A221,"_",'Valoració '!$D$7)," ")</f>
        <v xml:space="preserve"> </v>
      </c>
      <c r="J221" s="155">
        <f t="shared" si="9"/>
        <v>0</v>
      </c>
      <c r="K221" s="155">
        <f t="shared" si="10"/>
        <v>0</v>
      </c>
      <c r="L221" s="155">
        <f t="shared" si="11"/>
        <v>0</v>
      </c>
      <c r="M221" s="159" t="str">
        <f>IF(E221&lt;&gt;"",CONCATENATE('Valoració '!$D$7,"1.1.e_00",D221),"")</f>
        <v/>
      </c>
    </row>
    <row r="222" spans="1:13" x14ac:dyDescent="0.25">
      <c r="C222" s="136"/>
      <c r="D222" s="136"/>
    </row>
  </sheetData>
  <sheetProtection algorithmName="SHA-512" hashValue="q2ZeZCEDCLphc5jbYYu1Mk8Tu0NBg6xFVy4En3I7XWFiaL8IoG6+cwxG5+aSQqUTAPp6oHAKmps1tFD+uODzXw==" saltValue="YjYwkF6uteAA5hacdpl+Bw==" spinCount="100000" sheet="1" objects="1" scenarios="1"/>
  <mergeCells count="12">
    <mergeCell ref="M18:M21"/>
    <mergeCell ref="A17:J17"/>
    <mergeCell ref="J18:J21"/>
    <mergeCell ref="A18:A21"/>
    <mergeCell ref="L18:L21"/>
    <mergeCell ref="K18:K21"/>
    <mergeCell ref="E18:E21"/>
    <mergeCell ref="F18:F21"/>
    <mergeCell ref="G18:G21"/>
    <mergeCell ref="H18:H21"/>
    <mergeCell ref="B18:B21"/>
    <mergeCell ref="I18:I21"/>
  </mergeCells>
  <dataValidations count="2">
    <dataValidation type="list" allowBlank="1" showInputMessage="1" showErrorMessage="1" sqref="C22:C221">
      <formula1>"L, LE, A, C"</formula1>
    </dataValidation>
    <dataValidation type="list" allowBlank="1" showInputMessage="1" showErrorMessage="1" sqref="E22:E221">
      <formula1>"1, 2"</formula1>
    </dataValidation>
  </dataValidation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2" r:id="rId4" name="Button 2">
              <controlPr defaultSize="0" print="0" autoFill="0" autoPict="0" macro="[0]!Enviar">
                <anchor moveWithCells="1" sizeWithCells="1">
                  <from>
                    <xdr:col>8</xdr:col>
                    <xdr:colOff>781050</xdr:colOff>
                    <xdr:row>11</xdr:row>
                    <xdr:rowOff>38100</xdr:rowOff>
                  </from>
                  <to>
                    <xdr:col>8</xdr:col>
                    <xdr:colOff>1838325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9"/>
  <dimension ref="A1:T57"/>
  <sheetViews>
    <sheetView topLeftCell="F1" workbookViewId="0">
      <pane ySplit="7" topLeftCell="A8" activePane="bottomLeft" state="frozen"/>
      <selection pane="bottomLeft" activeCell="K7" sqref="K7"/>
    </sheetView>
  </sheetViews>
  <sheetFormatPr baseColWidth="10" defaultColWidth="11.42578125" defaultRowHeight="15" x14ac:dyDescent="0.25"/>
  <cols>
    <col min="1" max="1" width="9" customWidth="1"/>
    <col min="2" max="2" width="29.7109375" customWidth="1"/>
    <col min="3" max="3" width="22.140625" customWidth="1"/>
    <col min="4" max="4" width="19" customWidth="1"/>
    <col min="5" max="5" width="30.7109375" customWidth="1"/>
    <col min="6" max="6" width="14.7109375" customWidth="1"/>
    <col min="11" max="11" width="18.42578125" customWidth="1"/>
  </cols>
  <sheetData>
    <row r="1" spans="1:20" x14ac:dyDescent="0.25">
      <c r="A1" s="12" t="s">
        <v>28</v>
      </c>
      <c r="R1" s="7"/>
    </row>
    <row r="2" spans="1:20" x14ac:dyDescent="0.25">
      <c r="A2" s="13" t="s">
        <v>47</v>
      </c>
      <c r="R2" s="7"/>
    </row>
    <row r="3" spans="1:20" x14ac:dyDescent="0.25">
      <c r="A3" s="12"/>
      <c r="F3" s="32"/>
      <c r="R3" s="7"/>
    </row>
    <row r="4" spans="1:20" ht="26.25" customHeight="1" x14ac:dyDescent="0.3">
      <c r="A4" s="39" t="s">
        <v>113</v>
      </c>
      <c r="B4" s="14" t="s">
        <v>74</v>
      </c>
      <c r="C4" s="15"/>
      <c r="D4" s="16">
        <f>SUM(G8:G57)+SUM(H8:H57)+IF(SUM(I8:I57)&gt;0.5,0.5,SUM(I8:I57))+IF(SUM(J8:J57)&gt;0.5,0.5,SUM(J8:J57))</f>
        <v>0</v>
      </c>
      <c r="F4" s="32"/>
      <c r="R4" s="7"/>
      <c r="T4" s="39" t="s">
        <v>113</v>
      </c>
    </row>
    <row r="5" spans="1:20" x14ac:dyDescent="0.25">
      <c r="A5" s="12"/>
      <c r="R5" s="7"/>
    </row>
    <row r="6" spans="1:20" ht="15.75" x14ac:dyDescent="0.25">
      <c r="A6" s="253" t="s">
        <v>176</v>
      </c>
      <c r="B6" s="273"/>
      <c r="C6" s="273"/>
      <c r="D6" s="273"/>
      <c r="E6" s="273"/>
      <c r="F6" s="273"/>
      <c r="G6" s="273"/>
      <c r="H6" s="273"/>
      <c r="I6" s="273"/>
      <c r="J6" s="273"/>
      <c r="K6" s="274"/>
      <c r="L6" s="19"/>
      <c r="M6" s="19"/>
      <c r="N6" s="19"/>
      <c r="O6" s="19"/>
      <c r="P6" s="19"/>
      <c r="Q6" s="19"/>
    </row>
    <row r="7" spans="1:20" ht="30" x14ac:dyDescent="0.25">
      <c r="A7" s="31" t="s">
        <v>45</v>
      </c>
      <c r="B7" s="40" t="s">
        <v>69</v>
      </c>
      <c r="C7" s="40" t="s">
        <v>70</v>
      </c>
      <c r="D7" s="40" t="s">
        <v>71</v>
      </c>
      <c r="E7" s="40" t="s">
        <v>72</v>
      </c>
      <c r="F7" s="40" t="s">
        <v>73</v>
      </c>
      <c r="G7" s="20" t="s">
        <v>75</v>
      </c>
      <c r="H7" s="20" t="s">
        <v>76</v>
      </c>
      <c r="I7" s="20" t="s">
        <v>77</v>
      </c>
      <c r="J7" s="20" t="s">
        <v>78</v>
      </c>
      <c r="K7" s="21" t="s">
        <v>43</v>
      </c>
      <c r="L7" s="18"/>
      <c r="M7" s="18"/>
      <c r="N7" s="18"/>
      <c r="O7" s="18"/>
      <c r="P7" s="18"/>
      <c r="Q7" s="18"/>
      <c r="R7" s="18"/>
      <c r="S7" s="18"/>
    </row>
    <row r="8" spans="1:20" x14ac:dyDescent="0.25">
      <c r="A8" s="8">
        <v>1</v>
      </c>
      <c r="B8" s="3"/>
      <c r="C8" s="3"/>
      <c r="D8" s="3"/>
      <c r="E8" s="3"/>
      <c r="F8" s="3"/>
      <c r="G8" s="22">
        <f>IF(AND(C8="Internacional",F8="Responsable"),0.25*D8,0)</f>
        <v>0</v>
      </c>
      <c r="H8" s="22">
        <f>IF(AND(C8="Nacional",F8="Responsable"),0.2*D8,0)</f>
        <v>0</v>
      </c>
      <c r="I8" s="22">
        <f>IF(AND(C8="Nacional",F8="Participant"),0.1*D8,0)</f>
        <v>0</v>
      </c>
      <c r="J8" s="22">
        <f>IF(AND(C8="Internacional",F8="Participant"),0.1*D8,0)</f>
        <v>0</v>
      </c>
      <c r="K8" s="24" t="str">
        <f>IF(B8&lt;&gt;0,(CONCATENATE("11f_",'Valoració '!$D$10,"00",A8))," ")</f>
        <v xml:space="preserve"> </v>
      </c>
      <c r="L8" s="18"/>
      <c r="M8" s="18"/>
      <c r="N8" s="18"/>
      <c r="O8" s="18"/>
      <c r="P8" s="18"/>
      <c r="Q8" s="18"/>
      <c r="R8" s="18"/>
      <c r="S8" s="18"/>
    </row>
    <row r="9" spans="1:20" x14ac:dyDescent="0.25">
      <c r="A9" s="8">
        <v>2</v>
      </c>
      <c r="B9" s="3"/>
      <c r="C9" s="3"/>
      <c r="D9" s="3"/>
      <c r="E9" s="3"/>
      <c r="F9" s="3"/>
      <c r="G9" s="22">
        <f t="shared" ref="G9:G11" si="0">IF(AND(C9="Internacional",F9="Responsable"),0.25*D9,0)</f>
        <v>0</v>
      </c>
      <c r="H9" s="22">
        <f t="shared" ref="H9:H11" si="1">IF(AND(C9="Nacional",F9="Responsable"),0.2*D9,0)</f>
        <v>0</v>
      </c>
      <c r="I9" s="22">
        <f t="shared" ref="I9:I11" si="2">IF(AND(C9="Nacional",F9="Participant"),0.1*D9,0)</f>
        <v>0</v>
      </c>
      <c r="J9" s="22">
        <f t="shared" ref="J9:J11" si="3">IF(AND(C9="Internacional",F9="Participant"),0.1*D9,0)</f>
        <v>0</v>
      </c>
      <c r="K9" s="24" t="str">
        <f>IF(B9&lt;&gt;0,(CONCATENATE("11f_",'Valoració '!$D$10,"00",A9))," ")</f>
        <v xml:space="preserve"> </v>
      </c>
      <c r="L9" s="18"/>
      <c r="M9" s="18"/>
      <c r="N9" s="18"/>
      <c r="O9" s="18"/>
      <c r="P9" s="18"/>
      <c r="Q9" s="18"/>
      <c r="R9" s="18"/>
      <c r="S9" s="18"/>
    </row>
    <row r="10" spans="1:20" x14ac:dyDescent="0.25">
      <c r="A10" s="8">
        <v>3</v>
      </c>
      <c r="B10" s="3"/>
      <c r="C10" s="3"/>
      <c r="D10" s="3"/>
      <c r="E10" s="3"/>
      <c r="F10" s="3"/>
      <c r="G10" s="22">
        <f t="shared" si="0"/>
        <v>0</v>
      </c>
      <c r="H10" s="22">
        <f t="shared" si="1"/>
        <v>0</v>
      </c>
      <c r="I10" s="22">
        <f t="shared" si="2"/>
        <v>0</v>
      </c>
      <c r="J10" s="22">
        <f t="shared" si="3"/>
        <v>0</v>
      </c>
      <c r="K10" s="24" t="str">
        <f>IF(B10&lt;&gt;0,(CONCATENATE("11f_",'Valoració '!$D$10,"00",A10))," ")</f>
        <v xml:space="preserve"> </v>
      </c>
    </row>
    <row r="11" spans="1:20" x14ac:dyDescent="0.25">
      <c r="A11" s="8">
        <v>4</v>
      </c>
      <c r="B11" s="3"/>
      <c r="C11" s="3"/>
      <c r="D11" s="3"/>
      <c r="E11" s="3"/>
      <c r="F11" s="3"/>
      <c r="G11" s="22">
        <f t="shared" si="0"/>
        <v>0</v>
      </c>
      <c r="H11" s="22">
        <f t="shared" si="1"/>
        <v>0</v>
      </c>
      <c r="I11" s="22">
        <f t="shared" si="2"/>
        <v>0</v>
      </c>
      <c r="J11" s="22">
        <f t="shared" si="3"/>
        <v>0</v>
      </c>
      <c r="K11" s="24" t="str">
        <f>IF(B11&lt;&gt;0,(CONCATENATE("11f_",'Valoració '!$D$10,"00",A11))," ")</f>
        <v xml:space="preserve"> </v>
      </c>
    </row>
    <row r="12" spans="1:20" x14ac:dyDescent="0.25">
      <c r="A12" s="8">
        <v>5</v>
      </c>
      <c r="B12" s="3"/>
      <c r="C12" s="3"/>
      <c r="D12" s="3"/>
      <c r="E12" s="3"/>
      <c r="F12" s="3"/>
      <c r="G12" s="22">
        <f t="shared" ref="G12:G57" si="4">IF(AND(C12="Internacional",F12="Responsable"),0.25*D12,0)</f>
        <v>0</v>
      </c>
      <c r="H12" s="22">
        <f t="shared" ref="H12:H57" si="5">IF(AND(C12="Nacional",F12="Responsable"),0.2*D12,0)</f>
        <v>0</v>
      </c>
      <c r="I12" s="22">
        <f t="shared" ref="I12:I57" si="6">IF(AND(C12="Nacional",F12="Participant"),0.1*D12,0)</f>
        <v>0</v>
      </c>
      <c r="J12" s="22">
        <f t="shared" ref="J12:J57" si="7">IF(AND(C12="Internacional",F12="Participant"),0.1*D12,0)</f>
        <v>0</v>
      </c>
      <c r="K12" s="24" t="str">
        <f>IF(B12&lt;&gt;0,(CONCATENATE("11f_",'Valoració '!$D$10,"00",A12))," ")</f>
        <v xml:space="preserve"> </v>
      </c>
    </row>
    <row r="13" spans="1:20" x14ac:dyDescent="0.25">
      <c r="A13" s="8">
        <v>6</v>
      </c>
      <c r="B13" s="3"/>
      <c r="C13" s="3"/>
      <c r="D13" s="3"/>
      <c r="E13" s="3"/>
      <c r="F13" s="3"/>
      <c r="G13" s="22">
        <f t="shared" si="4"/>
        <v>0</v>
      </c>
      <c r="H13" s="22">
        <f t="shared" si="5"/>
        <v>0</v>
      </c>
      <c r="I13" s="22">
        <f t="shared" si="6"/>
        <v>0</v>
      </c>
      <c r="J13" s="22">
        <f t="shared" si="7"/>
        <v>0</v>
      </c>
      <c r="K13" s="24" t="str">
        <f>IF(B13&lt;&gt;0,(CONCATENATE("11f_",'Valoració '!$D$10,"00",A13))," ")</f>
        <v xml:space="preserve"> </v>
      </c>
    </row>
    <row r="14" spans="1:20" x14ac:dyDescent="0.25">
      <c r="A14" s="8">
        <v>7</v>
      </c>
      <c r="B14" s="3"/>
      <c r="C14" s="3"/>
      <c r="D14" s="3"/>
      <c r="E14" s="3"/>
      <c r="F14" s="3"/>
      <c r="G14" s="22">
        <f t="shared" si="4"/>
        <v>0</v>
      </c>
      <c r="H14" s="22">
        <f t="shared" si="5"/>
        <v>0</v>
      </c>
      <c r="I14" s="22">
        <f t="shared" si="6"/>
        <v>0</v>
      </c>
      <c r="J14" s="22">
        <f t="shared" si="7"/>
        <v>0</v>
      </c>
      <c r="K14" s="24" t="str">
        <f>IF(B14&lt;&gt;0,(CONCATENATE("11f_",'Valoració '!$D$10,"00",A14))," ")</f>
        <v xml:space="preserve"> </v>
      </c>
    </row>
    <row r="15" spans="1:20" x14ac:dyDescent="0.25">
      <c r="A15" s="8">
        <v>8</v>
      </c>
      <c r="B15" s="3"/>
      <c r="C15" s="3"/>
      <c r="D15" s="3"/>
      <c r="E15" s="3"/>
      <c r="F15" s="3"/>
      <c r="G15" s="22">
        <f t="shared" si="4"/>
        <v>0</v>
      </c>
      <c r="H15" s="22">
        <f t="shared" si="5"/>
        <v>0</v>
      </c>
      <c r="I15" s="22">
        <f t="shared" si="6"/>
        <v>0</v>
      </c>
      <c r="J15" s="22">
        <f t="shared" si="7"/>
        <v>0</v>
      </c>
      <c r="K15" s="24" t="str">
        <f>IF(B15&lt;&gt;0,(CONCATENATE("11f_",'Valoració '!$D$10,"00",A15))," ")</f>
        <v xml:space="preserve"> </v>
      </c>
    </row>
    <row r="16" spans="1:20" x14ac:dyDescent="0.25">
      <c r="A16" s="8">
        <v>9</v>
      </c>
      <c r="B16" s="3"/>
      <c r="C16" s="3"/>
      <c r="D16" s="3"/>
      <c r="E16" s="3"/>
      <c r="F16" s="3"/>
      <c r="G16" s="22">
        <f t="shared" si="4"/>
        <v>0</v>
      </c>
      <c r="H16" s="22">
        <f t="shared" si="5"/>
        <v>0</v>
      </c>
      <c r="I16" s="22">
        <f t="shared" si="6"/>
        <v>0</v>
      </c>
      <c r="J16" s="22">
        <f t="shared" si="7"/>
        <v>0</v>
      </c>
      <c r="K16" s="24" t="str">
        <f>IF(B16&lt;&gt;0,(CONCATENATE("11f_",'Valoració '!$D$10,"00",A16))," ")</f>
        <v xml:space="preserve"> </v>
      </c>
    </row>
    <row r="17" spans="1:11" x14ac:dyDescent="0.25">
      <c r="A17" s="8">
        <v>10</v>
      </c>
      <c r="B17" s="3"/>
      <c r="C17" s="3"/>
      <c r="D17" s="3"/>
      <c r="E17" s="3"/>
      <c r="F17" s="3"/>
      <c r="G17" s="22">
        <f t="shared" si="4"/>
        <v>0</v>
      </c>
      <c r="H17" s="22">
        <f t="shared" si="5"/>
        <v>0</v>
      </c>
      <c r="I17" s="22">
        <f t="shared" si="6"/>
        <v>0</v>
      </c>
      <c r="J17" s="22">
        <f t="shared" si="7"/>
        <v>0</v>
      </c>
      <c r="K17" s="24" t="str">
        <f>IF(B17&lt;&gt;0,(CONCATENATE("11f_",'Valoració '!$D$10,"00",A17))," ")</f>
        <v xml:space="preserve"> </v>
      </c>
    </row>
    <row r="18" spans="1:11" x14ac:dyDescent="0.25">
      <c r="A18" s="8">
        <v>11</v>
      </c>
      <c r="B18" s="3"/>
      <c r="C18" s="3"/>
      <c r="D18" s="3"/>
      <c r="E18" s="3"/>
      <c r="F18" s="3"/>
      <c r="G18" s="22">
        <f t="shared" si="4"/>
        <v>0</v>
      </c>
      <c r="H18" s="22">
        <f t="shared" si="5"/>
        <v>0</v>
      </c>
      <c r="I18" s="22">
        <f t="shared" si="6"/>
        <v>0</v>
      </c>
      <c r="J18" s="22">
        <f t="shared" si="7"/>
        <v>0</v>
      </c>
      <c r="K18" s="24" t="str">
        <f>IF(B18&lt;&gt;0,(CONCATENATE("11f_",'Valoració '!$D$10,"00",A18))," ")</f>
        <v xml:space="preserve"> </v>
      </c>
    </row>
    <row r="19" spans="1:11" x14ac:dyDescent="0.25">
      <c r="A19" s="8">
        <v>12</v>
      </c>
      <c r="B19" s="3"/>
      <c r="C19" s="3"/>
      <c r="D19" s="3"/>
      <c r="E19" s="3"/>
      <c r="F19" s="3"/>
      <c r="G19" s="22">
        <f t="shared" si="4"/>
        <v>0</v>
      </c>
      <c r="H19" s="22">
        <f t="shared" si="5"/>
        <v>0</v>
      </c>
      <c r="I19" s="22">
        <f t="shared" si="6"/>
        <v>0</v>
      </c>
      <c r="J19" s="22">
        <f t="shared" si="7"/>
        <v>0</v>
      </c>
      <c r="K19" s="24" t="str">
        <f>IF(B19&lt;&gt;0,(CONCATENATE("11f_",'Valoració '!$D$10,"00",A19))," ")</f>
        <v xml:space="preserve"> </v>
      </c>
    </row>
    <row r="20" spans="1:11" x14ac:dyDescent="0.25">
      <c r="A20" s="8">
        <v>13</v>
      </c>
      <c r="B20" s="3"/>
      <c r="C20" s="3"/>
      <c r="D20" s="3"/>
      <c r="E20" s="3"/>
      <c r="F20" s="3"/>
      <c r="G20" s="22">
        <f t="shared" si="4"/>
        <v>0</v>
      </c>
      <c r="H20" s="22">
        <f t="shared" si="5"/>
        <v>0</v>
      </c>
      <c r="I20" s="22">
        <f t="shared" si="6"/>
        <v>0</v>
      </c>
      <c r="J20" s="22">
        <f t="shared" si="7"/>
        <v>0</v>
      </c>
      <c r="K20" s="24" t="str">
        <f>IF(B20&lt;&gt;0,(CONCATENATE("11f_",'Valoració '!$D$10,"00",A20))," ")</f>
        <v xml:space="preserve"> </v>
      </c>
    </row>
    <row r="21" spans="1:11" x14ac:dyDescent="0.25">
      <c r="A21" s="8">
        <v>14</v>
      </c>
      <c r="B21" s="3"/>
      <c r="C21" s="3"/>
      <c r="D21" s="3"/>
      <c r="E21" s="3"/>
      <c r="F21" s="3"/>
      <c r="G21" s="22">
        <f t="shared" si="4"/>
        <v>0</v>
      </c>
      <c r="H21" s="22">
        <f t="shared" si="5"/>
        <v>0</v>
      </c>
      <c r="I21" s="22">
        <f t="shared" si="6"/>
        <v>0</v>
      </c>
      <c r="J21" s="22">
        <f t="shared" si="7"/>
        <v>0</v>
      </c>
      <c r="K21" s="24" t="str">
        <f>IF(B21&lt;&gt;0,(CONCATENATE("11f_",'Valoració '!$D$10,"00",A21))," ")</f>
        <v xml:space="preserve"> </v>
      </c>
    </row>
    <row r="22" spans="1:11" x14ac:dyDescent="0.25">
      <c r="A22" s="8">
        <v>15</v>
      </c>
      <c r="B22" s="3"/>
      <c r="C22" s="3"/>
      <c r="D22" s="3"/>
      <c r="E22" s="3"/>
      <c r="F22" s="3"/>
      <c r="G22" s="22">
        <f t="shared" si="4"/>
        <v>0</v>
      </c>
      <c r="H22" s="22">
        <f t="shared" si="5"/>
        <v>0</v>
      </c>
      <c r="I22" s="22">
        <f t="shared" si="6"/>
        <v>0</v>
      </c>
      <c r="J22" s="22">
        <f t="shared" si="7"/>
        <v>0</v>
      </c>
      <c r="K22" s="24" t="str">
        <f>IF(B22&lt;&gt;0,(CONCATENATE("11f_",'Valoració '!$D$10,"00",A22))," ")</f>
        <v xml:space="preserve"> </v>
      </c>
    </row>
    <row r="23" spans="1:11" x14ac:dyDescent="0.25">
      <c r="A23" s="8">
        <v>16</v>
      </c>
      <c r="B23" s="3"/>
      <c r="C23" s="3"/>
      <c r="D23" s="3"/>
      <c r="E23" s="3"/>
      <c r="F23" s="3"/>
      <c r="G23" s="22">
        <f t="shared" si="4"/>
        <v>0</v>
      </c>
      <c r="H23" s="22">
        <f t="shared" si="5"/>
        <v>0</v>
      </c>
      <c r="I23" s="22">
        <f t="shared" si="6"/>
        <v>0</v>
      </c>
      <c r="J23" s="22">
        <f t="shared" si="7"/>
        <v>0</v>
      </c>
      <c r="K23" s="24" t="str">
        <f>IF(B23&lt;&gt;0,(CONCATENATE("11f_",'Valoració '!$D$10,"00",A23))," ")</f>
        <v xml:space="preserve"> </v>
      </c>
    </row>
    <row r="24" spans="1:11" x14ac:dyDescent="0.25">
      <c r="A24" s="8">
        <v>17</v>
      </c>
      <c r="B24" s="3"/>
      <c r="C24" s="3"/>
      <c r="D24" s="3"/>
      <c r="E24" s="3"/>
      <c r="F24" s="3"/>
      <c r="G24" s="22">
        <f t="shared" si="4"/>
        <v>0</v>
      </c>
      <c r="H24" s="22">
        <f t="shared" si="5"/>
        <v>0</v>
      </c>
      <c r="I24" s="22">
        <f t="shared" si="6"/>
        <v>0</v>
      </c>
      <c r="J24" s="22">
        <f t="shared" si="7"/>
        <v>0</v>
      </c>
      <c r="K24" s="24" t="str">
        <f>IF(B24&lt;&gt;0,(CONCATENATE("11f_",'Valoració '!$D$10,"00",A24))," ")</f>
        <v xml:space="preserve"> </v>
      </c>
    </row>
    <row r="25" spans="1:11" x14ac:dyDescent="0.25">
      <c r="A25" s="8">
        <v>18</v>
      </c>
      <c r="B25" s="3"/>
      <c r="C25" s="3"/>
      <c r="D25" s="3"/>
      <c r="E25" s="3"/>
      <c r="F25" s="3"/>
      <c r="G25" s="22">
        <f t="shared" si="4"/>
        <v>0</v>
      </c>
      <c r="H25" s="22">
        <f t="shared" si="5"/>
        <v>0</v>
      </c>
      <c r="I25" s="22">
        <f t="shared" si="6"/>
        <v>0</v>
      </c>
      <c r="J25" s="22">
        <f t="shared" si="7"/>
        <v>0</v>
      </c>
      <c r="K25" s="24" t="str">
        <f>IF(B25&lt;&gt;0,(CONCATENATE("11f_",'Valoració '!$D$10,"00",A25))," ")</f>
        <v xml:space="preserve"> </v>
      </c>
    </row>
    <row r="26" spans="1:11" x14ac:dyDescent="0.25">
      <c r="A26" s="8">
        <v>19</v>
      </c>
      <c r="B26" s="3"/>
      <c r="C26" s="3"/>
      <c r="D26" s="3"/>
      <c r="E26" s="3"/>
      <c r="F26" s="3"/>
      <c r="G26" s="22">
        <f t="shared" si="4"/>
        <v>0</v>
      </c>
      <c r="H26" s="22">
        <f t="shared" si="5"/>
        <v>0</v>
      </c>
      <c r="I26" s="22">
        <f t="shared" si="6"/>
        <v>0</v>
      </c>
      <c r="J26" s="22">
        <f t="shared" si="7"/>
        <v>0</v>
      </c>
      <c r="K26" s="24" t="str">
        <f>IF(B26&lt;&gt;0,(CONCATENATE("11f_",'Valoració '!$D$10,"00",A26))," ")</f>
        <v xml:space="preserve"> </v>
      </c>
    </row>
    <row r="27" spans="1:11" x14ac:dyDescent="0.25">
      <c r="A27" s="8">
        <v>20</v>
      </c>
      <c r="B27" s="3"/>
      <c r="C27" s="3"/>
      <c r="D27" s="3"/>
      <c r="E27" s="3"/>
      <c r="F27" s="3"/>
      <c r="G27" s="22">
        <f t="shared" si="4"/>
        <v>0</v>
      </c>
      <c r="H27" s="22">
        <f t="shared" si="5"/>
        <v>0</v>
      </c>
      <c r="I27" s="22">
        <f t="shared" si="6"/>
        <v>0</v>
      </c>
      <c r="J27" s="22">
        <f t="shared" si="7"/>
        <v>0</v>
      </c>
      <c r="K27" s="24" t="str">
        <f>IF(B27&lt;&gt;0,(CONCATENATE("11f_",'Valoració '!$D$10,"00",A27))," ")</f>
        <v xml:space="preserve"> </v>
      </c>
    </row>
    <row r="28" spans="1:11" x14ac:dyDescent="0.25">
      <c r="A28" s="8">
        <v>21</v>
      </c>
      <c r="B28" s="3"/>
      <c r="C28" s="3"/>
      <c r="D28" s="3"/>
      <c r="E28" s="3"/>
      <c r="F28" s="3"/>
      <c r="G28" s="22">
        <f t="shared" si="4"/>
        <v>0</v>
      </c>
      <c r="H28" s="22">
        <f t="shared" si="5"/>
        <v>0</v>
      </c>
      <c r="I28" s="22">
        <f t="shared" si="6"/>
        <v>0</v>
      </c>
      <c r="J28" s="22">
        <f t="shared" si="7"/>
        <v>0</v>
      </c>
      <c r="K28" s="24" t="str">
        <f>IF(B28&lt;&gt;0,(CONCATENATE("11f_",'Valoració '!$D$10,"00",A28))," ")</f>
        <v xml:space="preserve"> </v>
      </c>
    </row>
    <row r="29" spans="1:11" x14ac:dyDescent="0.25">
      <c r="A29" s="8">
        <v>22</v>
      </c>
      <c r="B29" s="3"/>
      <c r="C29" s="3"/>
      <c r="D29" s="3"/>
      <c r="E29" s="3"/>
      <c r="F29" s="3"/>
      <c r="G29" s="22">
        <f t="shared" si="4"/>
        <v>0</v>
      </c>
      <c r="H29" s="22">
        <f t="shared" si="5"/>
        <v>0</v>
      </c>
      <c r="I29" s="22">
        <f t="shared" si="6"/>
        <v>0</v>
      </c>
      <c r="J29" s="22">
        <f t="shared" si="7"/>
        <v>0</v>
      </c>
      <c r="K29" s="24" t="str">
        <f>IF(B29&lt;&gt;0,(CONCATENATE("11f_",'Valoració '!$D$10,"00",A29))," ")</f>
        <v xml:space="preserve"> </v>
      </c>
    </row>
    <row r="30" spans="1:11" x14ac:dyDescent="0.25">
      <c r="A30" s="8">
        <v>23</v>
      </c>
      <c r="B30" s="3"/>
      <c r="C30" s="3"/>
      <c r="D30" s="3"/>
      <c r="E30" s="3"/>
      <c r="F30" s="3"/>
      <c r="G30" s="22">
        <f t="shared" si="4"/>
        <v>0</v>
      </c>
      <c r="H30" s="22">
        <f t="shared" si="5"/>
        <v>0</v>
      </c>
      <c r="I30" s="22">
        <f t="shared" si="6"/>
        <v>0</v>
      </c>
      <c r="J30" s="22">
        <f t="shared" si="7"/>
        <v>0</v>
      </c>
      <c r="K30" s="24" t="str">
        <f>IF(B30&lt;&gt;0,(CONCATENATE("11f_",'Valoració '!$D$10,"00",A30))," ")</f>
        <v xml:space="preserve"> </v>
      </c>
    </row>
    <row r="31" spans="1:11" x14ac:dyDescent="0.25">
      <c r="A31" s="8">
        <v>24</v>
      </c>
      <c r="B31" s="3"/>
      <c r="C31" s="3"/>
      <c r="D31" s="3"/>
      <c r="E31" s="3"/>
      <c r="F31" s="3"/>
      <c r="G31" s="22">
        <f t="shared" si="4"/>
        <v>0</v>
      </c>
      <c r="H31" s="22">
        <f t="shared" si="5"/>
        <v>0</v>
      </c>
      <c r="I31" s="22">
        <f t="shared" si="6"/>
        <v>0</v>
      </c>
      <c r="J31" s="22">
        <f t="shared" si="7"/>
        <v>0</v>
      </c>
      <c r="K31" s="24" t="str">
        <f>IF(B31&lt;&gt;0,(CONCATENATE("11f_",'Valoració '!$D$10,"00",A31))," ")</f>
        <v xml:space="preserve"> </v>
      </c>
    </row>
    <row r="32" spans="1:11" x14ac:dyDescent="0.25">
      <c r="A32" s="8">
        <v>25</v>
      </c>
      <c r="B32" s="3"/>
      <c r="C32" s="3"/>
      <c r="D32" s="3"/>
      <c r="E32" s="3"/>
      <c r="F32" s="3"/>
      <c r="G32" s="22">
        <f t="shared" si="4"/>
        <v>0</v>
      </c>
      <c r="H32" s="22">
        <f t="shared" si="5"/>
        <v>0</v>
      </c>
      <c r="I32" s="22">
        <f t="shared" si="6"/>
        <v>0</v>
      </c>
      <c r="J32" s="22">
        <f t="shared" si="7"/>
        <v>0</v>
      </c>
      <c r="K32" s="24" t="str">
        <f>IF(B32&lt;&gt;0,(CONCATENATE("11f_",'Valoració '!$D$10,"00",A32))," ")</f>
        <v xml:space="preserve"> </v>
      </c>
    </row>
    <row r="33" spans="1:11" x14ac:dyDescent="0.25">
      <c r="A33" s="8">
        <v>26</v>
      </c>
      <c r="B33" s="3"/>
      <c r="C33" s="3"/>
      <c r="D33" s="3"/>
      <c r="E33" s="3"/>
      <c r="F33" s="3"/>
      <c r="G33" s="22">
        <f t="shared" si="4"/>
        <v>0</v>
      </c>
      <c r="H33" s="22">
        <f t="shared" si="5"/>
        <v>0</v>
      </c>
      <c r="I33" s="22">
        <f t="shared" si="6"/>
        <v>0</v>
      </c>
      <c r="J33" s="22">
        <f t="shared" si="7"/>
        <v>0</v>
      </c>
      <c r="K33" s="24" t="str">
        <f>IF(B33&lt;&gt;0,(CONCATENATE("11f_",'Valoració '!$D$10,"00",A33))," ")</f>
        <v xml:space="preserve"> </v>
      </c>
    </row>
    <row r="34" spans="1:11" x14ac:dyDescent="0.25">
      <c r="A34" s="8">
        <v>27</v>
      </c>
      <c r="B34" s="3"/>
      <c r="C34" s="3"/>
      <c r="D34" s="3"/>
      <c r="E34" s="3"/>
      <c r="F34" s="3"/>
      <c r="G34" s="22">
        <f t="shared" si="4"/>
        <v>0</v>
      </c>
      <c r="H34" s="22">
        <f t="shared" si="5"/>
        <v>0</v>
      </c>
      <c r="I34" s="22">
        <f t="shared" si="6"/>
        <v>0</v>
      </c>
      <c r="J34" s="22">
        <f t="shared" si="7"/>
        <v>0</v>
      </c>
      <c r="K34" s="24" t="str">
        <f>IF(B34&lt;&gt;0,(CONCATENATE("11f_",'Valoració '!$D$10,"00",A34))," ")</f>
        <v xml:space="preserve"> </v>
      </c>
    </row>
    <row r="35" spans="1:11" x14ac:dyDescent="0.25">
      <c r="A35" s="8">
        <v>28</v>
      </c>
      <c r="B35" s="3"/>
      <c r="C35" s="3"/>
      <c r="D35" s="3"/>
      <c r="E35" s="3"/>
      <c r="F35" s="3"/>
      <c r="G35" s="22">
        <f t="shared" si="4"/>
        <v>0</v>
      </c>
      <c r="H35" s="22">
        <f t="shared" si="5"/>
        <v>0</v>
      </c>
      <c r="I35" s="22">
        <f t="shared" si="6"/>
        <v>0</v>
      </c>
      <c r="J35" s="22">
        <f t="shared" si="7"/>
        <v>0</v>
      </c>
      <c r="K35" s="24" t="str">
        <f>IF(B35&lt;&gt;0,(CONCATENATE("11f_",'Valoració '!$D$10,"00",A35))," ")</f>
        <v xml:space="preserve"> </v>
      </c>
    </row>
    <row r="36" spans="1:11" x14ac:dyDescent="0.25">
      <c r="A36" s="8">
        <v>29</v>
      </c>
      <c r="B36" s="3"/>
      <c r="C36" s="3"/>
      <c r="D36" s="3"/>
      <c r="E36" s="3"/>
      <c r="F36" s="3"/>
      <c r="G36" s="22">
        <f t="shared" si="4"/>
        <v>0</v>
      </c>
      <c r="H36" s="22">
        <f t="shared" si="5"/>
        <v>0</v>
      </c>
      <c r="I36" s="22">
        <f t="shared" si="6"/>
        <v>0</v>
      </c>
      <c r="J36" s="22">
        <f t="shared" si="7"/>
        <v>0</v>
      </c>
      <c r="K36" s="24" t="str">
        <f>IF(B36&lt;&gt;0,(CONCATENATE("11f_",'Valoració '!$D$10,"00",A36))," ")</f>
        <v xml:space="preserve"> </v>
      </c>
    </row>
    <row r="37" spans="1:11" x14ac:dyDescent="0.25">
      <c r="A37" s="8">
        <v>30</v>
      </c>
      <c r="B37" s="3"/>
      <c r="C37" s="3"/>
      <c r="D37" s="3"/>
      <c r="E37" s="3"/>
      <c r="F37" s="3"/>
      <c r="G37" s="22">
        <f t="shared" si="4"/>
        <v>0</v>
      </c>
      <c r="H37" s="22">
        <f t="shared" si="5"/>
        <v>0</v>
      </c>
      <c r="I37" s="22">
        <f t="shared" si="6"/>
        <v>0</v>
      </c>
      <c r="J37" s="22">
        <f t="shared" si="7"/>
        <v>0</v>
      </c>
      <c r="K37" s="24" t="str">
        <f>IF(B37&lt;&gt;0,(CONCATENATE("11f_",'Valoració '!$D$10,"00",A37))," ")</f>
        <v xml:space="preserve"> </v>
      </c>
    </row>
    <row r="38" spans="1:11" x14ac:dyDescent="0.25">
      <c r="A38" s="8">
        <v>31</v>
      </c>
      <c r="B38" s="3"/>
      <c r="C38" s="3"/>
      <c r="D38" s="3"/>
      <c r="E38" s="3"/>
      <c r="F38" s="3"/>
      <c r="G38" s="22">
        <f t="shared" si="4"/>
        <v>0</v>
      </c>
      <c r="H38" s="22">
        <f t="shared" si="5"/>
        <v>0</v>
      </c>
      <c r="I38" s="22">
        <f t="shared" si="6"/>
        <v>0</v>
      </c>
      <c r="J38" s="22">
        <f t="shared" si="7"/>
        <v>0</v>
      </c>
      <c r="K38" s="24" t="str">
        <f>IF(B38&lt;&gt;0,(CONCATENATE("11f_",'Valoració '!$D$10,"00",A38))," ")</f>
        <v xml:space="preserve"> </v>
      </c>
    </row>
    <row r="39" spans="1:11" x14ac:dyDescent="0.25">
      <c r="A39" s="8">
        <v>32</v>
      </c>
      <c r="B39" s="3"/>
      <c r="C39" s="3"/>
      <c r="D39" s="3"/>
      <c r="E39" s="3"/>
      <c r="F39" s="3"/>
      <c r="G39" s="22">
        <f t="shared" si="4"/>
        <v>0</v>
      </c>
      <c r="H39" s="22">
        <f t="shared" si="5"/>
        <v>0</v>
      </c>
      <c r="I39" s="22">
        <f t="shared" si="6"/>
        <v>0</v>
      </c>
      <c r="J39" s="22">
        <f t="shared" si="7"/>
        <v>0</v>
      </c>
      <c r="K39" s="24" t="str">
        <f>IF(B39&lt;&gt;0,(CONCATENATE("11f_",'Valoració '!$D$10,"00",A39))," ")</f>
        <v xml:space="preserve"> </v>
      </c>
    </row>
    <row r="40" spans="1:11" x14ac:dyDescent="0.25">
      <c r="A40" s="8">
        <v>33</v>
      </c>
      <c r="B40" s="3"/>
      <c r="C40" s="3"/>
      <c r="D40" s="3"/>
      <c r="E40" s="3"/>
      <c r="F40" s="3"/>
      <c r="G40" s="22">
        <f t="shared" si="4"/>
        <v>0</v>
      </c>
      <c r="H40" s="22">
        <f t="shared" si="5"/>
        <v>0</v>
      </c>
      <c r="I40" s="22">
        <f t="shared" si="6"/>
        <v>0</v>
      </c>
      <c r="J40" s="22">
        <f t="shared" si="7"/>
        <v>0</v>
      </c>
      <c r="K40" s="24" t="str">
        <f>IF(B40&lt;&gt;0,(CONCATENATE("11f_",'Valoració '!$D$10,"00",A40))," ")</f>
        <v xml:space="preserve"> </v>
      </c>
    </row>
    <row r="41" spans="1:11" x14ac:dyDescent="0.25">
      <c r="A41" s="8">
        <v>34</v>
      </c>
      <c r="B41" s="3"/>
      <c r="C41" s="3"/>
      <c r="D41" s="3"/>
      <c r="E41" s="3"/>
      <c r="F41" s="3"/>
      <c r="G41" s="22">
        <f t="shared" si="4"/>
        <v>0</v>
      </c>
      <c r="H41" s="22">
        <f t="shared" si="5"/>
        <v>0</v>
      </c>
      <c r="I41" s="22">
        <f t="shared" si="6"/>
        <v>0</v>
      </c>
      <c r="J41" s="22">
        <f t="shared" si="7"/>
        <v>0</v>
      </c>
      <c r="K41" s="24" t="str">
        <f>IF(B41&lt;&gt;0,(CONCATENATE("11f_",'Valoració '!$D$10,"00",A41))," ")</f>
        <v xml:space="preserve"> </v>
      </c>
    </row>
    <row r="42" spans="1:11" x14ac:dyDescent="0.25">
      <c r="A42" s="8">
        <v>35</v>
      </c>
      <c r="B42" s="3"/>
      <c r="C42" s="3"/>
      <c r="D42" s="3"/>
      <c r="E42" s="3"/>
      <c r="F42" s="3"/>
      <c r="G42" s="22">
        <f t="shared" si="4"/>
        <v>0</v>
      </c>
      <c r="H42" s="22">
        <f t="shared" si="5"/>
        <v>0</v>
      </c>
      <c r="I42" s="22">
        <f t="shared" si="6"/>
        <v>0</v>
      </c>
      <c r="J42" s="22">
        <f t="shared" si="7"/>
        <v>0</v>
      </c>
      <c r="K42" s="24" t="str">
        <f>IF(B42&lt;&gt;0,(CONCATENATE("11f_",'Valoració '!$D$10,"00",A42))," ")</f>
        <v xml:space="preserve"> </v>
      </c>
    </row>
    <row r="43" spans="1:11" x14ac:dyDescent="0.25">
      <c r="A43" s="8">
        <v>36</v>
      </c>
      <c r="B43" s="3"/>
      <c r="C43" s="3"/>
      <c r="D43" s="3"/>
      <c r="E43" s="3"/>
      <c r="F43" s="3"/>
      <c r="G43" s="22">
        <f t="shared" si="4"/>
        <v>0</v>
      </c>
      <c r="H43" s="22">
        <f t="shared" si="5"/>
        <v>0</v>
      </c>
      <c r="I43" s="22">
        <f t="shared" si="6"/>
        <v>0</v>
      </c>
      <c r="J43" s="22">
        <f t="shared" si="7"/>
        <v>0</v>
      </c>
      <c r="K43" s="24" t="str">
        <f>IF(B43&lt;&gt;0,(CONCATENATE("11f_",'Valoració '!$D$10,"00",A43))," ")</f>
        <v xml:space="preserve"> </v>
      </c>
    </row>
    <row r="44" spans="1:11" x14ac:dyDescent="0.25">
      <c r="A44" s="8">
        <v>37</v>
      </c>
      <c r="B44" s="3"/>
      <c r="C44" s="3"/>
      <c r="D44" s="3"/>
      <c r="E44" s="3"/>
      <c r="F44" s="3"/>
      <c r="G44" s="22">
        <f t="shared" si="4"/>
        <v>0</v>
      </c>
      <c r="H44" s="22">
        <f t="shared" si="5"/>
        <v>0</v>
      </c>
      <c r="I44" s="22">
        <f t="shared" si="6"/>
        <v>0</v>
      </c>
      <c r="J44" s="22">
        <f t="shared" si="7"/>
        <v>0</v>
      </c>
      <c r="K44" s="24" t="str">
        <f>IF(B44&lt;&gt;0,(CONCATENATE("11f_",'Valoració '!$D$10,"00",A44))," ")</f>
        <v xml:space="preserve"> </v>
      </c>
    </row>
    <row r="45" spans="1:11" x14ac:dyDescent="0.25">
      <c r="A45" s="8">
        <v>38</v>
      </c>
      <c r="B45" s="3"/>
      <c r="C45" s="3"/>
      <c r="D45" s="3"/>
      <c r="E45" s="3"/>
      <c r="F45" s="3"/>
      <c r="G45" s="22">
        <f t="shared" si="4"/>
        <v>0</v>
      </c>
      <c r="H45" s="22">
        <f t="shared" si="5"/>
        <v>0</v>
      </c>
      <c r="I45" s="22">
        <f t="shared" si="6"/>
        <v>0</v>
      </c>
      <c r="J45" s="22">
        <f t="shared" si="7"/>
        <v>0</v>
      </c>
      <c r="K45" s="24" t="str">
        <f>IF(B45&lt;&gt;0,(CONCATENATE("11f_",'Valoració '!$D$10,"00",A45))," ")</f>
        <v xml:space="preserve"> </v>
      </c>
    </row>
    <row r="46" spans="1:11" x14ac:dyDescent="0.25">
      <c r="A46" s="8">
        <v>39</v>
      </c>
      <c r="B46" s="3"/>
      <c r="C46" s="3"/>
      <c r="D46" s="3"/>
      <c r="E46" s="3"/>
      <c r="F46" s="3"/>
      <c r="G46" s="22">
        <f t="shared" si="4"/>
        <v>0</v>
      </c>
      <c r="H46" s="22">
        <f t="shared" si="5"/>
        <v>0</v>
      </c>
      <c r="I46" s="22">
        <f t="shared" si="6"/>
        <v>0</v>
      </c>
      <c r="J46" s="22">
        <f t="shared" si="7"/>
        <v>0</v>
      </c>
      <c r="K46" s="24" t="str">
        <f>IF(B46&lt;&gt;0,(CONCATENATE("11f_",'Valoració '!$D$10,"00",A46))," ")</f>
        <v xml:space="preserve"> </v>
      </c>
    </row>
    <row r="47" spans="1:11" x14ac:dyDescent="0.25">
      <c r="A47" s="8">
        <v>40</v>
      </c>
      <c r="B47" s="3"/>
      <c r="C47" s="3"/>
      <c r="D47" s="3"/>
      <c r="E47" s="3"/>
      <c r="F47" s="3"/>
      <c r="G47" s="22">
        <f t="shared" si="4"/>
        <v>0</v>
      </c>
      <c r="H47" s="22">
        <f t="shared" si="5"/>
        <v>0</v>
      </c>
      <c r="I47" s="22">
        <f t="shared" si="6"/>
        <v>0</v>
      </c>
      <c r="J47" s="22">
        <f t="shared" si="7"/>
        <v>0</v>
      </c>
      <c r="K47" s="24" t="str">
        <f>IF(B47&lt;&gt;0,(CONCATENATE("11f_",'Valoració '!$D$10,"00",A47))," ")</f>
        <v xml:space="preserve"> </v>
      </c>
    </row>
    <row r="48" spans="1:11" x14ac:dyDescent="0.25">
      <c r="A48" s="8">
        <v>41</v>
      </c>
      <c r="B48" s="3"/>
      <c r="C48" s="3"/>
      <c r="D48" s="3"/>
      <c r="E48" s="3"/>
      <c r="F48" s="3"/>
      <c r="G48" s="22">
        <f t="shared" si="4"/>
        <v>0</v>
      </c>
      <c r="H48" s="22">
        <f t="shared" si="5"/>
        <v>0</v>
      </c>
      <c r="I48" s="22">
        <f t="shared" si="6"/>
        <v>0</v>
      </c>
      <c r="J48" s="22">
        <f t="shared" si="7"/>
        <v>0</v>
      </c>
      <c r="K48" s="24" t="str">
        <f>IF(B48&lt;&gt;0,(CONCATENATE("11f_",'Valoració '!$D$10,"00",A48))," ")</f>
        <v xml:space="preserve"> </v>
      </c>
    </row>
    <row r="49" spans="1:11" x14ac:dyDescent="0.25">
      <c r="A49" s="8">
        <v>42</v>
      </c>
      <c r="B49" s="3"/>
      <c r="C49" s="3"/>
      <c r="D49" s="3"/>
      <c r="E49" s="3"/>
      <c r="F49" s="3"/>
      <c r="G49" s="22">
        <f t="shared" si="4"/>
        <v>0</v>
      </c>
      <c r="H49" s="22">
        <f t="shared" si="5"/>
        <v>0</v>
      </c>
      <c r="I49" s="22">
        <f t="shared" si="6"/>
        <v>0</v>
      </c>
      <c r="J49" s="22">
        <f t="shared" si="7"/>
        <v>0</v>
      </c>
      <c r="K49" s="24" t="str">
        <f>IF(B49&lt;&gt;0,(CONCATENATE("11f_",'Valoració '!$D$10,"00",A49))," ")</f>
        <v xml:space="preserve"> </v>
      </c>
    </row>
    <row r="50" spans="1:11" x14ac:dyDescent="0.25">
      <c r="A50" s="8">
        <v>43</v>
      </c>
      <c r="B50" s="3"/>
      <c r="C50" s="3"/>
      <c r="D50" s="3"/>
      <c r="E50" s="3"/>
      <c r="F50" s="3"/>
      <c r="G50" s="22">
        <f t="shared" si="4"/>
        <v>0</v>
      </c>
      <c r="H50" s="22">
        <f t="shared" si="5"/>
        <v>0</v>
      </c>
      <c r="I50" s="22">
        <f t="shared" si="6"/>
        <v>0</v>
      </c>
      <c r="J50" s="22">
        <f t="shared" si="7"/>
        <v>0</v>
      </c>
      <c r="K50" s="24" t="str">
        <f>IF(B50&lt;&gt;0,(CONCATENATE("11f_",'Valoració '!$D$10,"00",A50))," ")</f>
        <v xml:space="preserve"> </v>
      </c>
    </row>
    <row r="51" spans="1:11" x14ac:dyDescent="0.25">
      <c r="A51" s="8">
        <v>44</v>
      </c>
      <c r="B51" s="3"/>
      <c r="C51" s="3"/>
      <c r="D51" s="3"/>
      <c r="E51" s="3"/>
      <c r="F51" s="3"/>
      <c r="G51" s="22">
        <f t="shared" si="4"/>
        <v>0</v>
      </c>
      <c r="H51" s="22">
        <f t="shared" si="5"/>
        <v>0</v>
      </c>
      <c r="I51" s="22">
        <f t="shared" si="6"/>
        <v>0</v>
      </c>
      <c r="J51" s="22">
        <f t="shared" si="7"/>
        <v>0</v>
      </c>
      <c r="K51" s="24" t="str">
        <f>IF(B51&lt;&gt;0,(CONCATENATE("11f_",'Valoració '!$D$10,"00",A51))," ")</f>
        <v xml:space="preserve"> </v>
      </c>
    </row>
    <row r="52" spans="1:11" x14ac:dyDescent="0.25">
      <c r="A52" s="8">
        <v>45</v>
      </c>
      <c r="B52" s="3"/>
      <c r="C52" s="3"/>
      <c r="D52" s="3"/>
      <c r="E52" s="3"/>
      <c r="F52" s="3"/>
      <c r="G52" s="22">
        <f t="shared" si="4"/>
        <v>0</v>
      </c>
      <c r="H52" s="22">
        <f t="shared" si="5"/>
        <v>0</v>
      </c>
      <c r="I52" s="22">
        <f t="shared" si="6"/>
        <v>0</v>
      </c>
      <c r="J52" s="22">
        <f t="shared" si="7"/>
        <v>0</v>
      </c>
      <c r="K52" s="24" t="str">
        <f>IF(B52&lt;&gt;0,(CONCATENATE("11f_",'Valoració '!$D$10,"00",A52))," ")</f>
        <v xml:space="preserve"> </v>
      </c>
    </row>
    <row r="53" spans="1:11" x14ac:dyDescent="0.25">
      <c r="A53" s="8">
        <v>46</v>
      </c>
      <c r="B53" s="3"/>
      <c r="C53" s="3"/>
      <c r="D53" s="3"/>
      <c r="E53" s="3"/>
      <c r="F53" s="3"/>
      <c r="G53" s="22">
        <f t="shared" si="4"/>
        <v>0</v>
      </c>
      <c r="H53" s="22">
        <f t="shared" si="5"/>
        <v>0</v>
      </c>
      <c r="I53" s="22">
        <f t="shared" si="6"/>
        <v>0</v>
      </c>
      <c r="J53" s="22">
        <f t="shared" si="7"/>
        <v>0</v>
      </c>
      <c r="K53" s="24" t="str">
        <f>IF(B53&lt;&gt;0,(CONCATENATE("11f_",'Valoració '!$D$10,"00",A53))," ")</f>
        <v xml:space="preserve"> </v>
      </c>
    </row>
    <row r="54" spans="1:11" x14ac:dyDescent="0.25">
      <c r="A54" s="8">
        <v>47</v>
      </c>
      <c r="B54" s="3"/>
      <c r="C54" s="3"/>
      <c r="D54" s="3"/>
      <c r="E54" s="3"/>
      <c r="F54" s="3"/>
      <c r="G54" s="22">
        <f t="shared" si="4"/>
        <v>0</v>
      </c>
      <c r="H54" s="22">
        <f t="shared" si="5"/>
        <v>0</v>
      </c>
      <c r="I54" s="22">
        <f t="shared" si="6"/>
        <v>0</v>
      </c>
      <c r="J54" s="22">
        <f t="shared" si="7"/>
        <v>0</v>
      </c>
      <c r="K54" s="24" t="str">
        <f>IF(B54&lt;&gt;0,(CONCATENATE("11f_",'Valoració '!$D$10,"00",A54))," ")</f>
        <v xml:space="preserve"> </v>
      </c>
    </row>
    <row r="55" spans="1:11" x14ac:dyDescent="0.25">
      <c r="A55" s="8">
        <v>48</v>
      </c>
      <c r="B55" s="3"/>
      <c r="C55" s="3"/>
      <c r="D55" s="3"/>
      <c r="E55" s="3"/>
      <c r="F55" s="3"/>
      <c r="G55" s="22">
        <f t="shared" si="4"/>
        <v>0</v>
      </c>
      <c r="H55" s="22">
        <f t="shared" si="5"/>
        <v>0</v>
      </c>
      <c r="I55" s="22">
        <f t="shared" si="6"/>
        <v>0</v>
      </c>
      <c r="J55" s="22">
        <f t="shared" si="7"/>
        <v>0</v>
      </c>
      <c r="K55" s="24" t="str">
        <f>IF(B55&lt;&gt;0,(CONCATENATE("11f_",'Valoració '!$D$10,"00",A55))," ")</f>
        <v xml:space="preserve"> </v>
      </c>
    </row>
    <row r="56" spans="1:11" x14ac:dyDescent="0.25">
      <c r="A56" s="8">
        <v>49</v>
      </c>
      <c r="B56" s="3"/>
      <c r="C56" s="3"/>
      <c r="D56" s="3"/>
      <c r="E56" s="3"/>
      <c r="F56" s="3"/>
      <c r="G56" s="22">
        <f t="shared" si="4"/>
        <v>0</v>
      </c>
      <c r="H56" s="22">
        <f t="shared" si="5"/>
        <v>0</v>
      </c>
      <c r="I56" s="22">
        <f t="shared" si="6"/>
        <v>0</v>
      </c>
      <c r="J56" s="22">
        <f t="shared" si="7"/>
        <v>0</v>
      </c>
      <c r="K56" s="24" t="str">
        <f>IF(B56&lt;&gt;0,(CONCATENATE("11f_",'Valoració '!$D$10,"00",A56))," ")</f>
        <v xml:space="preserve"> </v>
      </c>
    </row>
    <row r="57" spans="1:11" x14ac:dyDescent="0.25">
      <c r="A57" s="8">
        <v>50</v>
      </c>
      <c r="B57" s="3"/>
      <c r="C57" s="3"/>
      <c r="D57" s="3"/>
      <c r="E57" s="3"/>
      <c r="F57" s="3"/>
      <c r="G57" s="22">
        <f t="shared" si="4"/>
        <v>0</v>
      </c>
      <c r="H57" s="22">
        <f t="shared" si="5"/>
        <v>0</v>
      </c>
      <c r="I57" s="22">
        <f t="shared" si="6"/>
        <v>0</v>
      </c>
      <c r="J57" s="22">
        <f t="shared" si="7"/>
        <v>0</v>
      </c>
      <c r="K57" s="24" t="str">
        <f>IF(B57&lt;&gt;0,(CONCATENATE("11f_",'Valoració '!$D$10,"00",A57))," ")</f>
        <v xml:space="preserve"> </v>
      </c>
    </row>
  </sheetData>
  <sheetProtection algorithmName="SHA-512" hashValue="NZtox7XQBxEew+kcpP+XGO/y2+WIbeO8sXWGi4XTO1hR0985VV1Wlb7aoZ8JAESGH8tinRJ7lWUpuTp6gB+cZA==" saltValue="Qu/LhKmwOSTYGYDjykE4Yw==" spinCount="100000" sheet="1" objects="1" scenarios="1"/>
  <mergeCells count="1">
    <mergeCell ref="A6:K6"/>
  </mergeCells>
  <dataValidations count="2">
    <dataValidation type="list" allowBlank="1" showInputMessage="1" showErrorMessage="1" sqref="C8:C57">
      <formula1>"Nacional, Internacional"</formula1>
    </dataValidation>
    <dataValidation type="list" allowBlank="1" showInputMessage="1" showErrorMessage="1" sqref="F8:F57">
      <formula1>"Responsable, Participant"</formula1>
    </dataValidation>
  </dataValidations>
  <hyperlinks>
    <hyperlink ref="T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E109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19.140625" customWidth="1"/>
    <col min="5" max="5" width="20.140625" customWidth="1"/>
  </cols>
  <sheetData>
    <row r="1" spans="1:5" x14ac:dyDescent="0.25">
      <c r="A1" s="30" t="s">
        <v>127</v>
      </c>
    </row>
    <row r="2" spans="1:5" x14ac:dyDescent="0.25">
      <c r="A2" t="s">
        <v>108</v>
      </c>
    </row>
    <row r="4" spans="1:5" x14ac:dyDescent="0.25">
      <c r="A4" s="39" t="s">
        <v>113</v>
      </c>
    </row>
    <row r="6" spans="1:5" x14ac:dyDescent="0.25">
      <c r="A6" s="253" t="s">
        <v>177</v>
      </c>
      <c r="B6" s="254"/>
      <c r="C6" s="254"/>
      <c r="D6" s="255"/>
    </row>
    <row r="7" spans="1:5" ht="34.5" customHeight="1" x14ac:dyDescent="0.25">
      <c r="A7" s="46" t="s">
        <v>45</v>
      </c>
      <c r="B7" s="21" t="s">
        <v>128</v>
      </c>
      <c r="C7" s="21" t="s">
        <v>109</v>
      </c>
      <c r="D7" s="21" t="s">
        <v>129</v>
      </c>
      <c r="E7" s="21" t="s">
        <v>43</v>
      </c>
    </row>
    <row r="8" spans="1:5" x14ac:dyDescent="0.25">
      <c r="A8" s="31">
        <v>1</v>
      </c>
      <c r="B8" s="42"/>
      <c r="C8" s="42"/>
      <c r="D8" s="42"/>
      <c r="E8" s="31" t="str">
        <f>IF(B8&lt;&gt;0,(CONCATENATE("11g_",'Valoració '!$D$7,"00",A8))," ")</f>
        <v xml:space="preserve"> </v>
      </c>
    </row>
    <row r="9" spans="1:5" x14ac:dyDescent="0.25">
      <c r="A9" s="31">
        <v>2</v>
      </c>
      <c r="B9" s="42"/>
      <c r="C9" s="42"/>
      <c r="D9" s="42"/>
      <c r="E9" s="31" t="str">
        <f>IF(B9&lt;&gt;0,(CONCATENATE("11g_",'Valoració '!$D$7,"00",A9))," ")</f>
        <v xml:space="preserve"> </v>
      </c>
    </row>
    <row r="10" spans="1:5" x14ac:dyDescent="0.25">
      <c r="A10" s="31">
        <v>3</v>
      </c>
      <c r="B10" s="42"/>
      <c r="C10" s="42"/>
      <c r="D10" s="42"/>
      <c r="E10" s="31" t="str">
        <f>IF(B10&lt;&gt;0,(CONCATENATE("11g_",'Valoració '!$D$7,"00",A10))," ")</f>
        <v xml:space="preserve"> </v>
      </c>
    </row>
    <row r="11" spans="1:5" x14ac:dyDescent="0.25">
      <c r="A11" s="31">
        <v>4</v>
      </c>
      <c r="B11" s="42"/>
      <c r="C11" s="42"/>
      <c r="D11" s="42"/>
      <c r="E11" s="31" t="str">
        <f>IF(B11&lt;&gt;0,(CONCATENATE("11g_",'Valoració '!$D$7,"00",A11))," ")</f>
        <v xml:space="preserve"> </v>
      </c>
    </row>
    <row r="12" spans="1:5" x14ac:dyDescent="0.25">
      <c r="A12" s="31">
        <v>5</v>
      </c>
      <c r="B12" s="42"/>
      <c r="C12" s="42"/>
      <c r="D12" s="42"/>
      <c r="E12" s="31" t="str">
        <f>IF(B12&lt;&gt;0,(CONCATENATE("11g_",'Valoració '!$D$7,"00",A12))," ")</f>
        <v xml:space="preserve"> </v>
      </c>
    </row>
    <row r="13" spans="1:5" x14ac:dyDescent="0.25">
      <c r="A13" s="31">
        <v>6</v>
      </c>
      <c r="B13" s="42"/>
      <c r="C13" s="42"/>
      <c r="D13" s="42"/>
      <c r="E13" s="31" t="str">
        <f>IF(B13&lt;&gt;0,(CONCATENATE("11g_",'Valoració '!$D$7,"00",A13))," ")</f>
        <v xml:space="preserve"> </v>
      </c>
    </row>
    <row r="14" spans="1:5" x14ac:dyDescent="0.25">
      <c r="A14" s="31">
        <v>7</v>
      </c>
      <c r="B14" s="3"/>
      <c r="C14" s="3"/>
      <c r="D14" s="3"/>
      <c r="E14" s="31" t="str">
        <f>IF(B14&lt;&gt;0,(CONCATENATE("11g_",'Valoració '!$D$7,"00",A14))," ")</f>
        <v xml:space="preserve"> </v>
      </c>
    </row>
    <row r="15" spans="1:5" x14ac:dyDescent="0.25">
      <c r="A15" s="31">
        <v>8</v>
      </c>
      <c r="B15" s="3"/>
      <c r="C15" s="3"/>
      <c r="D15" s="3"/>
      <c r="E15" s="31" t="str">
        <f>IF(B15&lt;&gt;0,(CONCATENATE("11g_",'Valoració '!$D$7,"00",A15))," ")</f>
        <v xml:space="preserve"> </v>
      </c>
    </row>
    <row r="16" spans="1:5" x14ac:dyDescent="0.25">
      <c r="A16" s="31">
        <v>9</v>
      </c>
      <c r="B16" s="3"/>
      <c r="C16" s="3"/>
      <c r="D16" s="3"/>
      <c r="E16" s="31" t="str">
        <f>IF(B16&lt;&gt;0,(CONCATENATE("11g_",'Valoració '!$D$7,"00",A16))," ")</f>
        <v xml:space="preserve"> </v>
      </c>
    </row>
    <row r="17" spans="1:5" x14ac:dyDescent="0.25">
      <c r="A17" s="31">
        <v>10</v>
      </c>
      <c r="B17" s="3"/>
      <c r="C17" s="3"/>
      <c r="D17" s="3"/>
      <c r="E17" s="31" t="str">
        <f>IF(B17&lt;&gt;0,(CONCATENATE("11g_",'Valoració '!$D$7,"00",A17))," ")</f>
        <v xml:space="preserve"> </v>
      </c>
    </row>
    <row r="18" spans="1:5" x14ac:dyDescent="0.25">
      <c r="A18" s="31">
        <v>11</v>
      </c>
      <c r="B18" s="3"/>
      <c r="C18" s="3"/>
      <c r="D18" s="3"/>
      <c r="E18" s="31" t="str">
        <f>IF(B18&lt;&gt;0,(CONCATENATE("11g_",'Valoració '!$D$7,"00",A18))," ")</f>
        <v xml:space="preserve"> </v>
      </c>
    </row>
    <row r="19" spans="1:5" x14ac:dyDescent="0.25">
      <c r="A19" s="31">
        <v>12</v>
      </c>
      <c r="B19" s="3"/>
      <c r="C19" s="3"/>
      <c r="D19" s="3"/>
      <c r="E19" s="31" t="str">
        <f>IF(B19&lt;&gt;0,(CONCATENATE("11g_",'Valoració '!$D$7,"00",A19))," ")</f>
        <v xml:space="preserve"> </v>
      </c>
    </row>
    <row r="20" spans="1:5" x14ac:dyDescent="0.25">
      <c r="A20" s="31">
        <v>13</v>
      </c>
      <c r="B20" s="3"/>
      <c r="C20" s="3"/>
      <c r="D20" s="3"/>
      <c r="E20" s="31" t="str">
        <f>IF(B20&lt;&gt;0,(CONCATENATE("11g_",'Valoració '!$D$7,"00",A20))," ")</f>
        <v xml:space="preserve"> </v>
      </c>
    </row>
    <row r="21" spans="1:5" x14ac:dyDescent="0.25">
      <c r="A21" s="31">
        <v>14</v>
      </c>
      <c r="B21" s="3"/>
      <c r="C21" s="3"/>
      <c r="D21" s="3"/>
      <c r="E21" s="31" t="str">
        <f>IF(B21&lt;&gt;0,(CONCATENATE("11g_",'Valoració '!$D$7,"00",A21))," ")</f>
        <v xml:space="preserve"> </v>
      </c>
    </row>
    <row r="22" spans="1:5" x14ac:dyDescent="0.25">
      <c r="A22" s="31">
        <v>15</v>
      </c>
      <c r="B22" s="3"/>
      <c r="C22" s="3"/>
      <c r="D22" s="3"/>
      <c r="E22" s="31" t="str">
        <f>IF(B22&lt;&gt;0,(CONCATENATE("11g_",'Valoració '!$D$7,"00",A22))," ")</f>
        <v xml:space="preserve"> </v>
      </c>
    </row>
    <row r="23" spans="1:5" x14ac:dyDescent="0.25">
      <c r="A23" s="31">
        <v>16</v>
      </c>
      <c r="B23" s="3"/>
      <c r="C23" s="3"/>
      <c r="D23" s="3"/>
      <c r="E23" s="31" t="str">
        <f>IF(B23&lt;&gt;0,(CONCATENATE("11g_",'Valoració '!$D$7,"00",A23))," ")</f>
        <v xml:space="preserve"> </v>
      </c>
    </row>
    <row r="24" spans="1:5" x14ac:dyDescent="0.25">
      <c r="A24" s="31">
        <v>17</v>
      </c>
      <c r="B24" s="3"/>
      <c r="C24" s="3"/>
      <c r="D24" s="3"/>
      <c r="E24" s="31" t="str">
        <f>IF(B24&lt;&gt;0,(CONCATENATE("11g_",'Valoració '!$D$7,"00",A24))," ")</f>
        <v xml:space="preserve"> </v>
      </c>
    </row>
    <row r="25" spans="1:5" x14ac:dyDescent="0.25">
      <c r="A25" s="31">
        <v>18</v>
      </c>
      <c r="B25" s="3"/>
      <c r="C25" s="3"/>
      <c r="D25" s="3"/>
      <c r="E25" s="31" t="str">
        <f>IF(B25&lt;&gt;0,(CONCATENATE("11g_",'Valoració '!$D$7,"00",A25))," ")</f>
        <v xml:space="preserve"> </v>
      </c>
    </row>
    <row r="26" spans="1:5" x14ac:dyDescent="0.25">
      <c r="A26" s="31">
        <v>19</v>
      </c>
      <c r="B26" s="3"/>
      <c r="C26" s="3"/>
      <c r="D26" s="3"/>
      <c r="E26" s="31" t="str">
        <f>IF(B26&lt;&gt;0,(CONCATENATE("11g_",'Valoració '!$D$7,"00",A26))," ")</f>
        <v xml:space="preserve"> </v>
      </c>
    </row>
    <row r="27" spans="1:5" x14ac:dyDescent="0.25">
      <c r="A27" s="31">
        <v>20</v>
      </c>
      <c r="B27" s="3"/>
      <c r="C27" s="3"/>
      <c r="D27" s="3"/>
      <c r="E27" s="31" t="str">
        <f>IF(B27&lt;&gt;0,(CONCATENATE("11g_",'Valoració '!$D$7,"00",A27))," ")</f>
        <v xml:space="preserve"> </v>
      </c>
    </row>
    <row r="28" spans="1:5" x14ac:dyDescent="0.25">
      <c r="A28" s="31">
        <v>21</v>
      </c>
      <c r="B28" s="3"/>
      <c r="C28" s="3"/>
      <c r="D28" s="3"/>
      <c r="E28" s="31" t="str">
        <f>IF(B28&lt;&gt;0,(CONCATENATE("11g_",'Valoració '!$D$7,"00",A28))," ")</f>
        <v xml:space="preserve"> </v>
      </c>
    </row>
    <row r="29" spans="1:5" x14ac:dyDescent="0.25">
      <c r="A29" s="31">
        <v>22</v>
      </c>
      <c r="B29" s="3"/>
      <c r="C29" s="3"/>
      <c r="D29" s="3"/>
      <c r="E29" s="31" t="str">
        <f>IF(B29&lt;&gt;0,(CONCATENATE("11g_",'Valoració '!$D$7,"00",A29))," ")</f>
        <v xml:space="preserve"> </v>
      </c>
    </row>
    <row r="30" spans="1:5" x14ac:dyDescent="0.25">
      <c r="A30" s="31">
        <v>23</v>
      </c>
      <c r="B30" s="3"/>
      <c r="C30" s="3"/>
      <c r="D30" s="3"/>
      <c r="E30" s="31" t="str">
        <f>IF(B30&lt;&gt;0,(CONCATENATE("11g_",'Valoració '!$D$7,"00",A30))," ")</f>
        <v xml:space="preserve"> </v>
      </c>
    </row>
    <row r="31" spans="1:5" x14ac:dyDescent="0.25">
      <c r="A31" s="31">
        <v>24</v>
      </c>
      <c r="B31" s="3"/>
      <c r="C31" s="3"/>
      <c r="D31" s="3"/>
      <c r="E31" s="31" t="str">
        <f>IF(B31&lt;&gt;0,(CONCATENATE("11g_",'Valoració '!$D$7,"00",A31))," ")</f>
        <v xml:space="preserve"> </v>
      </c>
    </row>
    <row r="32" spans="1:5" x14ac:dyDescent="0.25">
      <c r="A32" s="31">
        <v>25</v>
      </c>
      <c r="B32" s="3"/>
      <c r="C32" s="3"/>
      <c r="D32" s="3"/>
      <c r="E32" s="31" t="str">
        <f>IF(B32&lt;&gt;0,(CONCATENATE("11g_",'Valoració '!$D$7,"00",A32))," ")</f>
        <v xml:space="preserve"> </v>
      </c>
    </row>
    <row r="33" spans="1:5" x14ac:dyDescent="0.25">
      <c r="A33" s="31">
        <v>26</v>
      </c>
      <c r="B33" s="3"/>
      <c r="C33" s="3"/>
      <c r="D33" s="3"/>
      <c r="E33" s="31" t="str">
        <f>IF(B33&lt;&gt;0,(CONCATENATE("11g_",'Valoració '!$D$7,"00",A33))," ")</f>
        <v xml:space="preserve"> </v>
      </c>
    </row>
    <row r="34" spans="1:5" x14ac:dyDescent="0.25">
      <c r="A34" s="31">
        <v>27</v>
      </c>
      <c r="B34" s="3"/>
      <c r="C34" s="3"/>
      <c r="D34" s="3"/>
      <c r="E34" s="31" t="str">
        <f>IF(B34&lt;&gt;0,(CONCATENATE("11g_",'Valoració '!$D$7,"00",A34))," ")</f>
        <v xml:space="preserve"> </v>
      </c>
    </row>
    <row r="35" spans="1:5" x14ac:dyDescent="0.25">
      <c r="A35" s="31">
        <v>28</v>
      </c>
      <c r="B35" s="3"/>
      <c r="C35" s="3"/>
      <c r="D35" s="3"/>
      <c r="E35" s="31" t="str">
        <f>IF(B35&lt;&gt;0,(CONCATENATE("11g_",'Valoració '!$D$7,"00",A35))," ")</f>
        <v xml:space="preserve"> </v>
      </c>
    </row>
    <row r="36" spans="1:5" x14ac:dyDescent="0.25">
      <c r="A36" s="31">
        <v>29</v>
      </c>
      <c r="B36" s="3"/>
      <c r="C36" s="3"/>
      <c r="D36" s="3"/>
      <c r="E36" s="31" t="str">
        <f>IF(B36&lt;&gt;0,(CONCATENATE("11g_",'Valoració '!$D$7,"00",A36))," ")</f>
        <v xml:space="preserve"> </v>
      </c>
    </row>
    <row r="37" spans="1:5" x14ac:dyDescent="0.25">
      <c r="A37" s="31">
        <v>30</v>
      </c>
      <c r="B37" s="3"/>
      <c r="C37" s="3"/>
      <c r="D37" s="3"/>
      <c r="E37" s="31" t="str">
        <f>IF(B37&lt;&gt;0,(CONCATENATE("11g_",'Valoració '!$D$7,"00",A37))," ")</f>
        <v xml:space="preserve"> </v>
      </c>
    </row>
    <row r="38" spans="1:5" x14ac:dyDescent="0.25">
      <c r="A38" s="31">
        <v>31</v>
      </c>
      <c r="B38" s="3"/>
      <c r="C38" s="3"/>
      <c r="D38" s="3"/>
      <c r="E38" s="31" t="str">
        <f>IF(B38&lt;&gt;0,(CONCATENATE("11g_",'Valoració '!$D$7,"00",A38))," ")</f>
        <v xml:space="preserve"> </v>
      </c>
    </row>
    <row r="39" spans="1:5" x14ac:dyDescent="0.25">
      <c r="A39" s="31">
        <v>32</v>
      </c>
      <c r="B39" s="3"/>
      <c r="C39" s="3"/>
      <c r="D39" s="3"/>
      <c r="E39" s="31" t="str">
        <f>IF(B39&lt;&gt;0,(CONCATENATE("11g_",'Valoració '!$D$7,"00",A39))," ")</f>
        <v xml:space="preserve"> </v>
      </c>
    </row>
    <row r="40" spans="1:5" x14ac:dyDescent="0.25">
      <c r="A40" s="31">
        <v>33</v>
      </c>
      <c r="B40" s="3"/>
      <c r="C40" s="3"/>
      <c r="D40" s="3"/>
      <c r="E40" s="31" t="str">
        <f>IF(B40&lt;&gt;0,(CONCATENATE("11g_",'Valoració '!$D$7,"00",A40))," ")</f>
        <v xml:space="preserve"> </v>
      </c>
    </row>
    <row r="41" spans="1:5" x14ac:dyDescent="0.25">
      <c r="A41" s="31">
        <v>34</v>
      </c>
      <c r="B41" s="3"/>
      <c r="C41" s="3"/>
      <c r="D41" s="3"/>
      <c r="E41" s="31" t="str">
        <f>IF(B41&lt;&gt;0,(CONCATENATE("11g_",'Valoració '!$D$7,"00",A41))," ")</f>
        <v xml:space="preserve"> </v>
      </c>
    </row>
    <row r="42" spans="1:5" x14ac:dyDescent="0.25">
      <c r="A42" s="31">
        <v>35</v>
      </c>
      <c r="B42" s="3"/>
      <c r="C42" s="3"/>
      <c r="D42" s="3"/>
      <c r="E42" s="31" t="str">
        <f>IF(B42&lt;&gt;0,(CONCATENATE("11g_",'Valoració '!$D$7,"00",A42))," ")</f>
        <v xml:space="preserve"> </v>
      </c>
    </row>
    <row r="43" spans="1:5" x14ac:dyDescent="0.25">
      <c r="A43" s="31">
        <v>36</v>
      </c>
      <c r="B43" s="3"/>
      <c r="C43" s="3"/>
      <c r="D43" s="3"/>
      <c r="E43" s="31" t="str">
        <f>IF(B43&lt;&gt;0,(CONCATENATE("11g_",'Valoració '!$D$7,"00",A43))," ")</f>
        <v xml:space="preserve"> </v>
      </c>
    </row>
    <row r="44" spans="1:5" x14ac:dyDescent="0.25">
      <c r="A44" s="31">
        <v>37</v>
      </c>
      <c r="B44" s="3"/>
      <c r="C44" s="3"/>
      <c r="D44" s="3"/>
      <c r="E44" s="31" t="str">
        <f>IF(B44&lt;&gt;0,(CONCATENATE("11g_",'Valoració '!$D$7,"00",A44))," ")</f>
        <v xml:space="preserve"> </v>
      </c>
    </row>
    <row r="45" spans="1:5" x14ac:dyDescent="0.25">
      <c r="A45" s="31">
        <v>38</v>
      </c>
      <c r="B45" s="3"/>
      <c r="C45" s="3"/>
      <c r="D45" s="3"/>
      <c r="E45" s="31" t="str">
        <f>IF(B45&lt;&gt;0,(CONCATENATE("11g_",'Valoració '!$D$7,"00",A45))," ")</f>
        <v xml:space="preserve"> </v>
      </c>
    </row>
    <row r="46" spans="1:5" x14ac:dyDescent="0.25">
      <c r="A46" s="31">
        <v>39</v>
      </c>
      <c r="B46" s="3"/>
      <c r="C46" s="3"/>
      <c r="D46" s="3"/>
      <c r="E46" s="31" t="str">
        <f>IF(B46&lt;&gt;0,(CONCATENATE("11g_",'Valoració '!$D$7,"00",A46))," ")</f>
        <v xml:space="preserve"> </v>
      </c>
    </row>
    <row r="47" spans="1:5" x14ac:dyDescent="0.25">
      <c r="A47" s="31">
        <v>40</v>
      </c>
      <c r="B47" s="3"/>
      <c r="C47" s="3"/>
      <c r="D47" s="3"/>
      <c r="E47" s="31" t="str">
        <f>IF(B47&lt;&gt;0,(CONCATENATE("11g_",'Valoració '!$D$7,"00",A47))," ")</f>
        <v xml:space="preserve"> </v>
      </c>
    </row>
    <row r="48" spans="1:5" x14ac:dyDescent="0.25">
      <c r="A48" s="31">
        <v>41</v>
      </c>
      <c r="B48" s="3"/>
      <c r="C48" s="3"/>
      <c r="D48" s="3"/>
      <c r="E48" s="31" t="str">
        <f>IF(B48&lt;&gt;0,(CONCATENATE("11g_",'Valoració '!$D$7,"00",A48))," ")</f>
        <v xml:space="preserve"> </v>
      </c>
    </row>
    <row r="49" spans="1:5" x14ac:dyDescent="0.25">
      <c r="A49" s="31">
        <v>42</v>
      </c>
      <c r="B49" s="3"/>
      <c r="C49" s="3"/>
      <c r="D49" s="3"/>
      <c r="E49" s="31" t="str">
        <f>IF(B49&lt;&gt;0,(CONCATENATE("11g_",'Valoració '!$D$7,"00",A49))," ")</f>
        <v xml:space="preserve"> </v>
      </c>
    </row>
    <row r="50" spans="1:5" x14ac:dyDescent="0.25">
      <c r="A50" s="31">
        <v>43</v>
      </c>
      <c r="B50" s="3"/>
      <c r="C50" s="3"/>
      <c r="D50" s="3"/>
      <c r="E50" s="31" t="str">
        <f>IF(B50&lt;&gt;0,(CONCATENATE("11g_",'Valoració '!$D$7,"00",A50))," ")</f>
        <v xml:space="preserve"> </v>
      </c>
    </row>
    <row r="51" spans="1:5" x14ac:dyDescent="0.25">
      <c r="A51" s="31">
        <v>44</v>
      </c>
      <c r="B51" s="3"/>
      <c r="C51" s="3"/>
      <c r="D51" s="3"/>
      <c r="E51" s="31" t="str">
        <f>IF(B51&lt;&gt;0,(CONCATENATE("11g_",'Valoració '!$D$7,"00",A51))," ")</f>
        <v xml:space="preserve"> </v>
      </c>
    </row>
    <row r="52" spans="1:5" x14ac:dyDescent="0.25">
      <c r="A52" s="31">
        <v>45</v>
      </c>
      <c r="B52" s="3"/>
      <c r="C52" s="3"/>
      <c r="D52" s="3"/>
      <c r="E52" s="31" t="str">
        <f>IF(B52&lt;&gt;0,(CONCATENATE("11g_",'Valoració '!$D$7,"00",A52))," ")</f>
        <v xml:space="preserve"> </v>
      </c>
    </row>
    <row r="53" spans="1:5" x14ac:dyDescent="0.25">
      <c r="A53" s="31">
        <v>46</v>
      </c>
      <c r="B53" s="3"/>
      <c r="C53" s="3"/>
      <c r="D53" s="3"/>
      <c r="E53" s="31" t="str">
        <f>IF(B53&lt;&gt;0,(CONCATENATE("11g_",'Valoració '!$D$7,"00",A53))," ")</f>
        <v xml:space="preserve"> </v>
      </c>
    </row>
    <row r="54" spans="1:5" x14ac:dyDescent="0.25">
      <c r="A54" s="31">
        <v>47</v>
      </c>
      <c r="B54" s="3"/>
      <c r="C54" s="3"/>
      <c r="D54" s="3"/>
      <c r="E54" s="31" t="str">
        <f>IF(B54&lt;&gt;0,(CONCATENATE("11g_",'Valoració '!$D$7,"00",A54))," ")</f>
        <v xml:space="preserve"> </v>
      </c>
    </row>
    <row r="55" spans="1:5" x14ac:dyDescent="0.25">
      <c r="A55" s="31">
        <v>48</v>
      </c>
      <c r="B55" s="3"/>
      <c r="C55" s="3"/>
      <c r="D55" s="3"/>
      <c r="E55" s="31" t="str">
        <f>IF(B55&lt;&gt;0,(CONCATENATE("11g_",'Valoració '!$D$7,"00",A55))," ")</f>
        <v xml:space="preserve"> </v>
      </c>
    </row>
    <row r="56" spans="1:5" x14ac:dyDescent="0.25">
      <c r="A56" s="31">
        <v>49</v>
      </c>
      <c r="B56" s="3"/>
      <c r="C56" s="3"/>
      <c r="D56" s="3"/>
      <c r="E56" s="31" t="str">
        <f>IF(B56&lt;&gt;0,(CONCATENATE("11g_",'Valoració '!$D$7,"00",A56))," ")</f>
        <v xml:space="preserve"> </v>
      </c>
    </row>
    <row r="57" spans="1:5" x14ac:dyDescent="0.25">
      <c r="A57" s="31">
        <v>50</v>
      </c>
      <c r="B57" s="3"/>
      <c r="C57" s="3"/>
      <c r="D57" s="3"/>
      <c r="E57" s="31" t="str">
        <f>IF(B57&lt;&gt;0,(CONCATENATE("11g_",'Valoració '!$D$7,"00",A57))," ")</f>
        <v xml:space="preserve"> </v>
      </c>
    </row>
    <row r="58" spans="1:5" x14ac:dyDescent="0.25">
      <c r="A58" s="31">
        <v>51</v>
      </c>
      <c r="B58" s="3"/>
      <c r="C58" s="3"/>
      <c r="D58" s="3"/>
      <c r="E58" s="31" t="str">
        <f>IF(B58&lt;&gt;0,(CONCATENATE("11g_",'Valoració '!$D$7,"00",A58))," ")</f>
        <v xml:space="preserve"> </v>
      </c>
    </row>
    <row r="59" spans="1:5" x14ac:dyDescent="0.25">
      <c r="A59" s="31">
        <v>52</v>
      </c>
      <c r="B59" s="3"/>
      <c r="C59" s="3"/>
      <c r="D59" s="3"/>
      <c r="E59" s="31" t="str">
        <f>IF(B59&lt;&gt;0,(CONCATENATE("11g_",'Valoració '!$D$7,"00",A59))," ")</f>
        <v xml:space="preserve"> </v>
      </c>
    </row>
    <row r="60" spans="1:5" x14ac:dyDescent="0.25">
      <c r="A60" s="31">
        <v>53</v>
      </c>
      <c r="B60" s="3"/>
      <c r="C60" s="3"/>
      <c r="D60" s="3"/>
      <c r="E60" s="31" t="str">
        <f>IF(B60&lt;&gt;0,(CONCATENATE("11g_",'Valoració '!$D$7,"00",A60))," ")</f>
        <v xml:space="preserve"> </v>
      </c>
    </row>
    <row r="61" spans="1:5" x14ac:dyDescent="0.25">
      <c r="A61" s="31">
        <v>54</v>
      </c>
      <c r="B61" s="3"/>
      <c r="C61" s="3"/>
      <c r="D61" s="3"/>
      <c r="E61" s="31" t="str">
        <f>IF(B61&lt;&gt;0,(CONCATENATE("11g_",'Valoració '!$D$7,"00",A61))," ")</f>
        <v xml:space="preserve"> </v>
      </c>
    </row>
    <row r="62" spans="1:5" x14ac:dyDescent="0.25">
      <c r="A62" s="31">
        <v>55</v>
      </c>
      <c r="B62" s="3"/>
      <c r="C62" s="3"/>
      <c r="D62" s="3"/>
      <c r="E62" s="31" t="str">
        <f>IF(B62&lt;&gt;0,(CONCATENATE("11g_",'Valoració '!$D$7,"00",A62))," ")</f>
        <v xml:space="preserve"> </v>
      </c>
    </row>
    <row r="63" spans="1:5" x14ac:dyDescent="0.25">
      <c r="A63" s="31">
        <v>56</v>
      </c>
      <c r="B63" s="3"/>
      <c r="C63" s="3"/>
      <c r="D63" s="3"/>
      <c r="E63" s="31" t="str">
        <f>IF(B63&lt;&gt;0,(CONCATENATE("11g_",'Valoració '!$D$7,"00",A63))," ")</f>
        <v xml:space="preserve"> </v>
      </c>
    </row>
    <row r="64" spans="1:5" x14ac:dyDescent="0.25">
      <c r="A64" s="31">
        <v>57</v>
      </c>
      <c r="B64" s="3"/>
      <c r="C64" s="3"/>
      <c r="D64" s="3"/>
      <c r="E64" s="31" t="str">
        <f>IF(B64&lt;&gt;0,(CONCATENATE("11g_",'Valoració '!$D$7,"00",A64))," ")</f>
        <v xml:space="preserve"> </v>
      </c>
    </row>
    <row r="65" spans="1:5" x14ac:dyDescent="0.25">
      <c r="A65" s="31">
        <v>58</v>
      </c>
      <c r="B65" s="3"/>
      <c r="C65" s="3"/>
      <c r="D65" s="3"/>
      <c r="E65" s="31" t="str">
        <f>IF(B65&lt;&gt;0,(CONCATENATE("11g_",'Valoració '!$D$7,"00",A65))," ")</f>
        <v xml:space="preserve"> </v>
      </c>
    </row>
    <row r="66" spans="1:5" x14ac:dyDescent="0.25">
      <c r="A66" s="31">
        <v>59</v>
      </c>
      <c r="B66" s="3"/>
      <c r="C66" s="3"/>
      <c r="D66" s="3"/>
      <c r="E66" s="31" t="str">
        <f>IF(B66&lt;&gt;0,(CONCATENATE("11g_",'Valoració '!$D$7,"00",A66))," ")</f>
        <v xml:space="preserve"> </v>
      </c>
    </row>
    <row r="67" spans="1:5" x14ac:dyDescent="0.25">
      <c r="A67" s="31">
        <v>60</v>
      </c>
      <c r="B67" s="3"/>
      <c r="C67" s="3"/>
      <c r="D67" s="3"/>
      <c r="E67" s="31" t="str">
        <f>IF(B67&lt;&gt;0,(CONCATENATE("11g_",'Valoració '!$D$7,"00",A67))," ")</f>
        <v xml:space="preserve"> </v>
      </c>
    </row>
    <row r="68" spans="1:5" x14ac:dyDescent="0.25">
      <c r="A68" s="31">
        <v>61</v>
      </c>
      <c r="B68" s="3"/>
      <c r="C68" s="3"/>
      <c r="D68" s="3"/>
      <c r="E68" s="31" t="str">
        <f>IF(B68&lt;&gt;0,(CONCATENATE("11g_",'Valoració '!$D$7,"00",A68))," ")</f>
        <v xml:space="preserve"> </v>
      </c>
    </row>
    <row r="69" spans="1:5" x14ac:dyDescent="0.25">
      <c r="A69" s="31">
        <v>62</v>
      </c>
      <c r="B69" s="3"/>
      <c r="C69" s="3"/>
      <c r="D69" s="3"/>
      <c r="E69" s="31" t="str">
        <f>IF(B69&lt;&gt;0,(CONCATENATE("11g_",'Valoració '!$D$7,"00",A69))," ")</f>
        <v xml:space="preserve"> </v>
      </c>
    </row>
    <row r="70" spans="1:5" x14ac:dyDescent="0.25">
      <c r="A70" s="31">
        <v>63</v>
      </c>
      <c r="B70" s="3"/>
      <c r="C70" s="3"/>
      <c r="D70" s="3"/>
      <c r="E70" s="31" t="str">
        <f>IF(B70&lt;&gt;0,(CONCATENATE("11g_",'Valoració '!$D$7,"00",A70))," ")</f>
        <v xml:space="preserve"> </v>
      </c>
    </row>
    <row r="71" spans="1:5" x14ac:dyDescent="0.25">
      <c r="A71" s="31">
        <v>64</v>
      </c>
      <c r="B71" s="3"/>
      <c r="C71" s="3"/>
      <c r="D71" s="3"/>
      <c r="E71" s="31" t="str">
        <f>IF(B71&lt;&gt;0,(CONCATENATE("11g_",'Valoració '!$D$7,"00",A71))," ")</f>
        <v xml:space="preserve"> </v>
      </c>
    </row>
    <row r="72" spans="1:5" x14ac:dyDescent="0.25">
      <c r="A72" s="31">
        <v>65</v>
      </c>
      <c r="B72" s="3"/>
      <c r="C72" s="3"/>
      <c r="D72" s="3"/>
      <c r="E72" s="31" t="str">
        <f>IF(B72&lt;&gt;0,(CONCATENATE("11g_",'Valoració '!$D$7,"00",A72))," ")</f>
        <v xml:space="preserve"> </v>
      </c>
    </row>
    <row r="73" spans="1:5" x14ac:dyDescent="0.25">
      <c r="A73" s="31">
        <v>66</v>
      </c>
      <c r="B73" s="3"/>
      <c r="C73" s="3"/>
      <c r="D73" s="3"/>
      <c r="E73" s="31" t="str">
        <f>IF(B73&lt;&gt;0,(CONCATENATE("11g_",'Valoració '!$D$7,"00",A73))," ")</f>
        <v xml:space="preserve"> </v>
      </c>
    </row>
    <row r="74" spans="1:5" x14ac:dyDescent="0.25">
      <c r="A74" s="31">
        <v>67</v>
      </c>
      <c r="B74" s="3"/>
      <c r="C74" s="3"/>
      <c r="D74" s="3"/>
      <c r="E74" s="31" t="str">
        <f>IF(B74&lt;&gt;0,(CONCATENATE("11g_",'Valoració '!$D$7,"00",A74))," ")</f>
        <v xml:space="preserve"> </v>
      </c>
    </row>
    <row r="75" spans="1:5" x14ac:dyDescent="0.25">
      <c r="A75" s="31">
        <v>68</v>
      </c>
      <c r="B75" s="3"/>
      <c r="C75" s="3"/>
      <c r="D75" s="3"/>
      <c r="E75" s="31" t="str">
        <f>IF(B75&lt;&gt;0,(CONCATENATE("11g_",'Valoració '!$D$7,"00",A75))," ")</f>
        <v xml:space="preserve"> </v>
      </c>
    </row>
    <row r="76" spans="1:5" x14ac:dyDescent="0.25">
      <c r="A76" s="31">
        <v>69</v>
      </c>
      <c r="B76" s="3"/>
      <c r="C76" s="3"/>
      <c r="D76" s="3"/>
      <c r="E76" s="31" t="str">
        <f>IF(B76&lt;&gt;0,(CONCATENATE("11g_",'Valoració '!$D$7,"00",A76))," ")</f>
        <v xml:space="preserve"> </v>
      </c>
    </row>
    <row r="77" spans="1:5" x14ac:dyDescent="0.25">
      <c r="A77" s="31">
        <v>70</v>
      </c>
      <c r="B77" s="3"/>
      <c r="C77" s="3"/>
      <c r="D77" s="3"/>
      <c r="E77" s="31" t="str">
        <f>IF(B77&lt;&gt;0,(CONCATENATE("11g_",'Valoració '!$D$7,"00",A77))," ")</f>
        <v xml:space="preserve"> </v>
      </c>
    </row>
    <row r="78" spans="1:5" x14ac:dyDescent="0.25">
      <c r="A78" s="31">
        <v>71</v>
      </c>
      <c r="B78" s="3"/>
      <c r="C78" s="3"/>
      <c r="D78" s="3"/>
      <c r="E78" s="31" t="str">
        <f>IF(B78&lt;&gt;0,(CONCATENATE("11g_",'Valoració '!$D$7,"00",A78))," ")</f>
        <v xml:space="preserve"> </v>
      </c>
    </row>
    <row r="79" spans="1:5" x14ac:dyDescent="0.25">
      <c r="A79" s="31">
        <v>72</v>
      </c>
      <c r="B79" s="3"/>
      <c r="C79" s="3"/>
      <c r="D79" s="3"/>
      <c r="E79" s="31" t="str">
        <f>IF(B79&lt;&gt;0,(CONCATENATE("11g_",'Valoració '!$D$7,"00",A79))," ")</f>
        <v xml:space="preserve"> </v>
      </c>
    </row>
    <row r="80" spans="1:5" x14ac:dyDescent="0.25">
      <c r="A80" s="31">
        <v>73</v>
      </c>
      <c r="B80" s="3"/>
      <c r="C80" s="3"/>
      <c r="D80" s="3"/>
      <c r="E80" s="31" t="str">
        <f>IF(B80&lt;&gt;0,(CONCATENATE("11g_",'Valoració '!$D$7,"00",A80))," ")</f>
        <v xml:space="preserve"> </v>
      </c>
    </row>
    <row r="81" spans="1:5" x14ac:dyDescent="0.25">
      <c r="A81" s="31">
        <v>74</v>
      </c>
      <c r="B81" s="3"/>
      <c r="C81" s="3"/>
      <c r="D81" s="3"/>
      <c r="E81" s="31" t="str">
        <f>IF(B81&lt;&gt;0,(CONCATENATE("11g_",'Valoració '!$D$7,"00",A81))," ")</f>
        <v xml:space="preserve"> </v>
      </c>
    </row>
    <row r="82" spans="1:5" x14ac:dyDescent="0.25">
      <c r="A82" s="31">
        <v>75</v>
      </c>
      <c r="B82" s="3"/>
      <c r="C82" s="3"/>
      <c r="D82" s="3"/>
      <c r="E82" s="31" t="str">
        <f>IF(B82&lt;&gt;0,(CONCATENATE("11g_",'Valoració '!$D$7,"00",A82))," ")</f>
        <v xml:space="preserve"> </v>
      </c>
    </row>
    <row r="83" spans="1:5" x14ac:dyDescent="0.25">
      <c r="A83" s="31">
        <v>76</v>
      </c>
      <c r="B83" s="3"/>
      <c r="C83" s="3"/>
      <c r="D83" s="3"/>
      <c r="E83" s="31" t="str">
        <f>IF(B83&lt;&gt;0,(CONCATENATE("11g_",'Valoració '!$D$7,"00",A83))," ")</f>
        <v xml:space="preserve"> </v>
      </c>
    </row>
    <row r="84" spans="1:5" x14ac:dyDescent="0.25">
      <c r="A84" s="31">
        <v>77</v>
      </c>
      <c r="B84" s="3"/>
      <c r="C84" s="3"/>
      <c r="D84" s="3"/>
      <c r="E84" s="31" t="str">
        <f>IF(B84&lt;&gt;0,(CONCATENATE("11g_",'Valoració '!$D$7,"00",A84))," ")</f>
        <v xml:space="preserve"> </v>
      </c>
    </row>
    <row r="85" spans="1:5" x14ac:dyDescent="0.25">
      <c r="A85" s="31">
        <v>78</v>
      </c>
      <c r="B85" s="3"/>
      <c r="C85" s="3"/>
      <c r="D85" s="3"/>
      <c r="E85" s="31" t="str">
        <f>IF(B85&lt;&gt;0,(CONCATENATE("11g_",'Valoració '!$D$7,"00",A85))," ")</f>
        <v xml:space="preserve"> </v>
      </c>
    </row>
    <row r="86" spans="1:5" x14ac:dyDescent="0.25">
      <c r="A86" s="31">
        <v>79</v>
      </c>
      <c r="B86" s="3"/>
      <c r="C86" s="3"/>
      <c r="D86" s="3"/>
      <c r="E86" s="31" t="str">
        <f>IF(B86&lt;&gt;0,(CONCATENATE("11g_",'Valoració '!$D$7,"00",A86))," ")</f>
        <v xml:space="preserve"> </v>
      </c>
    </row>
    <row r="87" spans="1:5" x14ac:dyDescent="0.25">
      <c r="A87" s="31">
        <v>80</v>
      </c>
      <c r="B87" s="3"/>
      <c r="C87" s="3"/>
      <c r="D87" s="3"/>
      <c r="E87" s="31" t="str">
        <f>IF(B87&lt;&gt;0,(CONCATENATE("11g_",'Valoració '!$D$7,"00",A87))," ")</f>
        <v xml:space="preserve"> </v>
      </c>
    </row>
    <row r="88" spans="1:5" x14ac:dyDescent="0.25">
      <c r="A88" s="31">
        <v>81</v>
      </c>
      <c r="B88" s="3"/>
      <c r="C88" s="3"/>
      <c r="D88" s="3"/>
      <c r="E88" s="31" t="str">
        <f>IF(B88&lt;&gt;0,(CONCATENATE("11g_",'Valoració '!$D$7,"00",A88))," ")</f>
        <v xml:space="preserve"> </v>
      </c>
    </row>
    <row r="89" spans="1:5" x14ac:dyDescent="0.25">
      <c r="A89" s="31">
        <v>82</v>
      </c>
      <c r="B89" s="3"/>
      <c r="C89" s="3"/>
      <c r="D89" s="3"/>
      <c r="E89" s="31" t="str">
        <f>IF(B89&lt;&gt;0,(CONCATENATE("11g_",'Valoració '!$D$7,"00",A89))," ")</f>
        <v xml:space="preserve"> </v>
      </c>
    </row>
    <row r="90" spans="1:5" x14ac:dyDescent="0.25">
      <c r="A90" s="31">
        <v>83</v>
      </c>
      <c r="B90" s="3"/>
      <c r="C90" s="3"/>
      <c r="D90" s="3"/>
      <c r="E90" s="31" t="str">
        <f>IF(B90&lt;&gt;0,(CONCATENATE("11g_",'Valoració '!$D$7,"00",A90))," ")</f>
        <v xml:space="preserve"> </v>
      </c>
    </row>
    <row r="91" spans="1:5" x14ac:dyDescent="0.25">
      <c r="A91" s="31">
        <v>84</v>
      </c>
      <c r="B91" s="3"/>
      <c r="C91" s="3"/>
      <c r="D91" s="3"/>
      <c r="E91" s="31" t="str">
        <f>IF(B91&lt;&gt;0,(CONCATENATE("11g_",'Valoració '!$D$7,"00",A91))," ")</f>
        <v xml:space="preserve"> </v>
      </c>
    </row>
    <row r="92" spans="1:5" x14ac:dyDescent="0.25">
      <c r="A92" s="31">
        <v>85</v>
      </c>
      <c r="B92" s="3"/>
      <c r="C92" s="3"/>
      <c r="D92" s="3"/>
      <c r="E92" s="31" t="str">
        <f>IF(B92&lt;&gt;0,(CONCATENATE("11g_",'Valoració '!$D$7,"00",A92))," ")</f>
        <v xml:space="preserve"> </v>
      </c>
    </row>
    <row r="93" spans="1:5" x14ac:dyDescent="0.25">
      <c r="A93" s="31">
        <v>86</v>
      </c>
      <c r="B93" s="3"/>
      <c r="C93" s="3"/>
      <c r="D93" s="3"/>
      <c r="E93" s="31" t="str">
        <f>IF(B93&lt;&gt;0,(CONCATENATE("11g_",'Valoració '!$D$7,"00",A93))," ")</f>
        <v xml:space="preserve"> </v>
      </c>
    </row>
    <row r="94" spans="1:5" x14ac:dyDescent="0.25">
      <c r="A94" s="31">
        <v>87</v>
      </c>
      <c r="B94" s="3"/>
      <c r="C94" s="3"/>
      <c r="D94" s="3"/>
      <c r="E94" s="31" t="str">
        <f>IF(B94&lt;&gt;0,(CONCATENATE("11g_",'Valoració '!$D$7,"00",A94))," ")</f>
        <v xml:space="preserve"> </v>
      </c>
    </row>
    <row r="95" spans="1:5" x14ac:dyDescent="0.25">
      <c r="A95" s="31">
        <v>88</v>
      </c>
      <c r="B95" s="3"/>
      <c r="C95" s="3"/>
      <c r="D95" s="3"/>
      <c r="E95" s="31" t="str">
        <f>IF(B95&lt;&gt;0,(CONCATENATE("11g_",'Valoració '!$D$7,"00",A95))," ")</f>
        <v xml:space="preserve"> </v>
      </c>
    </row>
    <row r="96" spans="1:5" x14ac:dyDescent="0.25">
      <c r="A96" s="31">
        <v>89</v>
      </c>
      <c r="B96" s="3"/>
      <c r="C96" s="3"/>
      <c r="D96" s="3"/>
      <c r="E96" s="31" t="str">
        <f>IF(B96&lt;&gt;0,(CONCATENATE("11g_",'Valoració '!$D$7,"00",A96))," ")</f>
        <v xml:space="preserve"> </v>
      </c>
    </row>
    <row r="97" spans="1:5" x14ac:dyDescent="0.25">
      <c r="A97" s="31">
        <v>90</v>
      </c>
      <c r="B97" s="3"/>
      <c r="C97" s="3"/>
      <c r="D97" s="3"/>
      <c r="E97" s="31" t="str">
        <f>IF(B97&lt;&gt;0,(CONCATENATE("11g_",'Valoració '!$D$7,"00",A97))," ")</f>
        <v xml:space="preserve"> </v>
      </c>
    </row>
    <row r="98" spans="1:5" x14ac:dyDescent="0.25">
      <c r="A98" s="31">
        <v>91</v>
      </c>
      <c r="B98" s="3"/>
      <c r="C98" s="3"/>
      <c r="D98" s="3"/>
      <c r="E98" s="31" t="str">
        <f>IF(B98&lt;&gt;0,(CONCATENATE("11g_",'Valoració '!$D$7,"00",A98))," ")</f>
        <v xml:space="preserve"> </v>
      </c>
    </row>
    <row r="99" spans="1:5" x14ac:dyDescent="0.25">
      <c r="A99" s="31">
        <v>92</v>
      </c>
      <c r="B99" s="3"/>
      <c r="C99" s="3"/>
      <c r="D99" s="3"/>
      <c r="E99" s="31" t="str">
        <f>IF(B99&lt;&gt;0,(CONCATENATE("11g_",'Valoració '!$D$7,"00",A99))," ")</f>
        <v xml:space="preserve"> </v>
      </c>
    </row>
    <row r="100" spans="1:5" x14ac:dyDescent="0.25">
      <c r="A100" s="31">
        <v>93</v>
      </c>
      <c r="B100" s="3"/>
      <c r="C100" s="3"/>
      <c r="D100" s="3"/>
      <c r="E100" s="31" t="str">
        <f>IF(B100&lt;&gt;0,(CONCATENATE("11g_",'Valoració '!$D$7,"00",A100))," ")</f>
        <v xml:space="preserve"> </v>
      </c>
    </row>
    <row r="101" spans="1:5" x14ac:dyDescent="0.25">
      <c r="A101" s="31">
        <v>94</v>
      </c>
      <c r="B101" s="3"/>
      <c r="C101" s="3"/>
      <c r="D101" s="3"/>
      <c r="E101" s="31" t="str">
        <f>IF(B101&lt;&gt;0,(CONCATENATE("11g_",'Valoració '!$D$7,"00",A101))," ")</f>
        <v xml:space="preserve"> </v>
      </c>
    </row>
    <row r="102" spans="1:5" x14ac:dyDescent="0.25">
      <c r="A102" s="31">
        <v>95</v>
      </c>
      <c r="B102" s="3"/>
      <c r="C102" s="3"/>
      <c r="D102" s="3"/>
      <c r="E102" s="31" t="str">
        <f>IF(B102&lt;&gt;0,(CONCATENATE("11g_",'Valoració '!$D$7,"00",A102))," ")</f>
        <v xml:space="preserve"> </v>
      </c>
    </row>
    <row r="103" spans="1:5" x14ac:dyDescent="0.25">
      <c r="A103" s="31">
        <v>96</v>
      </c>
      <c r="B103" s="3"/>
      <c r="C103" s="3"/>
      <c r="D103" s="3"/>
      <c r="E103" s="31" t="str">
        <f>IF(B103&lt;&gt;0,(CONCATENATE("11g_",'Valoració '!$D$7,"00",A103))," ")</f>
        <v xml:space="preserve"> </v>
      </c>
    </row>
    <row r="104" spans="1:5" x14ac:dyDescent="0.25">
      <c r="A104" s="31">
        <v>97</v>
      </c>
      <c r="B104" s="3"/>
      <c r="C104" s="3"/>
      <c r="D104" s="3"/>
      <c r="E104" s="31" t="str">
        <f>IF(B104&lt;&gt;0,(CONCATENATE("11g_",'Valoració '!$D$7,"00",A104))," ")</f>
        <v xml:space="preserve"> </v>
      </c>
    </row>
    <row r="105" spans="1:5" x14ac:dyDescent="0.25">
      <c r="A105" s="31">
        <v>98</v>
      </c>
      <c r="B105" s="3"/>
      <c r="C105" s="3"/>
      <c r="D105" s="3"/>
      <c r="E105" s="31" t="str">
        <f>IF(B105&lt;&gt;0,(CONCATENATE("11g_",'Valoració '!$D$7,"00",A105))," ")</f>
        <v xml:space="preserve"> </v>
      </c>
    </row>
    <row r="106" spans="1:5" x14ac:dyDescent="0.25">
      <c r="A106" s="31">
        <v>99</v>
      </c>
      <c r="B106" s="3"/>
      <c r="C106" s="3"/>
      <c r="D106" s="3"/>
      <c r="E106" s="31" t="str">
        <f>IF(B106&lt;&gt;0,(CONCATENATE("11g_",'Valoració '!$D$7,"00",A106))," ")</f>
        <v xml:space="preserve"> </v>
      </c>
    </row>
    <row r="107" spans="1:5" x14ac:dyDescent="0.25">
      <c r="A107" s="31">
        <v>100</v>
      </c>
      <c r="B107" s="3"/>
      <c r="C107" s="3"/>
      <c r="D107" s="3"/>
      <c r="E107" s="31" t="str">
        <f>IF(B107&lt;&gt;0,(CONCATENATE("11g_",'Valoració '!$D$7,"00",A107))," ")</f>
        <v xml:space="preserve"> </v>
      </c>
    </row>
    <row r="109" spans="1:5" ht="15.75" x14ac:dyDescent="0.25">
      <c r="B109" s="33"/>
      <c r="C109" s="33"/>
    </row>
  </sheetData>
  <sheetProtection algorithmName="SHA-512" hashValue="EcCl0BUzCs94KFg7eTfWmG1HdMMkkkxB9tluptnZ7J/w/8ghNCQwwpzfOIvTi1QzAytntpjMI8ZWJmst2U8M3w==" saltValue="d7mKf42ct32220V+o2fEzA==" spinCount="100000" sheet="1" objects="1" scenarios="1"/>
  <mergeCells count="1">
    <mergeCell ref="A6:D6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Enviar">
                <anchor moveWithCells="1" sizeWithCells="1">
                  <from>
                    <xdr:col>3</xdr:col>
                    <xdr:colOff>266700</xdr:colOff>
                    <xdr:row>0</xdr:row>
                    <xdr:rowOff>104775</xdr:rowOff>
                  </from>
                  <to>
                    <xdr:col>4</xdr:col>
                    <xdr:colOff>142875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0"/>
  <dimension ref="A1:E108"/>
  <sheetViews>
    <sheetView workbookViewId="0">
      <pane ySplit="6" topLeftCell="A7" activePane="bottomLeft" state="frozen"/>
      <selection pane="bottomLeft" activeCell="E6" sqref="E6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19.140625" customWidth="1"/>
    <col min="5" max="5" width="29.140625" customWidth="1"/>
  </cols>
  <sheetData>
    <row r="1" spans="1:5" x14ac:dyDescent="0.25">
      <c r="A1" s="30" t="s">
        <v>111</v>
      </c>
    </row>
    <row r="2" spans="1:5" x14ac:dyDescent="0.25">
      <c r="A2" t="s">
        <v>108</v>
      </c>
    </row>
    <row r="3" spans="1:5" ht="39.75" customHeight="1" x14ac:dyDescent="0.25"/>
    <row r="4" spans="1:5" x14ac:dyDescent="0.25">
      <c r="A4" s="39" t="s">
        <v>113</v>
      </c>
    </row>
    <row r="5" spans="1:5" x14ac:dyDescent="0.25">
      <c r="A5" s="253" t="s">
        <v>178</v>
      </c>
      <c r="B5" s="254"/>
      <c r="C5" s="254"/>
      <c r="D5" s="255"/>
    </row>
    <row r="6" spans="1:5" x14ac:dyDescent="0.25">
      <c r="A6" s="46" t="s">
        <v>45</v>
      </c>
      <c r="B6" s="21" t="s">
        <v>112</v>
      </c>
      <c r="C6" s="21" t="s">
        <v>109</v>
      </c>
      <c r="D6" s="21" t="s">
        <v>110</v>
      </c>
      <c r="E6" s="186" t="s">
        <v>43</v>
      </c>
    </row>
    <row r="7" spans="1:5" x14ac:dyDescent="0.25">
      <c r="A7" s="31">
        <v>1</v>
      </c>
      <c r="B7" s="42"/>
      <c r="C7" s="42"/>
      <c r="D7" s="42"/>
      <c r="E7" s="187" t="str">
        <f>IF(B7&lt;&gt;"",CONCATENATE('Valoració '!D7,"1.1.h_00",A7),"")</f>
        <v/>
      </c>
    </row>
    <row r="8" spans="1:5" x14ac:dyDescent="0.25">
      <c r="A8" s="31">
        <v>2</v>
      </c>
      <c r="B8" s="42"/>
      <c r="C8" s="42"/>
      <c r="D8" s="42"/>
      <c r="E8" s="187" t="str">
        <f>IF(B8&lt;&gt;"",CONCATENATE('Valoració '!D8,"1.1.h_00",A8),"")</f>
        <v/>
      </c>
    </row>
    <row r="9" spans="1:5" x14ac:dyDescent="0.25">
      <c r="A9" s="31">
        <v>3</v>
      </c>
      <c r="B9" s="42"/>
      <c r="C9" s="42"/>
      <c r="D9" s="42"/>
      <c r="E9" s="187" t="str">
        <f>IF(B9&lt;&gt;"",CONCATENATE('Valoració '!D9,"1.1.h_00",A9),"")</f>
        <v/>
      </c>
    </row>
    <row r="10" spans="1:5" x14ac:dyDescent="0.25">
      <c r="A10" s="31">
        <v>4</v>
      </c>
      <c r="B10" s="42"/>
      <c r="C10" s="42"/>
      <c r="D10" s="42"/>
      <c r="E10" s="187" t="str">
        <f>IF(B10&lt;&gt;"",CONCATENATE('Valoració '!D10,"1.1.h_00",A10),"")</f>
        <v/>
      </c>
    </row>
    <row r="11" spans="1:5" x14ac:dyDescent="0.25">
      <c r="A11" s="31">
        <v>5</v>
      </c>
      <c r="B11" s="42"/>
      <c r="C11" s="42"/>
      <c r="D11" s="42"/>
      <c r="E11" s="187" t="str">
        <f>IF(B11&lt;&gt;"",CONCATENATE('Valoració '!D11,"1.1.h_00",A11),"")</f>
        <v/>
      </c>
    </row>
    <row r="12" spans="1:5" x14ac:dyDescent="0.25">
      <c r="A12" s="31">
        <v>6</v>
      </c>
      <c r="B12" s="42"/>
      <c r="C12" s="42"/>
      <c r="D12" s="42"/>
      <c r="E12" s="187" t="str">
        <f>IF(B12&lt;&gt;"",CONCATENATE('Valoració '!D12,"1.1.h_00",A12),"")</f>
        <v/>
      </c>
    </row>
    <row r="13" spans="1:5" x14ac:dyDescent="0.25">
      <c r="A13" s="31">
        <v>7</v>
      </c>
      <c r="B13" s="3"/>
      <c r="C13" s="3"/>
      <c r="D13" s="3"/>
      <c r="E13" s="187" t="str">
        <f>IF(B13&lt;&gt;"",CONCATENATE('Valoració '!D13,"1.1.h_00",A13),"")</f>
        <v/>
      </c>
    </row>
    <row r="14" spans="1:5" x14ac:dyDescent="0.25">
      <c r="A14" s="31">
        <v>8</v>
      </c>
      <c r="B14" s="3"/>
      <c r="C14" s="3"/>
      <c r="D14" s="3"/>
      <c r="E14" s="187" t="str">
        <f>IF(B14&lt;&gt;"",CONCATENATE('Valoració '!D14,"1.1.h_00",A14),"")</f>
        <v/>
      </c>
    </row>
    <row r="15" spans="1:5" x14ac:dyDescent="0.25">
      <c r="A15" s="31">
        <v>9</v>
      </c>
      <c r="B15" s="3"/>
      <c r="C15" s="3"/>
      <c r="D15" s="3"/>
      <c r="E15" s="187" t="str">
        <f>IF(B15&lt;&gt;"",CONCATENATE('Valoració '!D15,"1.1.h_00",A15),"")</f>
        <v/>
      </c>
    </row>
    <row r="16" spans="1:5" x14ac:dyDescent="0.25">
      <c r="A16" s="31">
        <v>10</v>
      </c>
      <c r="B16" s="3"/>
      <c r="C16" s="3"/>
      <c r="D16" s="3"/>
      <c r="E16" s="187" t="str">
        <f>IF(B16&lt;&gt;"",CONCATENATE('Valoració '!D16,"1.1.h_00",A16),"")</f>
        <v/>
      </c>
    </row>
    <row r="17" spans="1:5" x14ac:dyDescent="0.25">
      <c r="A17" s="31">
        <v>11</v>
      </c>
      <c r="B17" s="3"/>
      <c r="C17" s="3"/>
      <c r="D17" s="3"/>
      <c r="E17" s="187" t="str">
        <f>IF(B17&lt;&gt;"",CONCATENATE('Valoració '!D17,"1.1.h_00",A17),"")</f>
        <v/>
      </c>
    </row>
    <row r="18" spans="1:5" x14ac:dyDescent="0.25">
      <c r="A18" s="31">
        <v>12</v>
      </c>
      <c r="B18" s="3"/>
      <c r="C18" s="3"/>
      <c r="D18" s="3"/>
      <c r="E18" s="187" t="str">
        <f>IF(B18&lt;&gt;"",CONCATENATE('Valoració '!D18,"1.1.h_00",A18),"")</f>
        <v/>
      </c>
    </row>
    <row r="19" spans="1:5" x14ac:dyDescent="0.25">
      <c r="A19" s="31">
        <v>13</v>
      </c>
      <c r="B19" s="3"/>
      <c r="C19" s="3"/>
      <c r="D19" s="3"/>
      <c r="E19" s="187" t="str">
        <f>IF(B19&lt;&gt;"",CONCATENATE('Valoració '!D19,"1.1.h_00",A19),"")</f>
        <v/>
      </c>
    </row>
    <row r="20" spans="1:5" x14ac:dyDescent="0.25">
      <c r="A20" s="31">
        <v>14</v>
      </c>
      <c r="B20" s="3"/>
      <c r="C20" s="3"/>
      <c r="D20" s="3"/>
      <c r="E20" s="187" t="str">
        <f>IF(B20&lt;&gt;"",CONCATENATE('Valoració '!D20,"1.1.h_00",A20),"")</f>
        <v/>
      </c>
    </row>
    <row r="21" spans="1:5" x14ac:dyDescent="0.25">
      <c r="A21" s="31">
        <v>15</v>
      </c>
      <c r="B21" s="3"/>
      <c r="C21" s="3"/>
      <c r="D21" s="3"/>
      <c r="E21" s="187" t="str">
        <f>IF(B21&lt;&gt;"",CONCATENATE('Valoració '!D21,"1.1.h_00",A21),"")</f>
        <v/>
      </c>
    </row>
    <row r="22" spans="1:5" x14ac:dyDescent="0.25">
      <c r="A22" s="31">
        <v>16</v>
      </c>
      <c r="B22" s="3"/>
      <c r="C22" s="3"/>
      <c r="D22" s="3"/>
      <c r="E22" s="187" t="str">
        <f>IF(B22&lt;&gt;"",CONCATENATE('Valoració '!D22,"1.1.h_00",A22),"")</f>
        <v/>
      </c>
    </row>
    <row r="23" spans="1:5" x14ac:dyDescent="0.25">
      <c r="A23" s="31">
        <v>17</v>
      </c>
      <c r="B23" s="3"/>
      <c r="C23" s="3"/>
      <c r="D23" s="3"/>
      <c r="E23" s="187" t="str">
        <f>IF(B23&lt;&gt;"",CONCATENATE('Valoració '!D23,"1.1.h_00",A23),"")</f>
        <v/>
      </c>
    </row>
    <row r="24" spans="1:5" x14ac:dyDescent="0.25">
      <c r="A24" s="31">
        <v>18</v>
      </c>
      <c r="B24" s="3"/>
      <c r="C24" s="3"/>
      <c r="D24" s="3"/>
      <c r="E24" s="187" t="str">
        <f>IF(B24&lt;&gt;"",CONCATENATE('Valoració '!D24,"1.1.h_00",A24),"")</f>
        <v/>
      </c>
    </row>
    <row r="25" spans="1:5" x14ac:dyDescent="0.25">
      <c r="A25" s="31">
        <v>19</v>
      </c>
      <c r="B25" s="3"/>
      <c r="C25" s="3"/>
      <c r="D25" s="3"/>
      <c r="E25" s="187" t="str">
        <f>IF(B25&lt;&gt;"",CONCATENATE('Valoració '!D25,"1.1.h_00",A25),"")</f>
        <v/>
      </c>
    </row>
    <row r="26" spans="1:5" x14ac:dyDescent="0.25">
      <c r="A26" s="31">
        <v>20</v>
      </c>
      <c r="B26" s="3"/>
      <c r="C26" s="3"/>
      <c r="D26" s="3"/>
      <c r="E26" s="187" t="str">
        <f>IF(B26&lt;&gt;"",CONCATENATE('Valoració '!D26,"1.1.h_00",A26),"")</f>
        <v/>
      </c>
    </row>
    <row r="27" spans="1:5" x14ac:dyDescent="0.25">
      <c r="A27" s="31">
        <v>21</v>
      </c>
      <c r="B27" s="3"/>
      <c r="C27" s="3"/>
      <c r="D27" s="3"/>
      <c r="E27" s="187" t="str">
        <f>IF(B27&lt;&gt;"",CONCATENATE('Valoració '!D27,"1.1.h_00",A27),"")</f>
        <v/>
      </c>
    </row>
    <row r="28" spans="1:5" x14ac:dyDescent="0.25">
      <c r="A28" s="31">
        <v>22</v>
      </c>
      <c r="B28" s="3"/>
      <c r="C28" s="3"/>
      <c r="D28" s="3"/>
      <c r="E28" s="187" t="str">
        <f>IF(B28&lt;&gt;"",CONCATENATE('Valoració '!D28,"1.1.h_00",A28),"")</f>
        <v/>
      </c>
    </row>
    <row r="29" spans="1:5" x14ac:dyDescent="0.25">
      <c r="A29" s="31">
        <v>23</v>
      </c>
      <c r="B29" s="3"/>
      <c r="C29" s="3"/>
      <c r="D29" s="3"/>
      <c r="E29" s="187" t="str">
        <f>IF(B29&lt;&gt;"",CONCATENATE('Valoració '!D29,"1.1.h_00",A29),"")</f>
        <v/>
      </c>
    </row>
    <row r="30" spans="1:5" x14ac:dyDescent="0.25">
      <c r="A30" s="31">
        <v>24</v>
      </c>
      <c r="B30" s="3"/>
      <c r="C30" s="3"/>
      <c r="D30" s="3"/>
      <c r="E30" s="187" t="str">
        <f>IF(B30&lt;&gt;"",CONCATENATE('Valoració '!D30,"1.1.h_00",A30),"")</f>
        <v/>
      </c>
    </row>
    <row r="31" spans="1:5" x14ac:dyDescent="0.25">
      <c r="A31" s="31">
        <v>25</v>
      </c>
      <c r="B31" s="3"/>
      <c r="C31" s="3"/>
      <c r="D31" s="3"/>
      <c r="E31" s="187" t="str">
        <f>IF(B31&lt;&gt;"",CONCATENATE('Valoració '!D31,"1.1.h_00",A31),"")</f>
        <v/>
      </c>
    </row>
    <row r="32" spans="1:5" x14ac:dyDescent="0.25">
      <c r="A32" s="31">
        <v>26</v>
      </c>
      <c r="B32" s="3"/>
      <c r="C32" s="3"/>
      <c r="D32" s="3"/>
      <c r="E32" s="187" t="str">
        <f>IF(B32&lt;&gt;"",CONCATENATE('Valoració '!D32,"1.1.h_00",A32),"")</f>
        <v/>
      </c>
    </row>
    <row r="33" spans="1:5" x14ac:dyDescent="0.25">
      <c r="A33" s="31">
        <v>27</v>
      </c>
      <c r="B33" s="3"/>
      <c r="C33" s="3"/>
      <c r="D33" s="3"/>
      <c r="E33" s="187" t="str">
        <f>IF(B33&lt;&gt;"",CONCATENATE('Valoració '!D33,"1.1.h_00",A33),"")</f>
        <v/>
      </c>
    </row>
    <row r="34" spans="1:5" x14ac:dyDescent="0.25">
      <c r="A34" s="31">
        <v>28</v>
      </c>
      <c r="B34" s="3"/>
      <c r="C34" s="3"/>
      <c r="D34" s="3"/>
      <c r="E34" s="187" t="str">
        <f>IF(B34&lt;&gt;"",CONCATENATE('Valoració '!D34,"1.1.h_00",A34),"")</f>
        <v/>
      </c>
    </row>
    <row r="35" spans="1:5" x14ac:dyDescent="0.25">
      <c r="A35" s="31">
        <v>29</v>
      </c>
      <c r="B35" s="3"/>
      <c r="C35" s="3"/>
      <c r="D35" s="3"/>
      <c r="E35" s="187" t="str">
        <f>IF(B35&lt;&gt;"",CONCATENATE('Valoració '!D35,"1.1.h_00",A35),"")</f>
        <v/>
      </c>
    </row>
    <row r="36" spans="1:5" x14ac:dyDescent="0.25">
      <c r="A36" s="31">
        <v>30</v>
      </c>
      <c r="B36" s="3"/>
      <c r="C36" s="3"/>
      <c r="D36" s="3"/>
      <c r="E36" s="187" t="str">
        <f>IF(B36&lt;&gt;"",CONCATENATE('Valoració '!D36,"1.1.h_00",A36),"")</f>
        <v/>
      </c>
    </row>
    <row r="37" spans="1:5" x14ac:dyDescent="0.25">
      <c r="A37" s="31">
        <v>31</v>
      </c>
      <c r="B37" s="3"/>
      <c r="C37" s="3"/>
      <c r="D37" s="3"/>
      <c r="E37" s="187" t="str">
        <f>IF(B37&lt;&gt;"",CONCATENATE('Valoració '!D37,"1.1.h_00",A37),"")</f>
        <v/>
      </c>
    </row>
    <row r="38" spans="1:5" x14ac:dyDescent="0.25">
      <c r="A38" s="31">
        <v>32</v>
      </c>
      <c r="B38" s="3"/>
      <c r="C38" s="3"/>
      <c r="D38" s="3"/>
      <c r="E38" s="187" t="str">
        <f>IF(B38&lt;&gt;"",CONCATENATE('Valoració '!D38,"1.1.h_00",A38),"")</f>
        <v/>
      </c>
    </row>
    <row r="39" spans="1:5" x14ac:dyDescent="0.25">
      <c r="A39" s="31">
        <v>33</v>
      </c>
      <c r="B39" s="3"/>
      <c r="C39" s="3"/>
      <c r="D39" s="3"/>
      <c r="E39" s="187" t="str">
        <f>IF(B39&lt;&gt;"",CONCATENATE('Valoració '!D39,"1.1.h_00",A39),"")</f>
        <v/>
      </c>
    </row>
    <row r="40" spans="1:5" x14ac:dyDescent="0.25">
      <c r="A40" s="31">
        <v>34</v>
      </c>
      <c r="B40" s="3"/>
      <c r="C40" s="3"/>
      <c r="D40" s="3"/>
      <c r="E40" s="187" t="str">
        <f>IF(B40&lt;&gt;"",CONCATENATE('Valoració '!D40,"1.1.h_00",A40),"")</f>
        <v/>
      </c>
    </row>
    <row r="41" spans="1:5" x14ac:dyDescent="0.25">
      <c r="A41" s="31">
        <v>35</v>
      </c>
      <c r="B41" s="3"/>
      <c r="C41" s="3"/>
      <c r="D41" s="3"/>
      <c r="E41" s="187" t="str">
        <f>IF(B41&lt;&gt;"",CONCATENATE('Valoració '!D41,"1.1.h_00",A41),"")</f>
        <v/>
      </c>
    </row>
    <row r="42" spans="1:5" x14ac:dyDescent="0.25">
      <c r="A42" s="31">
        <v>36</v>
      </c>
      <c r="B42" s="3"/>
      <c r="C42" s="3"/>
      <c r="D42" s="3"/>
      <c r="E42" s="187" t="str">
        <f>IF(B42&lt;&gt;"",CONCATENATE('Valoració '!D42,"1.1.h_00",A42),"")</f>
        <v/>
      </c>
    </row>
    <row r="43" spans="1:5" x14ac:dyDescent="0.25">
      <c r="A43" s="31">
        <v>37</v>
      </c>
      <c r="B43" s="3"/>
      <c r="C43" s="3"/>
      <c r="D43" s="3"/>
      <c r="E43" s="187" t="str">
        <f>IF(B43&lt;&gt;"",CONCATENATE('Valoració '!D43,"1.1.h_00",A43),"")</f>
        <v/>
      </c>
    </row>
    <row r="44" spans="1:5" x14ac:dyDescent="0.25">
      <c r="A44" s="31">
        <v>38</v>
      </c>
      <c r="B44" s="3"/>
      <c r="C44" s="3"/>
      <c r="D44" s="3"/>
      <c r="E44" s="187" t="str">
        <f>IF(B44&lt;&gt;"",CONCATENATE('Valoració '!D44,"1.1.h_00",A44),"")</f>
        <v/>
      </c>
    </row>
    <row r="45" spans="1:5" x14ac:dyDescent="0.25">
      <c r="A45" s="31">
        <v>39</v>
      </c>
      <c r="B45" s="3"/>
      <c r="C45" s="3"/>
      <c r="D45" s="3"/>
      <c r="E45" s="187" t="str">
        <f>IF(B45&lt;&gt;"",CONCATENATE('Valoració '!D45,"1.1.h_00",A45),"")</f>
        <v/>
      </c>
    </row>
    <row r="46" spans="1:5" x14ac:dyDescent="0.25">
      <c r="A46" s="31">
        <v>40</v>
      </c>
      <c r="B46" s="3"/>
      <c r="C46" s="3"/>
      <c r="D46" s="3"/>
      <c r="E46" s="187" t="str">
        <f>IF(B46&lt;&gt;"",CONCATENATE('Valoració '!D46,"1.1.h_00",A46),"")</f>
        <v/>
      </c>
    </row>
    <row r="47" spans="1:5" x14ac:dyDescent="0.25">
      <c r="A47" s="31">
        <v>41</v>
      </c>
      <c r="B47" s="3"/>
      <c r="C47" s="3"/>
      <c r="D47" s="3"/>
      <c r="E47" s="187" t="str">
        <f>IF(B47&lt;&gt;"",CONCATENATE('Valoració '!D47,"1.1.h_00",A47),"")</f>
        <v/>
      </c>
    </row>
    <row r="48" spans="1:5" x14ac:dyDescent="0.25">
      <c r="A48" s="31">
        <v>42</v>
      </c>
      <c r="B48" s="3"/>
      <c r="C48" s="3"/>
      <c r="D48" s="3"/>
      <c r="E48" s="187" t="str">
        <f>IF(B48&lt;&gt;"",CONCATENATE('Valoració '!D48,"1.1.h_00",A48),"")</f>
        <v/>
      </c>
    </row>
    <row r="49" spans="1:5" x14ac:dyDescent="0.25">
      <c r="A49" s="31">
        <v>43</v>
      </c>
      <c r="B49" s="3"/>
      <c r="C49" s="3"/>
      <c r="D49" s="3"/>
      <c r="E49" s="187" t="str">
        <f>IF(B49&lt;&gt;"",CONCATENATE('Valoració '!D49,"1.1.h_00",A49),"")</f>
        <v/>
      </c>
    </row>
    <row r="50" spans="1:5" x14ac:dyDescent="0.25">
      <c r="A50" s="31">
        <v>44</v>
      </c>
      <c r="B50" s="3"/>
      <c r="C50" s="3"/>
      <c r="D50" s="3"/>
      <c r="E50" s="187" t="str">
        <f>IF(B50&lt;&gt;"",CONCATENATE('Valoració '!D50,"1.1.h_00",A50),"")</f>
        <v/>
      </c>
    </row>
    <row r="51" spans="1:5" x14ac:dyDescent="0.25">
      <c r="A51" s="31">
        <v>45</v>
      </c>
      <c r="B51" s="3"/>
      <c r="C51" s="3"/>
      <c r="D51" s="3"/>
      <c r="E51" s="187" t="str">
        <f>IF(B51&lt;&gt;"",CONCATENATE('Valoració '!D51,"1.1.h_00",A51),"")</f>
        <v/>
      </c>
    </row>
    <row r="52" spans="1:5" x14ac:dyDescent="0.25">
      <c r="A52" s="31">
        <v>46</v>
      </c>
      <c r="B52" s="3"/>
      <c r="C52" s="3"/>
      <c r="D52" s="3"/>
      <c r="E52" s="187" t="str">
        <f>IF(B52&lt;&gt;"",CONCATENATE('Valoració '!D52,"1.1.h_00",A52),"")</f>
        <v/>
      </c>
    </row>
    <row r="53" spans="1:5" x14ac:dyDescent="0.25">
      <c r="A53" s="31">
        <v>47</v>
      </c>
      <c r="B53" s="3"/>
      <c r="C53" s="3"/>
      <c r="D53" s="3"/>
      <c r="E53" s="187" t="str">
        <f>IF(B53&lt;&gt;"",CONCATENATE('Valoració '!D53,"1.1.h_00",A53),"")</f>
        <v/>
      </c>
    </row>
    <row r="54" spans="1:5" x14ac:dyDescent="0.25">
      <c r="A54" s="31">
        <v>48</v>
      </c>
      <c r="B54" s="3"/>
      <c r="C54" s="3"/>
      <c r="D54" s="3"/>
      <c r="E54" s="187" t="str">
        <f>IF(B54&lt;&gt;"",CONCATENATE('Valoració '!D54,"1.1.h_00",A54),"")</f>
        <v/>
      </c>
    </row>
    <row r="55" spans="1:5" x14ac:dyDescent="0.25">
      <c r="A55" s="31">
        <v>49</v>
      </c>
      <c r="B55" s="3"/>
      <c r="C55" s="3"/>
      <c r="D55" s="3"/>
      <c r="E55" s="187" t="str">
        <f>IF(B55&lt;&gt;"",CONCATENATE('Valoració '!D55,"1.1.h_00",A55),"")</f>
        <v/>
      </c>
    </row>
    <row r="56" spans="1:5" x14ac:dyDescent="0.25">
      <c r="A56" s="31">
        <v>50</v>
      </c>
      <c r="B56" s="3"/>
      <c r="C56" s="3"/>
      <c r="D56" s="3"/>
      <c r="E56" s="187" t="str">
        <f>IF(B56&lt;&gt;"",CONCATENATE('Valoració '!D56,"1.1.h_00",A56),"")</f>
        <v/>
      </c>
    </row>
    <row r="57" spans="1:5" x14ac:dyDescent="0.25">
      <c r="A57" s="31">
        <v>51</v>
      </c>
      <c r="B57" s="3"/>
      <c r="C57" s="3"/>
      <c r="D57" s="3"/>
      <c r="E57" s="187" t="str">
        <f>IF(B57&lt;&gt;"",CONCATENATE('Valoració '!D57,"1.1.h_00",A57),"")</f>
        <v/>
      </c>
    </row>
    <row r="58" spans="1:5" x14ac:dyDescent="0.25">
      <c r="A58" s="31">
        <v>52</v>
      </c>
      <c r="B58" s="3"/>
      <c r="C58" s="3"/>
      <c r="D58" s="3"/>
      <c r="E58" s="187" t="str">
        <f>IF(B58&lt;&gt;"",CONCATENATE('Valoració '!D58,"1.1.h_00",A58),"")</f>
        <v/>
      </c>
    </row>
    <row r="59" spans="1:5" x14ac:dyDescent="0.25">
      <c r="A59" s="31">
        <v>53</v>
      </c>
      <c r="B59" s="3"/>
      <c r="C59" s="3"/>
      <c r="D59" s="3"/>
      <c r="E59" s="187" t="str">
        <f>IF(B59&lt;&gt;"",CONCATENATE('Valoració '!D59,"1.1.h_00",A59),"")</f>
        <v/>
      </c>
    </row>
    <row r="60" spans="1:5" x14ac:dyDescent="0.25">
      <c r="A60" s="31">
        <v>54</v>
      </c>
      <c r="B60" s="3"/>
      <c r="C60" s="3"/>
      <c r="D60" s="3"/>
      <c r="E60" s="187" t="str">
        <f>IF(B60&lt;&gt;"",CONCATENATE('Valoració '!D60,"1.1.h_00",A60),"")</f>
        <v/>
      </c>
    </row>
    <row r="61" spans="1:5" x14ac:dyDescent="0.25">
      <c r="A61" s="31">
        <v>55</v>
      </c>
      <c r="B61" s="3"/>
      <c r="C61" s="3"/>
      <c r="D61" s="3"/>
      <c r="E61" s="187" t="str">
        <f>IF(B61&lt;&gt;"",CONCATENATE('Valoració '!D61,"1.1.h_00",A61),"")</f>
        <v/>
      </c>
    </row>
    <row r="62" spans="1:5" x14ac:dyDescent="0.25">
      <c r="A62" s="31">
        <v>56</v>
      </c>
      <c r="B62" s="3"/>
      <c r="C62" s="3"/>
      <c r="D62" s="3"/>
      <c r="E62" s="187" t="str">
        <f>IF(B62&lt;&gt;"",CONCATENATE('Valoració '!D62,"1.1.h_00",A62),"")</f>
        <v/>
      </c>
    </row>
    <row r="63" spans="1:5" x14ac:dyDescent="0.25">
      <c r="A63" s="31">
        <v>57</v>
      </c>
      <c r="B63" s="3"/>
      <c r="C63" s="3"/>
      <c r="D63" s="3"/>
      <c r="E63" s="187" t="str">
        <f>IF(B63&lt;&gt;"",CONCATENATE('Valoració '!D63,"1.1.h_00",A63),"")</f>
        <v/>
      </c>
    </row>
    <row r="64" spans="1:5" x14ac:dyDescent="0.25">
      <c r="A64" s="31">
        <v>58</v>
      </c>
      <c r="B64" s="3"/>
      <c r="C64" s="3"/>
      <c r="D64" s="3"/>
      <c r="E64" s="187" t="str">
        <f>IF(B64&lt;&gt;"",CONCATENATE('Valoració '!D64,"1.1.h_00",A64),"")</f>
        <v/>
      </c>
    </row>
    <row r="65" spans="1:5" x14ac:dyDescent="0.25">
      <c r="A65" s="31">
        <v>59</v>
      </c>
      <c r="B65" s="3"/>
      <c r="C65" s="3"/>
      <c r="D65" s="3"/>
      <c r="E65" s="187" t="str">
        <f>IF(B65&lt;&gt;"",CONCATENATE('Valoració '!D65,"1.1.h_00",A65),"")</f>
        <v/>
      </c>
    </row>
    <row r="66" spans="1:5" x14ac:dyDescent="0.25">
      <c r="A66" s="31">
        <v>60</v>
      </c>
      <c r="B66" s="3"/>
      <c r="C66" s="3"/>
      <c r="D66" s="3"/>
      <c r="E66" s="187" t="str">
        <f>IF(B66&lt;&gt;"",CONCATENATE('Valoració '!D66,"1.1.h_00",A66),"")</f>
        <v/>
      </c>
    </row>
    <row r="67" spans="1:5" x14ac:dyDescent="0.25">
      <c r="A67" s="31">
        <v>61</v>
      </c>
      <c r="B67" s="3"/>
      <c r="C67" s="3"/>
      <c r="D67" s="3"/>
      <c r="E67" s="187" t="str">
        <f>IF(B67&lt;&gt;"",CONCATENATE('Valoració '!D67,"1.1.h_00",A67),"")</f>
        <v/>
      </c>
    </row>
    <row r="68" spans="1:5" x14ac:dyDescent="0.25">
      <c r="A68" s="31">
        <v>62</v>
      </c>
      <c r="B68" s="3"/>
      <c r="C68" s="3"/>
      <c r="D68" s="3"/>
      <c r="E68" s="187" t="str">
        <f>IF(B68&lt;&gt;"",CONCATENATE('Valoració '!D68,"1.1.h_00",A68),"")</f>
        <v/>
      </c>
    </row>
    <row r="69" spans="1:5" x14ac:dyDescent="0.25">
      <c r="A69" s="31">
        <v>63</v>
      </c>
      <c r="B69" s="3"/>
      <c r="C69" s="3"/>
      <c r="D69" s="3"/>
      <c r="E69" s="187" t="str">
        <f>IF(B69&lt;&gt;"",CONCATENATE('Valoració '!D69,"1.1.h_00",A69),"")</f>
        <v/>
      </c>
    </row>
    <row r="70" spans="1:5" x14ac:dyDescent="0.25">
      <c r="A70" s="31">
        <v>64</v>
      </c>
      <c r="B70" s="3"/>
      <c r="C70" s="3"/>
      <c r="D70" s="3"/>
      <c r="E70" s="187" t="str">
        <f>IF(B70&lt;&gt;"",CONCATENATE('Valoració '!D70,"1.1.h_00",A70),"")</f>
        <v/>
      </c>
    </row>
    <row r="71" spans="1:5" x14ac:dyDescent="0.25">
      <c r="A71" s="31">
        <v>65</v>
      </c>
      <c r="B71" s="3"/>
      <c r="C71" s="3"/>
      <c r="D71" s="3"/>
      <c r="E71" s="187" t="str">
        <f>IF(B71&lt;&gt;"",CONCATENATE('Valoració '!D71,"1.1.h_00",A71),"")</f>
        <v/>
      </c>
    </row>
    <row r="72" spans="1:5" x14ac:dyDescent="0.25">
      <c r="A72" s="31">
        <v>66</v>
      </c>
      <c r="B72" s="3"/>
      <c r="C72" s="3"/>
      <c r="D72" s="3"/>
      <c r="E72" s="187" t="str">
        <f>IF(B72&lt;&gt;"",CONCATENATE('Valoració '!D72,"1.1.h_00",A72),"")</f>
        <v/>
      </c>
    </row>
    <row r="73" spans="1:5" x14ac:dyDescent="0.25">
      <c r="A73" s="31">
        <v>67</v>
      </c>
      <c r="B73" s="3"/>
      <c r="C73" s="3"/>
      <c r="D73" s="3"/>
      <c r="E73" s="187" t="str">
        <f>IF(B73&lt;&gt;"",CONCATENATE('Valoració '!D73,"1.1.h_00",A73),"")</f>
        <v/>
      </c>
    </row>
    <row r="74" spans="1:5" x14ac:dyDescent="0.25">
      <c r="A74" s="31">
        <v>68</v>
      </c>
      <c r="B74" s="3"/>
      <c r="C74" s="3"/>
      <c r="D74" s="3"/>
      <c r="E74" s="187" t="str">
        <f>IF(B74&lt;&gt;"",CONCATENATE('Valoració '!D74,"1.1.h_00",A74),"")</f>
        <v/>
      </c>
    </row>
    <row r="75" spans="1:5" x14ac:dyDescent="0.25">
      <c r="A75" s="31">
        <v>69</v>
      </c>
      <c r="B75" s="3"/>
      <c r="C75" s="3"/>
      <c r="D75" s="3"/>
      <c r="E75" s="187" t="str">
        <f>IF(B75&lt;&gt;"",CONCATENATE('Valoració '!D75,"1.1.h_00",A75),"")</f>
        <v/>
      </c>
    </row>
    <row r="76" spans="1:5" x14ac:dyDescent="0.25">
      <c r="A76" s="31">
        <v>70</v>
      </c>
      <c r="B76" s="3"/>
      <c r="C76" s="3"/>
      <c r="D76" s="3"/>
      <c r="E76" s="187" t="str">
        <f>IF(B76&lt;&gt;"",CONCATENATE('Valoració '!D76,"1.1.h_00",A76),"")</f>
        <v/>
      </c>
    </row>
    <row r="77" spans="1:5" x14ac:dyDescent="0.25">
      <c r="A77" s="31">
        <v>71</v>
      </c>
      <c r="B77" s="3"/>
      <c r="C77" s="3"/>
      <c r="D77" s="3"/>
      <c r="E77" s="187" t="str">
        <f>IF(B77&lt;&gt;"",CONCATENATE('Valoració '!D77,"1.1.h_00",A77),"")</f>
        <v/>
      </c>
    </row>
    <row r="78" spans="1:5" x14ac:dyDescent="0.25">
      <c r="A78" s="31">
        <v>72</v>
      </c>
      <c r="B78" s="3"/>
      <c r="C78" s="3"/>
      <c r="D78" s="3"/>
      <c r="E78" s="187" t="str">
        <f>IF(B78&lt;&gt;"",CONCATENATE('Valoració '!D78,"1.1.h_00",A78),"")</f>
        <v/>
      </c>
    </row>
    <row r="79" spans="1:5" x14ac:dyDescent="0.25">
      <c r="A79" s="31">
        <v>73</v>
      </c>
      <c r="B79" s="3"/>
      <c r="C79" s="3"/>
      <c r="D79" s="3"/>
      <c r="E79" s="187" t="str">
        <f>IF(B79&lt;&gt;"",CONCATENATE('Valoració '!D79,"1.1.h_00",A79),"")</f>
        <v/>
      </c>
    </row>
    <row r="80" spans="1:5" x14ac:dyDescent="0.25">
      <c r="A80" s="31">
        <v>74</v>
      </c>
      <c r="B80" s="3"/>
      <c r="C80" s="3"/>
      <c r="D80" s="3"/>
      <c r="E80" s="187" t="str">
        <f>IF(B80&lt;&gt;"",CONCATENATE('Valoració '!D80,"1.1.h_00",A80),"")</f>
        <v/>
      </c>
    </row>
    <row r="81" spans="1:5" x14ac:dyDescent="0.25">
      <c r="A81" s="31">
        <v>75</v>
      </c>
      <c r="B81" s="3"/>
      <c r="C81" s="3"/>
      <c r="D81" s="3"/>
      <c r="E81" s="187" t="str">
        <f>IF(B81&lt;&gt;"",CONCATENATE('Valoració '!D81,"1.1.h_00",A81),"")</f>
        <v/>
      </c>
    </row>
    <row r="82" spans="1:5" x14ac:dyDescent="0.25">
      <c r="A82" s="31">
        <v>76</v>
      </c>
      <c r="B82" s="3"/>
      <c r="C82" s="3"/>
      <c r="D82" s="3"/>
      <c r="E82" s="187" t="str">
        <f>IF(B82&lt;&gt;"",CONCATENATE('Valoració '!D82,"1.1.h_00",A82),"")</f>
        <v/>
      </c>
    </row>
    <row r="83" spans="1:5" x14ac:dyDescent="0.25">
      <c r="A83" s="31">
        <v>77</v>
      </c>
      <c r="B83" s="3"/>
      <c r="C83" s="3"/>
      <c r="D83" s="3"/>
      <c r="E83" s="187" t="str">
        <f>IF(B83&lt;&gt;"",CONCATENATE('Valoració '!D83,"1.1.h_00",A83),"")</f>
        <v/>
      </c>
    </row>
    <row r="84" spans="1:5" x14ac:dyDescent="0.25">
      <c r="A84" s="31">
        <v>78</v>
      </c>
      <c r="B84" s="3"/>
      <c r="C84" s="3"/>
      <c r="D84" s="3"/>
      <c r="E84" s="187" t="str">
        <f>IF(B84&lt;&gt;"",CONCATENATE('Valoració '!D84,"1.1.h_00",A84),"")</f>
        <v/>
      </c>
    </row>
    <row r="85" spans="1:5" x14ac:dyDescent="0.25">
      <c r="A85" s="31">
        <v>79</v>
      </c>
      <c r="B85" s="3"/>
      <c r="C85" s="3"/>
      <c r="D85" s="3"/>
      <c r="E85" s="187" t="str">
        <f>IF(B85&lt;&gt;"",CONCATENATE('Valoració '!D85,"1.1.h_00",A85),"")</f>
        <v/>
      </c>
    </row>
    <row r="86" spans="1:5" x14ac:dyDescent="0.25">
      <c r="A86" s="31">
        <v>80</v>
      </c>
      <c r="B86" s="3"/>
      <c r="C86" s="3"/>
      <c r="D86" s="3"/>
      <c r="E86" s="187" t="str">
        <f>IF(B86&lt;&gt;"",CONCATENATE('Valoració '!D86,"1.1.h_00",A86),"")</f>
        <v/>
      </c>
    </row>
    <row r="87" spans="1:5" x14ac:dyDescent="0.25">
      <c r="A87" s="31">
        <v>81</v>
      </c>
      <c r="B87" s="3"/>
      <c r="C87" s="3"/>
      <c r="D87" s="3"/>
      <c r="E87" s="187" t="str">
        <f>IF(B87&lt;&gt;"",CONCATENATE('Valoració '!D87,"1.1.h_00",A87),"")</f>
        <v/>
      </c>
    </row>
    <row r="88" spans="1:5" x14ac:dyDescent="0.25">
      <c r="A88" s="31">
        <v>82</v>
      </c>
      <c r="B88" s="3"/>
      <c r="C88" s="3"/>
      <c r="D88" s="3"/>
      <c r="E88" s="187" t="str">
        <f>IF(B88&lt;&gt;"",CONCATENATE('Valoració '!D88,"1.1.h_00",A88),"")</f>
        <v/>
      </c>
    </row>
    <row r="89" spans="1:5" x14ac:dyDescent="0.25">
      <c r="A89" s="31">
        <v>83</v>
      </c>
      <c r="B89" s="3"/>
      <c r="C89" s="3"/>
      <c r="D89" s="3"/>
      <c r="E89" s="187" t="str">
        <f>IF(B89&lt;&gt;"",CONCATENATE('Valoració '!D89,"1.1.h_00",A89),"")</f>
        <v/>
      </c>
    </row>
    <row r="90" spans="1:5" x14ac:dyDescent="0.25">
      <c r="A90" s="31">
        <v>84</v>
      </c>
      <c r="B90" s="3"/>
      <c r="C90" s="3"/>
      <c r="D90" s="3"/>
      <c r="E90" s="187" t="str">
        <f>IF(B90&lt;&gt;"",CONCATENATE('Valoració '!D90,"1.1.h_00",A90),"")</f>
        <v/>
      </c>
    </row>
    <row r="91" spans="1:5" x14ac:dyDescent="0.25">
      <c r="A91" s="31">
        <v>85</v>
      </c>
      <c r="B91" s="3"/>
      <c r="C91" s="3"/>
      <c r="D91" s="3"/>
      <c r="E91" s="187" t="str">
        <f>IF(B91&lt;&gt;"",CONCATENATE('Valoració '!D91,"1.1.h_00",A91),"")</f>
        <v/>
      </c>
    </row>
    <row r="92" spans="1:5" x14ac:dyDescent="0.25">
      <c r="A92" s="31">
        <v>86</v>
      </c>
      <c r="B92" s="3"/>
      <c r="C92" s="3"/>
      <c r="D92" s="3"/>
      <c r="E92" s="187" t="str">
        <f>IF(B92&lt;&gt;"",CONCATENATE('Valoració '!D92,"1.1.h_00",A92),"")</f>
        <v/>
      </c>
    </row>
    <row r="93" spans="1:5" x14ac:dyDescent="0.25">
      <c r="A93" s="31">
        <v>87</v>
      </c>
      <c r="B93" s="3"/>
      <c r="C93" s="3"/>
      <c r="D93" s="3"/>
      <c r="E93" s="187" t="str">
        <f>IF(B93&lt;&gt;"",CONCATENATE('Valoració '!D93,"1.1.h_00",A93),"")</f>
        <v/>
      </c>
    </row>
    <row r="94" spans="1:5" x14ac:dyDescent="0.25">
      <c r="A94" s="31">
        <v>88</v>
      </c>
      <c r="B94" s="3"/>
      <c r="C94" s="3"/>
      <c r="D94" s="3"/>
      <c r="E94" s="187" t="str">
        <f>IF(B94&lt;&gt;"",CONCATENATE('Valoració '!D94,"1.1.h_00",A94),"")</f>
        <v/>
      </c>
    </row>
    <row r="95" spans="1:5" x14ac:dyDescent="0.25">
      <c r="A95" s="31">
        <v>89</v>
      </c>
      <c r="B95" s="3"/>
      <c r="C95" s="3"/>
      <c r="D95" s="3"/>
      <c r="E95" s="187" t="str">
        <f>IF(B95&lt;&gt;"",CONCATENATE('Valoració '!D95,"1.1.h_00",A95),"")</f>
        <v/>
      </c>
    </row>
    <row r="96" spans="1:5" x14ac:dyDescent="0.25">
      <c r="A96" s="31">
        <v>90</v>
      </c>
      <c r="B96" s="3"/>
      <c r="C96" s="3"/>
      <c r="D96" s="3"/>
      <c r="E96" s="187" t="str">
        <f>IF(B96&lt;&gt;"",CONCATENATE('Valoració '!D96,"1.1.h_00",A96),"")</f>
        <v/>
      </c>
    </row>
    <row r="97" spans="1:5" x14ac:dyDescent="0.25">
      <c r="A97" s="31">
        <v>91</v>
      </c>
      <c r="B97" s="3"/>
      <c r="C97" s="3"/>
      <c r="D97" s="3"/>
      <c r="E97" s="187" t="str">
        <f>IF(B97&lt;&gt;"",CONCATENATE('Valoració '!D97,"1.1.h_00",A97),"")</f>
        <v/>
      </c>
    </row>
    <row r="98" spans="1:5" x14ac:dyDescent="0.25">
      <c r="A98" s="31">
        <v>92</v>
      </c>
      <c r="B98" s="3"/>
      <c r="C98" s="3"/>
      <c r="D98" s="3"/>
      <c r="E98" s="187" t="str">
        <f>IF(B98&lt;&gt;"",CONCATENATE('Valoració '!D98,"1.1.h_00",A98),"")</f>
        <v/>
      </c>
    </row>
    <row r="99" spans="1:5" x14ac:dyDescent="0.25">
      <c r="A99" s="31">
        <v>93</v>
      </c>
      <c r="B99" s="3"/>
      <c r="C99" s="3"/>
      <c r="D99" s="3"/>
      <c r="E99" s="187" t="str">
        <f>IF(B99&lt;&gt;"",CONCATENATE('Valoració '!D99,"1.1.h_00",A99),"")</f>
        <v/>
      </c>
    </row>
    <row r="100" spans="1:5" x14ac:dyDescent="0.25">
      <c r="A100" s="31">
        <v>94</v>
      </c>
      <c r="B100" s="3"/>
      <c r="C100" s="3"/>
      <c r="D100" s="3"/>
      <c r="E100" s="187" t="str">
        <f>IF(B100&lt;&gt;"",CONCATENATE('Valoració '!D100,"1.1.h_00",A100),"")</f>
        <v/>
      </c>
    </row>
    <row r="101" spans="1:5" x14ac:dyDescent="0.25">
      <c r="A101" s="31">
        <v>95</v>
      </c>
      <c r="B101" s="3"/>
      <c r="C101" s="3"/>
      <c r="D101" s="3"/>
      <c r="E101" s="187" t="str">
        <f>IF(B101&lt;&gt;"",CONCATENATE('Valoració '!D101,"1.1.h_00",A101),"")</f>
        <v/>
      </c>
    </row>
    <row r="102" spans="1:5" x14ac:dyDescent="0.25">
      <c r="A102" s="31">
        <v>96</v>
      </c>
      <c r="B102" s="3"/>
      <c r="C102" s="3"/>
      <c r="D102" s="3"/>
      <c r="E102" s="187" t="str">
        <f>IF(B102&lt;&gt;"",CONCATENATE('Valoració '!D102,"1.1.h_00",A102),"")</f>
        <v/>
      </c>
    </row>
    <row r="103" spans="1:5" x14ac:dyDescent="0.25">
      <c r="A103" s="31">
        <v>97</v>
      </c>
      <c r="B103" s="3"/>
      <c r="C103" s="3"/>
      <c r="D103" s="3"/>
      <c r="E103" s="187" t="str">
        <f>IF(B103&lt;&gt;"",CONCATENATE('Valoració '!D103,"1.1.h_00",A103),"")</f>
        <v/>
      </c>
    </row>
    <row r="104" spans="1:5" x14ac:dyDescent="0.25">
      <c r="A104" s="31">
        <v>98</v>
      </c>
      <c r="B104" s="3"/>
      <c r="C104" s="3"/>
      <c r="D104" s="3"/>
      <c r="E104" s="187" t="str">
        <f>IF(B104&lt;&gt;"",CONCATENATE('Valoració '!D104,"1.1.h_00",A104),"")</f>
        <v/>
      </c>
    </row>
    <row r="105" spans="1:5" x14ac:dyDescent="0.25">
      <c r="A105" s="31">
        <v>99</v>
      </c>
      <c r="B105" s="3"/>
      <c r="C105" s="3"/>
      <c r="D105" s="3"/>
      <c r="E105" s="187" t="str">
        <f>IF(B105&lt;&gt;"",CONCATENATE('Valoració '!D105,"1.1.h_00",A105),"")</f>
        <v/>
      </c>
    </row>
    <row r="106" spans="1:5" x14ac:dyDescent="0.25">
      <c r="A106" s="31">
        <v>100</v>
      </c>
      <c r="B106" s="3"/>
      <c r="C106" s="3"/>
      <c r="D106" s="3"/>
      <c r="E106" s="187" t="str">
        <f>IF(B106&lt;&gt;"",CONCATENATE('Valoració '!D106,"1.1.h_00",A106),"")</f>
        <v/>
      </c>
    </row>
    <row r="108" spans="1:5" ht="15.75" x14ac:dyDescent="0.25">
      <c r="B108" s="33"/>
      <c r="C108" s="33"/>
    </row>
  </sheetData>
  <sheetProtection algorithmName="SHA-512" hashValue="k6MVLOo2bY18kQtB+oeLpAcFnA98pbY+GzgeIa/rqGUfZxp3o4CEUAQxNlMghsADzvkIxLMEk54DD8SWqEeFJg==" saltValue="rJ6jWpTERDtcn0Z6ouCcCA==" spinCount="100000" sheet="1" objects="1" scenarios="1"/>
  <mergeCells count="1">
    <mergeCell ref="A5:D5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Enviar">
                <anchor moveWithCells="1" sizeWithCells="1">
                  <from>
                    <xdr:col>2</xdr:col>
                    <xdr:colOff>1514475</xdr:colOff>
                    <xdr:row>0</xdr:row>
                    <xdr:rowOff>76200</xdr:rowOff>
                  </from>
                  <to>
                    <xdr:col>2</xdr:col>
                    <xdr:colOff>2771775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1"/>
  <dimension ref="A1:S107"/>
  <sheetViews>
    <sheetView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2" max="2" width="40.140625" customWidth="1"/>
    <col min="3" max="3" width="13.85546875" customWidth="1"/>
    <col min="4" max="4" width="11.5703125" customWidth="1"/>
    <col min="5" max="5" width="23.42578125" customWidth="1"/>
    <col min="6" max="6" width="10.28515625" customWidth="1"/>
    <col min="7" max="7" width="14.140625" customWidth="1"/>
    <col min="8" max="8" width="12.7109375" customWidth="1"/>
    <col min="9" max="9" width="13.42578125" customWidth="1"/>
    <col min="10" max="10" width="13.5703125" customWidth="1"/>
    <col min="11" max="12" width="12.85546875" customWidth="1"/>
    <col min="13" max="13" width="19.7109375" bestFit="1" customWidth="1"/>
  </cols>
  <sheetData>
    <row r="1" spans="1:19" x14ac:dyDescent="0.25">
      <c r="A1" s="12" t="s">
        <v>80</v>
      </c>
      <c r="S1" s="7"/>
    </row>
    <row r="2" spans="1:19" x14ac:dyDescent="0.25">
      <c r="A2" s="13" t="s">
        <v>47</v>
      </c>
      <c r="S2" s="7"/>
    </row>
    <row r="3" spans="1:19" x14ac:dyDescent="0.25">
      <c r="A3" s="12"/>
      <c r="S3" s="7"/>
    </row>
    <row r="4" spans="1:19" ht="18.75" x14ac:dyDescent="0.3">
      <c r="A4" s="39" t="s">
        <v>113</v>
      </c>
      <c r="B4" s="14" t="s">
        <v>81</v>
      </c>
      <c r="C4" s="15"/>
      <c r="D4" s="16">
        <f>SUM(K8:K107)</f>
        <v>0</v>
      </c>
      <c r="S4" s="7"/>
    </row>
    <row r="5" spans="1:19" x14ac:dyDescent="0.25">
      <c r="A5" s="12"/>
      <c r="S5" s="7"/>
    </row>
    <row r="6" spans="1:19" ht="15.75" x14ac:dyDescent="0.25">
      <c r="A6" s="275" t="s">
        <v>179</v>
      </c>
      <c r="B6" s="275"/>
      <c r="C6" s="275"/>
      <c r="D6" s="275"/>
      <c r="E6" s="275"/>
      <c r="F6" s="275"/>
      <c r="G6" s="275"/>
      <c r="H6" s="275"/>
      <c r="I6" s="275"/>
    </row>
    <row r="7" spans="1:19" ht="45" x14ac:dyDescent="0.25">
      <c r="A7" s="31" t="s">
        <v>45</v>
      </c>
      <c r="B7" s="40" t="s">
        <v>82</v>
      </c>
      <c r="C7" s="40" t="s">
        <v>83</v>
      </c>
      <c r="D7" s="40" t="s">
        <v>31</v>
      </c>
      <c r="E7" s="40" t="s">
        <v>30</v>
      </c>
      <c r="F7" s="40" t="s">
        <v>35</v>
      </c>
      <c r="G7" s="40" t="s">
        <v>79</v>
      </c>
      <c r="H7" s="40" t="s">
        <v>39</v>
      </c>
      <c r="I7" s="40" t="s">
        <v>40</v>
      </c>
      <c r="J7" s="40" t="s">
        <v>41</v>
      </c>
      <c r="K7" s="20" t="s">
        <v>56</v>
      </c>
      <c r="L7" s="20" t="s">
        <v>114</v>
      </c>
      <c r="M7" s="21" t="s">
        <v>43</v>
      </c>
    </row>
    <row r="8" spans="1:19" x14ac:dyDescent="0.25">
      <c r="A8" s="31">
        <v>1</v>
      </c>
      <c r="B8" s="3"/>
      <c r="C8" s="3"/>
      <c r="D8" s="3"/>
      <c r="E8" s="3"/>
      <c r="F8" s="3"/>
      <c r="G8" s="3"/>
      <c r="H8" s="3"/>
      <c r="I8" s="3"/>
      <c r="J8" s="3"/>
      <c r="K8" s="22">
        <f>IF(AND(C8="si",F8="si"),1,IF(AND(C8="si",F8="no"),IF(G8="si",0.5,0),0))+IF(AND(C8="no",F8="si"),0.3,IF(AND(C8="no",F8="no"),IF(G8="si",0.15,0)))</f>
        <v>0</v>
      </c>
      <c r="L8" s="129"/>
      <c r="M8" s="24" t="str">
        <f>IF(L8="","",IF(L8="SI","No cal documentació",IF(K8&gt;0,(CONCATENATE("2ii_",'Valoració '!$D$7,"00",A8))," ")))</f>
        <v/>
      </c>
    </row>
    <row r="9" spans="1:19" x14ac:dyDescent="0.25">
      <c r="A9" s="31">
        <v>2</v>
      </c>
      <c r="B9" s="3"/>
      <c r="C9" s="3"/>
      <c r="D9" s="3"/>
      <c r="E9" s="3"/>
      <c r="F9" s="3"/>
      <c r="G9" s="3"/>
      <c r="H9" s="3"/>
      <c r="I9" s="3"/>
      <c r="J9" s="3"/>
      <c r="K9" s="22">
        <f>IF(AND(C9="si",F9="si"),1,IF(AND(C9="si",F9="no"),IF(G9="si",0.5,0),0))+IF(AND(C9="no",F9="si"),0.3,IF(AND(C9="no",F9="no"),IF(G9="si",0.15,0)))</f>
        <v>0</v>
      </c>
      <c r="L9" s="129"/>
      <c r="M9" s="24" t="str">
        <f>IF(L9="","",IF(L9="SI","No cal documentació",IF(K9&gt;0,(CONCATENATE("2ii_",'Valoració '!$D$7,"00",A9))," ")))</f>
        <v/>
      </c>
    </row>
    <row r="10" spans="1:19" x14ac:dyDescent="0.25">
      <c r="A10" s="31">
        <v>3</v>
      </c>
      <c r="B10" s="3"/>
      <c r="C10" s="3"/>
      <c r="D10" s="3"/>
      <c r="E10" s="3"/>
      <c r="F10" s="3"/>
      <c r="G10" s="3"/>
      <c r="H10" s="3"/>
      <c r="I10" s="3"/>
      <c r="J10" s="3"/>
      <c r="K10" s="22">
        <f t="shared" ref="K10:K107" si="0">IF(AND(C10="si",F10="si"),1,IF(AND(C10="si",F10="no"),IF(G10="si",0.5,0),0))+IF(AND(C10="no",F10="si"),0.3,IF(AND(C10="no",F10="no"),IF(G10="si",0.15,0)))</f>
        <v>0</v>
      </c>
      <c r="L10" s="129"/>
      <c r="M10" s="24" t="str">
        <f>IF(L10="","",IF(L10="SI","No cal documentació",IF(K10&gt;0,(CONCATENATE("2ii_",'Valoració '!$D$7,"00",A10))," ")))</f>
        <v/>
      </c>
    </row>
    <row r="11" spans="1:19" x14ac:dyDescent="0.25">
      <c r="A11" s="31">
        <v>4</v>
      </c>
      <c r="B11" s="3"/>
      <c r="C11" s="3"/>
      <c r="D11" s="3"/>
      <c r="E11" s="3"/>
      <c r="F11" s="3"/>
      <c r="G11" s="3"/>
      <c r="H11" s="3"/>
      <c r="I11" s="3"/>
      <c r="J11" s="3"/>
      <c r="K11" s="22">
        <f t="shared" si="0"/>
        <v>0</v>
      </c>
      <c r="L11" s="129"/>
      <c r="M11" s="24" t="str">
        <f>IF(L11="","",IF(L11="SI","No cal documentació",IF(K11&gt;0,(CONCATENATE("2ii_",'Valoració '!$D$7,"00",A11))," ")))</f>
        <v/>
      </c>
    </row>
    <row r="12" spans="1:19" x14ac:dyDescent="0.25">
      <c r="A12" s="31">
        <v>5</v>
      </c>
      <c r="B12" s="3"/>
      <c r="C12" s="3"/>
      <c r="D12" s="3"/>
      <c r="E12" s="3"/>
      <c r="F12" s="3"/>
      <c r="G12" s="3"/>
      <c r="H12" s="3"/>
      <c r="I12" s="3"/>
      <c r="J12" s="3"/>
      <c r="K12" s="22">
        <f t="shared" si="0"/>
        <v>0</v>
      </c>
      <c r="L12" s="129"/>
      <c r="M12" s="24" t="str">
        <f>IF(L12="","",IF(L12="SI","No cal documentació",IF(K12&gt;0,(CONCATENATE("2ii_",'Valoració '!$D$7,"00",A12))," ")))</f>
        <v/>
      </c>
    </row>
    <row r="13" spans="1:19" x14ac:dyDescent="0.25">
      <c r="A13" s="31">
        <v>6</v>
      </c>
      <c r="B13" s="3"/>
      <c r="C13" s="3"/>
      <c r="D13" s="3"/>
      <c r="E13" s="3"/>
      <c r="F13" s="3"/>
      <c r="G13" s="3"/>
      <c r="H13" s="3"/>
      <c r="I13" s="3"/>
      <c r="J13" s="3"/>
      <c r="K13" s="22">
        <f t="shared" si="0"/>
        <v>0</v>
      </c>
      <c r="L13" s="129"/>
      <c r="M13" s="24" t="str">
        <f>IF(L13="","",IF(L13="SI","No cal documentació",IF(K13&gt;0,(CONCATENATE("2ii_",'Valoració '!$D$7,"00",A13))," ")))</f>
        <v/>
      </c>
    </row>
    <row r="14" spans="1:19" x14ac:dyDescent="0.25">
      <c r="A14" s="31">
        <v>7</v>
      </c>
      <c r="B14" s="3"/>
      <c r="C14" s="3"/>
      <c r="D14" s="3"/>
      <c r="E14" s="3"/>
      <c r="F14" s="3"/>
      <c r="G14" s="3"/>
      <c r="H14" s="3"/>
      <c r="I14" s="3"/>
      <c r="J14" s="3"/>
      <c r="K14" s="22">
        <f t="shared" si="0"/>
        <v>0</v>
      </c>
      <c r="L14" s="129"/>
      <c r="M14" s="24" t="str">
        <f>IF(L14="","",IF(L14="SI","No cal documentació",IF(K14&gt;0,(CONCATENATE("2ii_",'Valoració '!$D$7,"00",A14))," ")))</f>
        <v/>
      </c>
    </row>
    <row r="15" spans="1:19" x14ac:dyDescent="0.25">
      <c r="A15" s="31">
        <v>8</v>
      </c>
      <c r="B15" s="3"/>
      <c r="C15" s="3"/>
      <c r="D15" s="3"/>
      <c r="E15" s="3"/>
      <c r="F15" s="3"/>
      <c r="G15" s="3"/>
      <c r="H15" s="3"/>
      <c r="I15" s="3"/>
      <c r="J15" s="3"/>
      <c r="K15" s="22">
        <f t="shared" si="0"/>
        <v>0</v>
      </c>
      <c r="L15" s="129"/>
      <c r="M15" s="24" t="str">
        <f>IF(L15="","",IF(L15="SI","No cal documentació",IF(K15&gt;0,(CONCATENATE("2ii_",'Valoració '!$D$7,"00",A15))," ")))</f>
        <v/>
      </c>
    </row>
    <row r="16" spans="1:19" x14ac:dyDescent="0.25">
      <c r="A16" s="31">
        <v>9</v>
      </c>
      <c r="B16" s="3"/>
      <c r="C16" s="3"/>
      <c r="D16" s="3"/>
      <c r="E16" s="3"/>
      <c r="F16" s="3"/>
      <c r="G16" s="3"/>
      <c r="H16" s="3"/>
      <c r="I16" s="3"/>
      <c r="J16" s="3"/>
      <c r="K16" s="22">
        <f t="shared" si="0"/>
        <v>0</v>
      </c>
      <c r="L16" s="129"/>
      <c r="M16" s="24" t="str">
        <f>IF(L16="","",IF(L16="SI","No cal documentació",IF(K16&gt;0,(CONCATENATE("2ii_",'Valoració '!$D$7,"00",A16))," ")))</f>
        <v/>
      </c>
    </row>
    <row r="17" spans="1:13" x14ac:dyDescent="0.25">
      <c r="A17" s="31">
        <v>10</v>
      </c>
      <c r="B17" s="3"/>
      <c r="C17" s="3"/>
      <c r="D17" s="3"/>
      <c r="E17" s="3"/>
      <c r="F17" s="3"/>
      <c r="G17" s="3"/>
      <c r="H17" s="3"/>
      <c r="I17" s="3"/>
      <c r="J17" s="3"/>
      <c r="K17" s="22">
        <f t="shared" si="0"/>
        <v>0</v>
      </c>
      <c r="L17" s="129"/>
      <c r="M17" s="24" t="str">
        <f>IF(L17="","",IF(L17="SI","No cal documentació",IF(K17&gt;0,(CONCATENATE("2ii_",'Valoració '!$D$7,"00",A17))," ")))</f>
        <v/>
      </c>
    </row>
    <row r="18" spans="1:13" x14ac:dyDescent="0.25">
      <c r="A18" s="31">
        <v>11</v>
      </c>
      <c r="B18" s="3"/>
      <c r="C18" s="3"/>
      <c r="D18" s="3"/>
      <c r="E18" s="3"/>
      <c r="F18" s="3"/>
      <c r="G18" s="3"/>
      <c r="H18" s="3"/>
      <c r="I18" s="3"/>
      <c r="J18" s="3"/>
      <c r="K18" s="22">
        <f t="shared" si="0"/>
        <v>0</v>
      </c>
      <c r="L18" s="129"/>
      <c r="M18" s="24" t="str">
        <f>IF(L18="","",IF(L18="SI","No cal documentació",IF(K18&gt;0,(CONCATENATE("2ii_",'Valoració '!$D$7,"00",A18))," ")))</f>
        <v/>
      </c>
    </row>
    <row r="19" spans="1:13" x14ac:dyDescent="0.25">
      <c r="A19" s="31">
        <v>12</v>
      </c>
      <c r="B19" s="3"/>
      <c r="C19" s="3"/>
      <c r="D19" s="3"/>
      <c r="E19" s="3"/>
      <c r="F19" s="3"/>
      <c r="G19" s="3"/>
      <c r="H19" s="3"/>
      <c r="I19" s="3"/>
      <c r="J19" s="3"/>
      <c r="K19" s="22">
        <f t="shared" si="0"/>
        <v>0</v>
      </c>
      <c r="L19" s="129"/>
      <c r="M19" s="24" t="str">
        <f>IF(L19="","",IF(L19="SI","No cal documentació",IF(K19&gt;0,(CONCATENATE("2ii_",'Valoració '!$D$7,"00",A19))," ")))</f>
        <v/>
      </c>
    </row>
    <row r="20" spans="1:13" x14ac:dyDescent="0.25">
      <c r="A20" s="31">
        <v>13</v>
      </c>
      <c r="B20" s="3"/>
      <c r="C20" s="3"/>
      <c r="D20" s="3"/>
      <c r="E20" s="3"/>
      <c r="F20" s="3"/>
      <c r="G20" s="3"/>
      <c r="H20" s="3"/>
      <c r="I20" s="3"/>
      <c r="J20" s="3"/>
      <c r="K20" s="22">
        <f t="shared" si="0"/>
        <v>0</v>
      </c>
      <c r="L20" s="129"/>
      <c r="M20" s="24" t="str">
        <f>IF(L20="","",IF(L20="SI","No cal documentació",IF(K20&gt;0,(CONCATENATE("2ii_",'Valoració '!$D$7,"00",A20))," ")))</f>
        <v/>
      </c>
    </row>
    <row r="21" spans="1:13" x14ac:dyDescent="0.25">
      <c r="A21" s="31">
        <v>14</v>
      </c>
      <c r="B21" s="3"/>
      <c r="C21" s="3"/>
      <c r="D21" s="3"/>
      <c r="E21" s="3"/>
      <c r="F21" s="3"/>
      <c r="G21" s="3"/>
      <c r="H21" s="3"/>
      <c r="I21" s="3"/>
      <c r="J21" s="3"/>
      <c r="K21" s="22">
        <f t="shared" si="0"/>
        <v>0</v>
      </c>
      <c r="L21" s="129"/>
      <c r="M21" s="24" t="str">
        <f>IF(L21="","",IF(L21="SI","No cal documentació",IF(K21&gt;0,(CONCATENATE("2ii_",'Valoració '!$D$7,"00",A21))," ")))</f>
        <v/>
      </c>
    </row>
    <row r="22" spans="1:13" x14ac:dyDescent="0.25">
      <c r="A22" s="31">
        <v>15</v>
      </c>
      <c r="B22" s="3"/>
      <c r="C22" s="3"/>
      <c r="D22" s="3"/>
      <c r="E22" s="3"/>
      <c r="F22" s="3"/>
      <c r="G22" s="3"/>
      <c r="H22" s="3"/>
      <c r="I22" s="3"/>
      <c r="J22" s="3"/>
      <c r="K22" s="22">
        <f t="shared" si="0"/>
        <v>0</v>
      </c>
      <c r="L22" s="129"/>
      <c r="M22" s="24" t="str">
        <f>IF(L22="","",IF(L22="SI","No cal documentació",IF(K22&gt;0,(CONCATENATE("2ii_",'Valoració '!$D$7,"00",A22))," ")))</f>
        <v/>
      </c>
    </row>
    <row r="23" spans="1:13" x14ac:dyDescent="0.25">
      <c r="A23" s="31">
        <v>16</v>
      </c>
      <c r="B23" s="3"/>
      <c r="C23" s="3"/>
      <c r="D23" s="3"/>
      <c r="E23" s="3"/>
      <c r="F23" s="3"/>
      <c r="G23" s="3"/>
      <c r="H23" s="3"/>
      <c r="I23" s="3"/>
      <c r="J23" s="3"/>
      <c r="K23" s="22">
        <f t="shared" si="0"/>
        <v>0</v>
      </c>
      <c r="L23" s="129"/>
      <c r="M23" s="24" t="str">
        <f>IF(L23="","",IF(L23="SI","No cal documentació",IF(K23&gt;0,(CONCATENATE("2ii_",'Valoració '!$D$7,"00",A23))," ")))</f>
        <v/>
      </c>
    </row>
    <row r="24" spans="1:13" x14ac:dyDescent="0.25">
      <c r="A24" s="31">
        <v>17</v>
      </c>
      <c r="B24" s="3"/>
      <c r="C24" s="3"/>
      <c r="D24" s="3"/>
      <c r="E24" s="3"/>
      <c r="F24" s="3"/>
      <c r="G24" s="3"/>
      <c r="H24" s="3"/>
      <c r="I24" s="3"/>
      <c r="J24" s="3"/>
      <c r="K24" s="22">
        <f t="shared" si="0"/>
        <v>0</v>
      </c>
      <c r="L24" s="129"/>
      <c r="M24" s="24" t="str">
        <f>IF(L24="","",IF(L24="SI","No cal documentació",IF(K24&gt;0,(CONCATENATE("2ii_",'Valoració '!$D$7,"00",A24))," ")))</f>
        <v/>
      </c>
    </row>
    <row r="25" spans="1:13" x14ac:dyDescent="0.25">
      <c r="A25" s="31">
        <v>18</v>
      </c>
      <c r="B25" s="3"/>
      <c r="C25" s="3"/>
      <c r="D25" s="3"/>
      <c r="E25" s="3"/>
      <c r="F25" s="3"/>
      <c r="G25" s="3"/>
      <c r="H25" s="3"/>
      <c r="I25" s="3"/>
      <c r="J25" s="3"/>
      <c r="K25" s="22">
        <f t="shared" si="0"/>
        <v>0</v>
      </c>
      <c r="L25" s="129"/>
      <c r="M25" s="24" t="str">
        <f>IF(L25="","",IF(L25="SI","No cal documentació",IF(K25&gt;0,(CONCATENATE("2ii_",'Valoració '!$D$7,"00",A25))," ")))</f>
        <v/>
      </c>
    </row>
    <row r="26" spans="1:13" x14ac:dyDescent="0.25">
      <c r="A26" s="31">
        <v>19</v>
      </c>
      <c r="B26" s="3"/>
      <c r="C26" s="3"/>
      <c r="D26" s="3"/>
      <c r="E26" s="3"/>
      <c r="F26" s="3"/>
      <c r="G26" s="3"/>
      <c r="H26" s="3"/>
      <c r="I26" s="3"/>
      <c r="J26" s="3"/>
      <c r="K26" s="22">
        <f t="shared" si="0"/>
        <v>0</v>
      </c>
      <c r="L26" s="129"/>
      <c r="M26" s="24" t="str">
        <f>IF(L26="","",IF(L26="SI","No cal documentació",IF(K26&gt;0,(CONCATENATE("2ii_",'Valoració '!$D$7,"00",A26))," ")))</f>
        <v/>
      </c>
    </row>
    <row r="27" spans="1:13" x14ac:dyDescent="0.25">
      <c r="A27" s="31">
        <v>20</v>
      </c>
      <c r="B27" s="3"/>
      <c r="C27" s="3"/>
      <c r="D27" s="3"/>
      <c r="E27" s="3"/>
      <c r="F27" s="3"/>
      <c r="G27" s="3"/>
      <c r="H27" s="3"/>
      <c r="I27" s="3"/>
      <c r="J27" s="3"/>
      <c r="K27" s="22">
        <f t="shared" ref="K27:K90" si="1">IF(AND(C27="si",F27="si"),1,IF(AND(C27="si",F27="no"),IF(G27="si",0.5,0),0))+IF(AND(C27="no",F27="si"),0.3,IF(AND(C27="no",F27="no"),IF(G27="si",0.15,0)))</f>
        <v>0</v>
      </c>
      <c r="L27" s="129"/>
      <c r="M27" s="24" t="str">
        <f>IF(L27="","",IF(L27="SI","No cal documentació",IF(K27&gt;0,(CONCATENATE("2ii_",'Valoració '!$D$7,"00",A27))," ")))</f>
        <v/>
      </c>
    </row>
    <row r="28" spans="1:13" x14ac:dyDescent="0.25">
      <c r="A28" s="31">
        <v>21</v>
      </c>
      <c r="B28" s="3"/>
      <c r="C28" s="3"/>
      <c r="D28" s="3"/>
      <c r="E28" s="3"/>
      <c r="F28" s="3"/>
      <c r="G28" s="3"/>
      <c r="H28" s="3"/>
      <c r="I28" s="3"/>
      <c r="J28" s="3"/>
      <c r="K28" s="22">
        <f t="shared" si="1"/>
        <v>0</v>
      </c>
      <c r="L28" s="129"/>
      <c r="M28" s="24" t="str">
        <f>IF(L28="","",IF(L28="SI","No cal documentació",IF(K28&gt;0,(CONCATENATE("2ii_",'Valoració '!$D$7,"00",A28))," ")))</f>
        <v/>
      </c>
    </row>
    <row r="29" spans="1:13" x14ac:dyDescent="0.25">
      <c r="A29" s="31">
        <v>22</v>
      </c>
      <c r="B29" s="3"/>
      <c r="C29" s="3"/>
      <c r="D29" s="3"/>
      <c r="E29" s="3"/>
      <c r="F29" s="3"/>
      <c r="G29" s="3"/>
      <c r="H29" s="3"/>
      <c r="I29" s="3"/>
      <c r="J29" s="3"/>
      <c r="K29" s="22">
        <f t="shared" si="1"/>
        <v>0</v>
      </c>
      <c r="L29" s="129"/>
      <c r="M29" s="24" t="str">
        <f>IF(L29="","",IF(L29="SI","No cal documentació",IF(K29&gt;0,(CONCATENATE("2ii_",'Valoració '!$D$7,"00",A29))," ")))</f>
        <v/>
      </c>
    </row>
    <row r="30" spans="1:13" x14ac:dyDescent="0.25">
      <c r="A30" s="31">
        <v>23</v>
      </c>
      <c r="B30" s="3"/>
      <c r="C30" s="3"/>
      <c r="D30" s="3"/>
      <c r="E30" s="3"/>
      <c r="F30" s="3"/>
      <c r="G30" s="3"/>
      <c r="H30" s="3"/>
      <c r="I30" s="3"/>
      <c r="J30" s="3"/>
      <c r="K30" s="22">
        <f t="shared" si="1"/>
        <v>0</v>
      </c>
      <c r="L30" s="129"/>
      <c r="M30" s="24" t="str">
        <f>IF(L30="","",IF(L30="SI","No cal documentació",IF(K30&gt;0,(CONCATENATE("2ii_",'Valoració '!$D$7,"00",A30))," ")))</f>
        <v/>
      </c>
    </row>
    <row r="31" spans="1:13" x14ac:dyDescent="0.25">
      <c r="A31" s="31">
        <v>24</v>
      </c>
      <c r="B31" s="3"/>
      <c r="C31" s="3"/>
      <c r="D31" s="3"/>
      <c r="E31" s="3"/>
      <c r="F31" s="3"/>
      <c r="G31" s="3"/>
      <c r="H31" s="3"/>
      <c r="I31" s="3"/>
      <c r="J31" s="3"/>
      <c r="K31" s="22">
        <f t="shared" si="1"/>
        <v>0</v>
      </c>
      <c r="L31" s="129"/>
      <c r="M31" s="24" t="str">
        <f>IF(L31="","",IF(L31="SI","No cal documentació",IF(K31&gt;0,(CONCATENATE("2ii_",'Valoració '!$D$7,"00",A31))," ")))</f>
        <v/>
      </c>
    </row>
    <row r="32" spans="1:13" x14ac:dyDescent="0.25">
      <c r="A32" s="31">
        <v>25</v>
      </c>
      <c r="B32" s="3"/>
      <c r="C32" s="3"/>
      <c r="D32" s="3"/>
      <c r="E32" s="3"/>
      <c r="F32" s="3"/>
      <c r="G32" s="3"/>
      <c r="H32" s="3"/>
      <c r="I32" s="3"/>
      <c r="J32" s="3"/>
      <c r="K32" s="22">
        <f t="shared" si="1"/>
        <v>0</v>
      </c>
      <c r="L32" s="129"/>
      <c r="M32" s="24" t="str">
        <f>IF(L32="","",IF(L32="SI","No cal documentació",IF(K32&gt;0,(CONCATENATE("2ii_",'Valoració '!$D$7,"00",A32))," ")))</f>
        <v/>
      </c>
    </row>
    <row r="33" spans="1:13" x14ac:dyDescent="0.25">
      <c r="A33" s="31">
        <v>26</v>
      </c>
      <c r="B33" s="3"/>
      <c r="C33" s="3"/>
      <c r="D33" s="3"/>
      <c r="E33" s="3"/>
      <c r="F33" s="3"/>
      <c r="G33" s="3"/>
      <c r="H33" s="3"/>
      <c r="I33" s="3"/>
      <c r="J33" s="3"/>
      <c r="K33" s="22">
        <f t="shared" si="1"/>
        <v>0</v>
      </c>
      <c r="L33" s="129"/>
      <c r="M33" s="24" t="str">
        <f>IF(L33="","",IF(L33="SI","No cal documentació",IF(K33&gt;0,(CONCATENATE("2ii_",'Valoració '!$D$7,"00",A33))," ")))</f>
        <v/>
      </c>
    </row>
    <row r="34" spans="1:13" x14ac:dyDescent="0.25">
      <c r="A34" s="31">
        <v>27</v>
      </c>
      <c r="B34" s="3"/>
      <c r="C34" s="3"/>
      <c r="D34" s="3"/>
      <c r="E34" s="3"/>
      <c r="F34" s="3"/>
      <c r="G34" s="3"/>
      <c r="H34" s="3"/>
      <c r="I34" s="3"/>
      <c r="J34" s="3"/>
      <c r="K34" s="22">
        <f t="shared" si="1"/>
        <v>0</v>
      </c>
      <c r="L34" s="129"/>
      <c r="M34" s="24" t="str">
        <f>IF(L34="","",IF(L34="SI","No cal documentació",IF(K34&gt;0,(CONCATENATE("2ii_",'Valoració '!$D$7,"00",A34))," ")))</f>
        <v/>
      </c>
    </row>
    <row r="35" spans="1:13" x14ac:dyDescent="0.25">
      <c r="A35" s="31">
        <v>28</v>
      </c>
      <c r="B35" s="3"/>
      <c r="C35" s="3"/>
      <c r="D35" s="3"/>
      <c r="E35" s="3"/>
      <c r="F35" s="3"/>
      <c r="G35" s="3"/>
      <c r="H35" s="3"/>
      <c r="I35" s="3"/>
      <c r="J35" s="3"/>
      <c r="K35" s="22">
        <f t="shared" si="1"/>
        <v>0</v>
      </c>
      <c r="L35" s="129"/>
      <c r="M35" s="24" t="str">
        <f>IF(L35="","",IF(L35="SI","No cal documentació",IF(K35&gt;0,(CONCATENATE("2ii_",'Valoració '!$D$7,"00",A35))," ")))</f>
        <v/>
      </c>
    </row>
    <row r="36" spans="1:13" x14ac:dyDescent="0.25">
      <c r="A36" s="31">
        <v>29</v>
      </c>
      <c r="B36" s="3"/>
      <c r="C36" s="3"/>
      <c r="D36" s="3"/>
      <c r="E36" s="3"/>
      <c r="F36" s="3"/>
      <c r="G36" s="3"/>
      <c r="H36" s="3"/>
      <c r="I36" s="3"/>
      <c r="J36" s="3"/>
      <c r="K36" s="22">
        <f t="shared" si="1"/>
        <v>0</v>
      </c>
      <c r="L36" s="129"/>
      <c r="M36" s="24" t="str">
        <f>IF(L36="","",IF(L36="SI","No cal documentació",IF(K36&gt;0,(CONCATENATE("2ii_",'Valoració '!$D$7,"00",A36))," ")))</f>
        <v/>
      </c>
    </row>
    <row r="37" spans="1:13" x14ac:dyDescent="0.25">
      <c r="A37" s="31">
        <v>30</v>
      </c>
      <c r="B37" s="3"/>
      <c r="C37" s="3"/>
      <c r="D37" s="3"/>
      <c r="E37" s="3"/>
      <c r="F37" s="3"/>
      <c r="G37" s="3"/>
      <c r="H37" s="3"/>
      <c r="I37" s="3"/>
      <c r="J37" s="3"/>
      <c r="K37" s="22">
        <f t="shared" si="1"/>
        <v>0</v>
      </c>
      <c r="L37" s="129"/>
      <c r="M37" s="24" t="str">
        <f>IF(L37="","",IF(L37="SI","No cal documentació",IF(K37&gt;0,(CONCATENATE("2ii_",'Valoració '!$D$7,"00",A37))," ")))</f>
        <v/>
      </c>
    </row>
    <row r="38" spans="1:13" x14ac:dyDescent="0.25">
      <c r="A38" s="31">
        <v>31</v>
      </c>
      <c r="B38" s="3"/>
      <c r="C38" s="3"/>
      <c r="D38" s="3"/>
      <c r="E38" s="3"/>
      <c r="F38" s="3"/>
      <c r="G38" s="3"/>
      <c r="H38" s="3"/>
      <c r="I38" s="3"/>
      <c r="J38" s="3"/>
      <c r="K38" s="22">
        <f t="shared" si="1"/>
        <v>0</v>
      </c>
      <c r="L38" s="129"/>
      <c r="M38" s="24" t="str">
        <f>IF(L38="","",IF(L38="SI","No cal documentació",IF(K38&gt;0,(CONCATENATE("2ii_",'Valoració '!$D$7,"00",A38))," ")))</f>
        <v/>
      </c>
    </row>
    <row r="39" spans="1:13" x14ac:dyDescent="0.25">
      <c r="A39" s="31">
        <v>32</v>
      </c>
      <c r="B39" s="3"/>
      <c r="C39" s="3"/>
      <c r="D39" s="3"/>
      <c r="E39" s="3"/>
      <c r="F39" s="3"/>
      <c r="G39" s="3"/>
      <c r="H39" s="3"/>
      <c r="I39" s="3"/>
      <c r="J39" s="3"/>
      <c r="K39" s="22">
        <f t="shared" si="1"/>
        <v>0</v>
      </c>
      <c r="L39" s="129"/>
      <c r="M39" s="24" t="str">
        <f>IF(L39="","",IF(L39="SI","No cal documentació",IF(K39&gt;0,(CONCATENATE("2ii_",'Valoració '!$D$7,"00",A39))," ")))</f>
        <v/>
      </c>
    </row>
    <row r="40" spans="1:13" x14ac:dyDescent="0.25">
      <c r="A40" s="31">
        <v>33</v>
      </c>
      <c r="B40" s="3"/>
      <c r="C40" s="3"/>
      <c r="D40" s="3"/>
      <c r="E40" s="3"/>
      <c r="F40" s="3"/>
      <c r="G40" s="3"/>
      <c r="H40" s="3"/>
      <c r="I40" s="3"/>
      <c r="J40" s="3"/>
      <c r="K40" s="22">
        <f t="shared" si="1"/>
        <v>0</v>
      </c>
      <c r="L40" s="129"/>
      <c r="M40" s="24" t="str">
        <f>IF(L40="","",IF(L40="SI","No cal documentació",IF(K40&gt;0,(CONCATENATE("2ii_",'Valoració '!$D$7,"00",A40))," ")))</f>
        <v/>
      </c>
    </row>
    <row r="41" spans="1:13" x14ac:dyDescent="0.25">
      <c r="A41" s="31">
        <v>34</v>
      </c>
      <c r="B41" s="3"/>
      <c r="C41" s="3"/>
      <c r="D41" s="3"/>
      <c r="E41" s="3"/>
      <c r="F41" s="3"/>
      <c r="G41" s="3"/>
      <c r="H41" s="3"/>
      <c r="I41" s="3"/>
      <c r="J41" s="3"/>
      <c r="K41" s="22">
        <f t="shared" si="1"/>
        <v>0</v>
      </c>
      <c r="L41" s="129"/>
      <c r="M41" s="24" t="str">
        <f>IF(L41="","",IF(L41="SI","No cal documentació",IF(K41&gt;0,(CONCATENATE("2ii_",'Valoració '!$D$7,"00",A41))," ")))</f>
        <v/>
      </c>
    </row>
    <row r="42" spans="1:13" x14ac:dyDescent="0.25">
      <c r="A42" s="31">
        <v>35</v>
      </c>
      <c r="B42" s="3"/>
      <c r="C42" s="3"/>
      <c r="D42" s="3"/>
      <c r="E42" s="3"/>
      <c r="F42" s="3"/>
      <c r="G42" s="3"/>
      <c r="H42" s="3"/>
      <c r="I42" s="3"/>
      <c r="J42" s="3"/>
      <c r="K42" s="22">
        <f t="shared" si="1"/>
        <v>0</v>
      </c>
      <c r="L42" s="129"/>
      <c r="M42" s="24" t="str">
        <f>IF(L42="","",IF(L42="SI","No cal documentació",IF(K42&gt;0,(CONCATENATE("2ii_",'Valoració '!$D$7,"00",A42))," ")))</f>
        <v/>
      </c>
    </row>
    <row r="43" spans="1:13" x14ac:dyDescent="0.25">
      <c r="A43" s="31">
        <v>36</v>
      </c>
      <c r="B43" s="3"/>
      <c r="C43" s="3"/>
      <c r="D43" s="3"/>
      <c r="E43" s="3"/>
      <c r="F43" s="3"/>
      <c r="G43" s="3"/>
      <c r="H43" s="3"/>
      <c r="I43" s="3"/>
      <c r="J43" s="3"/>
      <c r="K43" s="22">
        <f t="shared" si="1"/>
        <v>0</v>
      </c>
      <c r="L43" s="129"/>
      <c r="M43" s="24" t="str">
        <f>IF(L43="","",IF(L43="SI","No cal documentació",IF(K43&gt;0,(CONCATENATE("2ii_",'Valoració '!$D$7,"00",A43))," ")))</f>
        <v/>
      </c>
    </row>
    <row r="44" spans="1:13" x14ac:dyDescent="0.25">
      <c r="A44" s="31">
        <v>37</v>
      </c>
      <c r="B44" s="3"/>
      <c r="C44" s="3"/>
      <c r="D44" s="3"/>
      <c r="E44" s="3"/>
      <c r="F44" s="3"/>
      <c r="G44" s="3"/>
      <c r="H44" s="3"/>
      <c r="I44" s="3"/>
      <c r="J44" s="3"/>
      <c r="K44" s="22">
        <f t="shared" si="1"/>
        <v>0</v>
      </c>
      <c r="L44" s="129"/>
      <c r="M44" s="24" t="str">
        <f>IF(L44="","",IF(L44="SI","No cal documentació",IF(K44&gt;0,(CONCATENATE("2ii_",'Valoració '!$D$7,"00",A44))," ")))</f>
        <v/>
      </c>
    </row>
    <row r="45" spans="1:13" x14ac:dyDescent="0.25">
      <c r="A45" s="31">
        <v>38</v>
      </c>
      <c r="B45" s="3"/>
      <c r="C45" s="3"/>
      <c r="D45" s="3"/>
      <c r="E45" s="3"/>
      <c r="F45" s="3"/>
      <c r="G45" s="3"/>
      <c r="H45" s="3"/>
      <c r="I45" s="3"/>
      <c r="J45" s="3"/>
      <c r="K45" s="22">
        <f t="shared" si="1"/>
        <v>0</v>
      </c>
      <c r="L45" s="129"/>
      <c r="M45" s="24" t="str">
        <f>IF(L45="","",IF(L45="SI","No cal documentació",IF(K45&gt;0,(CONCATENATE("2ii_",'Valoració '!$D$7,"00",A45))," ")))</f>
        <v/>
      </c>
    </row>
    <row r="46" spans="1:13" x14ac:dyDescent="0.25">
      <c r="A46" s="31">
        <v>39</v>
      </c>
      <c r="B46" s="3"/>
      <c r="C46" s="3"/>
      <c r="D46" s="3"/>
      <c r="E46" s="3"/>
      <c r="F46" s="3"/>
      <c r="G46" s="3"/>
      <c r="H46" s="3"/>
      <c r="I46" s="3"/>
      <c r="J46" s="3"/>
      <c r="K46" s="22">
        <f t="shared" si="1"/>
        <v>0</v>
      </c>
      <c r="L46" s="129"/>
      <c r="M46" s="24" t="str">
        <f>IF(L46="","",IF(L46="SI","No cal documentació",IF(K46&gt;0,(CONCATENATE("2ii_",'Valoració '!$D$7,"00",A46))," ")))</f>
        <v/>
      </c>
    </row>
    <row r="47" spans="1:13" x14ac:dyDescent="0.25">
      <c r="A47" s="31">
        <v>40</v>
      </c>
      <c r="B47" s="3"/>
      <c r="C47" s="3"/>
      <c r="D47" s="3"/>
      <c r="E47" s="3"/>
      <c r="F47" s="3"/>
      <c r="G47" s="3"/>
      <c r="H47" s="3"/>
      <c r="I47" s="3"/>
      <c r="J47" s="3"/>
      <c r="K47" s="22">
        <f t="shared" si="1"/>
        <v>0</v>
      </c>
      <c r="L47" s="129"/>
      <c r="M47" s="24" t="str">
        <f>IF(L47="","",IF(L47="SI","No cal documentació",IF(K47&gt;0,(CONCATENATE("2ii_",'Valoració '!$D$7,"00",A47))," ")))</f>
        <v/>
      </c>
    </row>
    <row r="48" spans="1:13" x14ac:dyDescent="0.25">
      <c r="A48" s="31">
        <v>41</v>
      </c>
      <c r="B48" s="3"/>
      <c r="C48" s="3"/>
      <c r="D48" s="3"/>
      <c r="E48" s="3"/>
      <c r="F48" s="3"/>
      <c r="G48" s="3"/>
      <c r="H48" s="3"/>
      <c r="I48" s="3"/>
      <c r="J48" s="3"/>
      <c r="K48" s="22">
        <f t="shared" si="1"/>
        <v>0</v>
      </c>
      <c r="L48" s="129"/>
      <c r="M48" s="24" t="str">
        <f>IF(L48="","",IF(L48="SI","No cal documentació",IF(K48&gt;0,(CONCATENATE("2ii_",'Valoració '!$D$7,"00",A48))," ")))</f>
        <v/>
      </c>
    </row>
    <row r="49" spans="1:13" x14ac:dyDescent="0.25">
      <c r="A49" s="31">
        <v>42</v>
      </c>
      <c r="B49" s="3"/>
      <c r="C49" s="3"/>
      <c r="D49" s="3"/>
      <c r="E49" s="3"/>
      <c r="F49" s="3"/>
      <c r="G49" s="3"/>
      <c r="H49" s="3"/>
      <c r="I49" s="3"/>
      <c r="J49" s="3"/>
      <c r="K49" s="22">
        <f t="shared" si="1"/>
        <v>0</v>
      </c>
      <c r="L49" s="129"/>
      <c r="M49" s="24" t="str">
        <f>IF(L49="","",IF(L49="SI","No cal documentació",IF(K49&gt;0,(CONCATENATE("2ii_",'Valoració '!$D$7,"00",A49))," ")))</f>
        <v/>
      </c>
    </row>
    <row r="50" spans="1:13" x14ac:dyDescent="0.25">
      <c r="A50" s="31">
        <v>43</v>
      </c>
      <c r="B50" s="3"/>
      <c r="C50" s="3"/>
      <c r="D50" s="3"/>
      <c r="E50" s="3"/>
      <c r="F50" s="3"/>
      <c r="G50" s="3"/>
      <c r="H50" s="3"/>
      <c r="I50" s="3"/>
      <c r="J50" s="3"/>
      <c r="K50" s="22">
        <f t="shared" si="1"/>
        <v>0</v>
      </c>
      <c r="L50" s="129"/>
      <c r="M50" s="24" t="str">
        <f>IF(L50="","",IF(L50="SI","No cal documentació",IF(K50&gt;0,(CONCATENATE("2ii_",'Valoració '!$D$7,"00",A50))," ")))</f>
        <v/>
      </c>
    </row>
    <row r="51" spans="1:13" x14ac:dyDescent="0.25">
      <c r="A51" s="31">
        <v>44</v>
      </c>
      <c r="B51" s="3"/>
      <c r="C51" s="3"/>
      <c r="D51" s="3"/>
      <c r="E51" s="3"/>
      <c r="F51" s="3"/>
      <c r="G51" s="3"/>
      <c r="H51" s="3"/>
      <c r="I51" s="3"/>
      <c r="J51" s="3"/>
      <c r="K51" s="22">
        <f t="shared" si="1"/>
        <v>0</v>
      </c>
      <c r="L51" s="129"/>
      <c r="M51" s="24" t="str">
        <f>IF(L51="","",IF(L51="SI","No cal documentació",IF(K51&gt;0,(CONCATENATE("2ii_",'Valoració '!$D$7,"00",A51))," ")))</f>
        <v/>
      </c>
    </row>
    <row r="52" spans="1:13" x14ac:dyDescent="0.25">
      <c r="A52" s="31">
        <v>45</v>
      </c>
      <c r="B52" s="3"/>
      <c r="C52" s="3"/>
      <c r="D52" s="3"/>
      <c r="E52" s="3"/>
      <c r="F52" s="3"/>
      <c r="G52" s="3"/>
      <c r="H52" s="3"/>
      <c r="I52" s="3"/>
      <c r="J52" s="3"/>
      <c r="K52" s="22">
        <f t="shared" si="1"/>
        <v>0</v>
      </c>
      <c r="L52" s="129"/>
      <c r="M52" s="24" t="str">
        <f>IF(L52="","",IF(L52="SI","No cal documentació",IF(K52&gt;0,(CONCATENATE("2ii_",'Valoració '!$D$7,"00",A52))," ")))</f>
        <v/>
      </c>
    </row>
    <row r="53" spans="1:13" x14ac:dyDescent="0.25">
      <c r="A53" s="31">
        <v>46</v>
      </c>
      <c r="B53" s="3"/>
      <c r="C53" s="3"/>
      <c r="D53" s="3"/>
      <c r="E53" s="3"/>
      <c r="F53" s="3"/>
      <c r="G53" s="3"/>
      <c r="H53" s="3"/>
      <c r="I53" s="3"/>
      <c r="J53" s="3"/>
      <c r="K53" s="22">
        <f t="shared" si="1"/>
        <v>0</v>
      </c>
      <c r="L53" s="129"/>
      <c r="M53" s="24" t="str">
        <f>IF(L53="","",IF(L53="SI","No cal documentació",IF(K53&gt;0,(CONCATENATE("2ii_",'Valoració '!$D$7,"00",A53))," ")))</f>
        <v/>
      </c>
    </row>
    <row r="54" spans="1:13" x14ac:dyDescent="0.25">
      <c r="A54" s="31">
        <v>47</v>
      </c>
      <c r="B54" s="3"/>
      <c r="C54" s="3"/>
      <c r="D54" s="3"/>
      <c r="E54" s="3"/>
      <c r="F54" s="3"/>
      <c r="G54" s="3"/>
      <c r="H54" s="3"/>
      <c r="I54" s="3"/>
      <c r="J54" s="3"/>
      <c r="K54" s="22">
        <f t="shared" si="1"/>
        <v>0</v>
      </c>
      <c r="L54" s="129"/>
      <c r="M54" s="24" t="str">
        <f>IF(L54="","",IF(L54="SI","No cal documentació",IF(K54&gt;0,(CONCATENATE("2ii_",'Valoració '!$D$7,"00",A54))," ")))</f>
        <v/>
      </c>
    </row>
    <row r="55" spans="1:13" x14ac:dyDescent="0.25">
      <c r="A55" s="31">
        <v>48</v>
      </c>
      <c r="B55" s="3"/>
      <c r="C55" s="3"/>
      <c r="D55" s="3"/>
      <c r="E55" s="3"/>
      <c r="F55" s="3"/>
      <c r="G55" s="3"/>
      <c r="H55" s="3"/>
      <c r="I55" s="3"/>
      <c r="J55" s="3"/>
      <c r="K55" s="22">
        <f t="shared" si="1"/>
        <v>0</v>
      </c>
      <c r="L55" s="129"/>
      <c r="M55" s="24" t="str">
        <f>IF(L55="","",IF(L55="SI","No cal documentació",IF(K55&gt;0,(CONCATENATE("2ii_",'Valoració '!$D$7,"00",A55))," ")))</f>
        <v/>
      </c>
    </row>
    <row r="56" spans="1:13" x14ac:dyDescent="0.25">
      <c r="A56" s="31">
        <v>49</v>
      </c>
      <c r="B56" s="3"/>
      <c r="C56" s="3"/>
      <c r="D56" s="3"/>
      <c r="E56" s="3"/>
      <c r="F56" s="3"/>
      <c r="G56" s="3"/>
      <c r="H56" s="3"/>
      <c r="I56" s="3"/>
      <c r="J56" s="3"/>
      <c r="K56" s="22">
        <f t="shared" si="1"/>
        <v>0</v>
      </c>
      <c r="L56" s="129"/>
      <c r="M56" s="24" t="str">
        <f>IF(L56="","",IF(L56="SI","No cal documentació",IF(K56&gt;0,(CONCATENATE("2ii_",'Valoració '!$D$7,"00",A56))," ")))</f>
        <v/>
      </c>
    </row>
    <row r="57" spans="1:13" x14ac:dyDescent="0.25">
      <c r="A57" s="31">
        <v>50</v>
      </c>
      <c r="B57" s="3"/>
      <c r="C57" s="3"/>
      <c r="D57" s="3"/>
      <c r="E57" s="3"/>
      <c r="F57" s="3"/>
      <c r="G57" s="3"/>
      <c r="H57" s="3"/>
      <c r="I57" s="3"/>
      <c r="J57" s="3"/>
      <c r="K57" s="22">
        <f t="shared" si="1"/>
        <v>0</v>
      </c>
      <c r="L57" s="129"/>
      <c r="M57" s="24" t="str">
        <f>IF(L57="","",IF(L57="SI","No cal documentació",IF(K57&gt;0,(CONCATENATE("2ii_",'Valoració '!$D$7,"00",A57))," ")))</f>
        <v/>
      </c>
    </row>
    <row r="58" spans="1:13" x14ac:dyDescent="0.25">
      <c r="A58" s="31">
        <v>51</v>
      </c>
      <c r="B58" s="3"/>
      <c r="C58" s="3"/>
      <c r="D58" s="3"/>
      <c r="E58" s="3"/>
      <c r="F58" s="3"/>
      <c r="G58" s="3"/>
      <c r="H58" s="3"/>
      <c r="I58" s="3"/>
      <c r="J58" s="3"/>
      <c r="K58" s="22">
        <f t="shared" si="1"/>
        <v>0</v>
      </c>
      <c r="L58" s="129"/>
      <c r="M58" s="24" t="str">
        <f>IF(L58="","",IF(L58="SI","No cal documentació",IF(K58&gt;0,(CONCATENATE("2ii_",'Valoració '!$D$7,"00",A58))," ")))</f>
        <v/>
      </c>
    </row>
    <row r="59" spans="1:13" x14ac:dyDescent="0.25">
      <c r="A59" s="31">
        <v>52</v>
      </c>
      <c r="B59" s="3"/>
      <c r="C59" s="3"/>
      <c r="D59" s="3"/>
      <c r="E59" s="3"/>
      <c r="F59" s="3"/>
      <c r="G59" s="3"/>
      <c r="H59" s="3"/>
      <c r="I59" s="3"/>
      <c r="J59" s="3"/>
      <c r="K59" s="22">
        <f t="shared" si="1"/>
        <v>0</v>
      </c>
      <c r="L59" s="129"/>
      <c r="M59" s="24" t="str">
        <f>IF(L59="","",IF(L59="SI","No cal documentació",IF(K59&gt;0,(CONCATENATE("2ii_",'Valoració '!$D$7,"00",A59))," ")))</f>
        <v/>
      </c>
    </row>
    <row r="60" spans="1:13" x14ac:dyDescent="0.25">
      <c r="A60" s="31">
        <v>53</v>
      </c>
      <c r="B60" s="3"/>
      <c r="C60" s="3"/>
      <c r="D60" s="3"/>
      <c r="E60" s="3"/>
      <c r="F60" s="3"/>
      <c r="G60" s="3"/>
      <c r="H60" s="3"/>
      <c r="I60" s="3"/>
      <c r="J60" s="3"/>
      <c r="K60" s="22">
        <f t="shared" si="1"/>
        <v>0</v>
      </c>
      <c r="L60" s="129"/>
      <c r="M60" s="24" t="str">
        <f>IF(L60="","",IF(L60="SI","No cal documentació",IF(K60&gt;0,(CONCATENATE("2ii_",'Valoració '!$D$7,"00",A60))," ")))</f>
        <v/>
      </c>
    </row>
    <row r="61" spans="1:13" x14ac:dyDescent="0.25">
      <c r="A61" s="31">
        <v>54</v>
      </c>
      <c r="B61" s="3"/>
      <c r="C61" s="3"/>
      <c r="D61" s="3"/>
      <c r="E61" s="3"/>
      <c r="F61" s="3"/>
      <c r="G61" s="3"/>
      <c r="H61" s="3"/>
      <c r="I61" s="3"/>
      <c r="J61" s="3"/>
      <c r="K61" s="22">
        <f t="shared" si="1"/>
        <v>0</v>
      </c>
      <c r="L61" s="129"/>
      <c r="M61" s="24" t="str">
        <f>IF(L61="","",IF(L61="SI","No cal documentació",IF(K61&gt;0,(CONCATENATE("2ii_",'Valoració '!$D$7,"00",A61))," ")))</f>
        <v/>
      </c>
    </row>
    <row r="62" spans="1:13" x14ac:dyDescent="0.25">
      <c r="A62" s="31">
        <v>55</v>
      </c>
      <c r="B62" s="3"/>
      <c r="C62" s="3"/>
      <c r="D62" s="3"/>
      <c r="E62" s="3"/>
      <c r="F62" s="3"/>
      <c r="G62" s="3"/>
      <c r="H62" s="3"/>
      <c r="I62" s="3"/>
      <c r="J62" s="3"/>
      <c r="K62" s="22">
        <f t="shared" si="1"/>
        <v>0</v>
      </c>
      <c r="L62" s="129"/>
      <c r="M62" s="24" t="str">
        <f>IF(L62="","",IF(L62="SI","No cal documentació",IF(K62&gt;0,(CONCATENATE("2ii_",'Valoració '!$D$7,"00",A62))," ")))</f>
        <v/>
      </c>
    </row>
    <row r="63" spans="1:13" x14ac:dyDescent="0.25">
      <c r="A63" s="31">
        <v>56</v>
      </c>
      <c r="B63" s="3"/>
      <c r="C63" s="3"/>
      <c r="D63" s="3"/>
      <c r="E63" s="3"/>
      <c r="F63" s="3"/>
      <c r="G63" s="3"/>
      <c r="H63" s="3"/>
      <c r="I63" s="3"/>
      <c r="J63" s="3"/>
      <c r="K63" s="22">
        <f t="shared" si="1"/>
        <v>0</v>
      </c>
      <c r="L63" s="129"/>
      <c r="M63" s="24" t="str">
        <f>IF(L63="","",IF(L63="SI","No cal documentació",IF(K63&gt;0,(CONCATENATE("2ii_",'Valoració '!$D$7,"00",A63))," ")))</f>
        <v/>
      </c>
    </row>
    <row r="64" spans="1:13" x14ac:dyDescent="0.25">
      <c r="A64" s="31">
        <v>57</v>
      </c>
      <c r="B64" s="3"/>
      <c r="C64" s="3"/>
      <c r="D64" s="3"/>
      <c r="E64" s="3"/>
      <c r="F64" s="3"/>
      <c r="G64" s="3"/>
      <c r="H64" s="3"/>
      <c r="I64" s="3"/>
      <c r="J64" s="3"/>
      <c r="K64" s="22">
        <f t="shared" si="1"/>
        <v>0</v>
      </c>
      <c r="L64" s="129"/>
      <c r="M64" s="24" t="str">
        <f>IF(L64="","",IF(L64="SI","No cal documentació",IF(K64&gt;0,(CONCATENATE("2ii_",'Valoració '!$D$7,"00",A64))," ")))</f>
        <v/>
      </c>
    </row>
    <row r="65" spans="1:13" x14ac:dyDescent="0.25">
      <c r="A65" s="31">
        <v>58</v>
      </c>
      <c r="B65" s="3"/>
      <c r="C65" s="3"/>
      <c r="D65" s="3"/>
      <c r="E65" s="3"/>
      <c r="F65" s="3"/>
      <c r="G65" s="3"/>
      <c r="H65" s="3"/>
      <c r="I65" s="3"/>
      <c r="J65" s="3"/>
      <c r="K65" s="22">
        <f t="shared" si="1"/>
        <v>0</v>
      </c>
      <c r="L65" s="129"/>
      <c r="M65" s="24" t="str">
        <f>IF(L65="","",IF(L65="SI","No cal documentació",IF(K65&gt;0,(CONCATENATE("2ii_",'Valoració '!$D$7,"00",A65))," ")))</f>
        <v/>
      </c>
    </row>
    <row r="66" spans="1:13" x14ac:dyDescent="0.25">
      <c r="A66" s="31">
        <v>59</v>
      </c>
      <c r="B66" s="3"/>
      <c r="C66" s="3"/>
      <c r="D66" s="3"/>
      <c r="E66" s="3"/>
      <c r="F66" s="3"/>
      <c r="G66" s="3"/>
      <c r="H66" s="3"/>
      <c r="I66" s="3"/>
      <c r="J66" s="3"/>
      <c r="K66" s="22">
        <f t="shared" si="1"/>
        <v>0</v>
      </c>
      <c r="L66" s="129"/>
      <c r="M66" s="24" t="str">
        <f>IF(L66="","",IF(L66="SI","No cal documentació",IF(K66&gt;0,(CONCATENATE("2ii_",'Valoració '!$D$7,"00",A66))," ")))</f>
        <v/>
      </c>
    </row>
    <row r="67" spans="1:13" x14ac:dyDescent="0.25">
      <c r="A67" s="31">
        <v>60</v>
      </c>
      <c r="B67" s="3"/>
      <c r="C67" s="3"/>
      <c r="D67" s="3"/>
      <c r="E67" s="3"/>
      <c r="F67" s="3"/>
      <c r="G67" s="3"/>
      <c r="H67" s="3"/>
      <c r="I67" s="3"/>
      <c r="J67" s="3"/>
      <c r="K67" s="22">
        <f t="shared" si="1"/>
        <v>0</v>
      </c>
      <c r="L67" s="129"/>
      <c r="M67" s="24" t="str">
        <f>IF(L67="","",IF(L67="SI","No cal documentació",IF(K67&gt;0,(CONCATENATE("2ii_",'Valoració '!$D$7,"00",A67))," ")))</f>
        <v/>
      </c>
    </row>
    <row r="68" spans="1:13" x14ac:dyDescent="0.25">
      <c r="A68" s="31">
        <v>61</v>
      </c>
      <c r="B68" s="3"/>
      <c r="C68" s="3"/>
      <c r="D68" s="3"/>
      <c r="E68" s="3"/>
      <c r="F68" s="3"/>
      <c r="G68" s="3"/>
      <c r="H68" s="3"/>
      <c r="I68" s="3"/>
      <c r="J68" s="3"/>
      <c r="K68" s="22">
        <f t="shared" si="1"/>
        <v>0</v>
      </c>
      <c r="L68" s="129"/>
      <c r="M68" s="24" t="str">
        <f>IF(L68="","",IF(L68="SI","No cal documentació",IF(K68&gt;0,(CONCATENATE("2ii_",'Valoració '!$D$7,"00",A68))," ")))</f>
        <v/>
      </c>
    </row>
    <row r="69" spans="1:13" x14ac:dyDescent="0.25">
      <c r="A69" s="31">
        <v>62</v>
      </c>
      <c r="B69" s="3"/>
      <c r="C69" s="3"/>
      <c r="D69" s="3"/>
      <c r="E69" s="3"/>
      <c r="F69" s="3"/>
      <c r="G69" s="3"/>
      <c r="H69" s="3"/>
      <c r="I69" s="3"/>
      <c r="J69" s="3"/>
      <c r="K69" s="22">
        <f t="shared" si="1"/>
        <v>0</v>
      </c>
      <c r="L69" s="129"/>
      <c r="M69" s="24" t="str">
        <f>IF(L69="","",IF(L69="SI","No cal documentació",IF(K69&gt;0,(CONCATENATE("2ii_",'Valoració '!$D$7,"00",A69))," ")))</f>
        <v/>
      </c>
    </row>
    <row r="70" spans="1:13" x14ac:dyDescent="0.25">
      <c r="A70" s="31">
        <v>63</v>
      </c>
      <c r="B70" s="3"/>
      <c r="C70" s="3"/>
      <c r="D70" s="3"/>
      <c r="E70" s="3"/>
      <c r="F70" s="3"/>
      <c r="G70" s="3"/>
      <c r="H70" s="3"/>
      <c r="I70" s="3"/>
      <c r="J70" s="3"/>
      <c r="K70" s="22">
        <f t="shared" si="1"/>
        <v>0</v>
      </c>
      <c r="L70" s="129"/>
      <c r="M70" s="24" t="str">
        <f>IF(L70="","",IF(L70="SI","No cal documentació",IF(K70&gt;0,(CONCATENATE("2ii_",'Valoració '!$D$7,"00",A70))," ")))</f>
        <v/>
      </c>
    </row>
    <row r="71" spans="1:13" x14ac:dyDescent="0.25">
      <c r="A71" s="31">
        <v>64</v>
      </c>
      <c r="B71" s="3"/>
      <c r="C71" s="3"/>
      <c r="D71" s="3"/>
      <c r="E71" s="3"/>
      <c r="F71" s="3"/>
      <c r="G71" s="3"/>
      <c r="H71" s="3"/>
      <c r="I71" s="3"/>
      <c r="J71" s="3"/>
      <c r="K71" s="22">
        <f t="shared" si="1"/>
        <v>0</v>
      </c>
      <c r="L71" s="129"/>
      <c r="M71" s="24" t="str">
        <f>IF(L71="","",IF(L71="SI","No cal documentació",IF(K71&gt;0,(CONCATENATE("2ii_",'Valoració '!$D$7,"00",A71))," ")))</f>
        <v/>
      </c>
    </row>
    <row r="72" spans="1:13" x14ac:dyDescent="0.25">
      <c r="A72" s="31">
        <v>65</v>
      </c>
      <c r="B72" s="3"/>
      <c r="C72" s="3"/>
      <c r="D72" s="3"/>
      <c r="E72" s="3"/>
      <c r="F72" s="3"/>
      <c r="G72" s="3"/>
      <c r="H72" s="3"/>
      <c r="I72" s="3"/>
      <c r="J72" s="3"/>
      <c r="K72" s="22">
        <f t="shared" si="1"/>
        <v>0</v>
      </c>
      <c r="L72" s="129"/>
      <c r="M72" s="24" t="str">
        <f>IF(L72="","",IF(L72="SI","No cal documentació",IF(K72&gt;0,(CONCATENATE("2ii_",'Valoració '!$D$7,"00",A72))," ")))</f>
        <v/>
      </c>
    </row>
    <row r="73" spans="1:13" x14ac:dyDescent="0.25">
      <c r="A73" s="31">
        <v>66</v>
      </c>
      <c r="B73" s="3"/>
      <c r="C73" s="3"/>
      <c r="D73" s="3"/>
      <c r="E73" s="3"/>
      <c r="F73" s="3"/>
      <c r="G73" s="3"/>
      <c r="H73" s="3"/>
      <c r="I73" s="3"/>
      <c r="J73" s="3"/>
      <c r="K73" s="22">
        <f t="shared" si="1"/>
        <v>0</v>
      </c>
      <c r="L73" s="129"/>
      <c r="M73" s="24" t="str">
        <f>IF(L73="","",IF(L73="SI","No cal documentació",IF(K73&gt;0,(CONCATENATE("2ii_",'Valoració '!$D$7,"00",A73))," ")))</f>
        <v/>
      </c>
    </row>
    <row r="74" spans="1:13" x14ac:dyDescent="0.25">
      <c r="A74" s="31">
        <v>67</v>
      </c>
      <c r="B74" s="3"/>
      <c r="C74" s="3"/>
      <c r="D74" s="3"/>
      <c r="E74" s="3"/>
      <c r="F74" s="3"/>
      <c r="G74" s="3"/>
      <c r="H74" s="3"/>
      <c r="I74" s="3"/>
      <c r="J74" s="3"/>
      <c r="K74" s="22">
        <f t="shared" si="1"/>
        <v>0</v>
      </c>
      <c r="L74" s="129"/>
      <c r="M74" s="24" t="str">
        <f>IF(L74="","",IF(L74="SI","No cal documentació",IF(K74&gt;0,(CONCATENATE("2ii_",'Valoració '!$D$7,"00",A74))," ")))</f>
        <v/>
      </c>
    </row>
    <row r="75" spans="1:13" x14ac:dyDescent="0.25">
      <c r="A75" s="31">
        <v>68</v>
      </c>
      <c r="B75" s="3"/>
      <c r="C75" s="3"/>
      <c r="D75" s="3"/>
      <c r="E75" s="3"/>
      <c r="F75" s="3"/>
      <c r="G75" s="3"/>
      <c r="H75" s="3"/>
      <c r="I75" s="3"/>
      <c r="J75" s="3"/>
      <c r="K75" s="22">
        <f t="shared" si="1"/>
        <v>0</v>
      </c>
      <c r="L75" s="129"/>
      <c r="M75" s="24" t="str">
        <f>IF(L75="","",IF(L75="SI","No cal documentació",IF(K75&gt;0,(CONCATENATE("2ii_",'Valoració '!$D$7,"00",A75))," ")))</f>
        <v/>
      </c>
    </row>
    <row r="76" spans="1:13" x14ac:dyDescent="0.25">
      <c r="A76" s="31">
        <v>69</v>
      </c>
      <c r="B76" s="3"/>
      <c r="C76" s="3"/>
      <c r="D76" s="3"/>
      <c r="E76" s="3"/>
      <c r="F76" s="3"/>
      <c r="G76" s="3"/>
      <c r="H76" s="3"/>
      <c r="I76" s="3"/>
      <c r="J76" s="3"/>
      <c r="K76" s="22">
        <f t="shared" si="1"/>
        <v>0</v>
      </c>
      <c r="L76" s="129"/>
      <c r="M76" s="24" t="str">
        <f>IF(L76="","",IF(L76="SI","No cal documentació",IF(K76&gt;0,(CONCATENATE("2ii_",'Valoració '!$D$7,"00",A76))," ")))</f>
        <v/>
      </c>
    </row>
    <row r="77" spans="1:13" x14ac:dyDescent="0.25">
      <c r="A77" s="31">
        <v>70</v>
      </c>
      <c r="B77" s="3"/>
      <c r="C77" s="3"/>
      <c r="D77" s="3"/>
      <c r="E77" s="3"/>
      <c r="F77" s="3"/>
      <c r="G77" s="3"/>
      <c r="H77" s="3"/>
      <c r="I77" s="3"/>
      <c r="J77" s="3"/>
      <c r="K77" s="22">
        <f t="shared" si="1"/>
        <v>0</v>
      </c>
      <c r="L77" s="129"/>
      <c r="M77" s="24" t="str">
        <f>IF(L77="","",IF(L77="SI","No cal documentació",IF(K77&gt;0,(CONCATENATE("2ii_",'Valoració '!$D$7,"00",A77))," ")))</f>
        <v/>
      </c>
    </row>
    <row r="78" spans="1:13" x14ac:dyDescent="0.25">
      <c r="A78" s="31">
        <v>71</v>
      </c>
      <c r="B78" s="3"/>
      <c r="C78" s="3"/>
      <c r="D78" s="3"/>
      <c r="E78" s="3"/>
      <c r="F78" s="3"/>
      <c r="G78" s="3"/>
      <c r="H78" s="3"/>
      <c r="I78" s="3"/>
      <c r="J78" s="3"/>
      <c r="K78" s="22">
        <f t="shared" si="1"/>
        <v>0</v>
      </c>
      <c r="L78" s="129"/>
      <c r="M78" s="24" t="str">
        <f>IF(L78="","",IF(L78="SI","No cal documentació",IF(K78&gt;0,(CONCATENATE("2ii_",'Valoració '!$D$7,"00",A78))," ")))</f>
        <v/>
      </c>
    </row>
    <row r="79" spans="1:13" x14ac:dyDescent="0.25">
      <c r="A79" s="31">
        <v>72</v>
      </c>
      <c r="B79" s="3"/>
      <c r="C79" s="3"/>
      <c r="D79" s="3"/>
      <c r="E79" s="3"/>
      <c r="F79" s="3"/>
      <c r="G79" s="3"/>
      <c r="H79" s="3"/>
      <c r="I79" s="3"/>
      <c r="J79" s="3"/>
      <c r="K79" s="22">
        <f t="shared" si="1"/>
        <v>0</v>
      </c>
      <c r="L79" s="129"/>
      <c r="M79" s="24" t="str">
        <f>IF(L79="","",IF(L79="SI","No cal documentació",IF(K79&gt;0,(CONCATENATE("2ii_",'Valoració '!$D$7,"00",A79))," ")))</f>
        <v/>
      </c>
    </row>
    <row r="80" spans="1:13" x14ac:dyDescent="0.25">
      <c r="A80" s="31">
        <v>73</v>
      </c>
      <c r="B80" s="3"/>
      <c r="C80" s="3"/>
      <c r="D80" s="3"/>
      <c r="E80" s="3"/>
      <c r="F80" s="3"/>
      <c r="G80" s="3"/>
      <c r="H80" s="3"/>
      <c r="I80" s="3"/>
      <c r="J80" s="3"/>
      <c r="K80" s="22">
        <f t="shared" si="1"/>
        <v>0</v>
      </c>
      <c r="L80" s="129"/>
      <c r="M80" s="24" t="str">
        <f>IF(L80="","",IF(L80="SI","No cal documentació",IF(K80&gt;0,(CONCATENATE("2ii_",'Valoració '!$D$7,"00",A80))," ")))</f>
        <v/>
      </c>
    </row>
    <row r="81" spans="1:13" x14ac:dyDescent="0.25">
      <c r="A81" s="31">
        <v>74</v>
      </c>
      <c r="B81" s="3"/>
      <c r="C81" s="3"/>
      <c r="D81" s="3"/>
      <c r="E81" s="3"/>
      <c r="F81" s="3"/>
      <c r="G81" s="3"/>
      <c r="H81" s="3"/>
      <c r="I81" s="3"/>
      <c r="J81" s="3"/>
      <c r="K81" s="22">
        <f t="shared" si="1"/>
        <v>0</v>
      </c>
      <c r="L81" s="129"/>
      <c r="M81" s="24" t="str">
        <f>IF(L81="","",IF(L81="SI","No cal documentació",IF(K81&gt;0,(CONCATENATE("2ii_",'Valoració '!$D$7,"00",A81))," ")))</f>
        <v/>
      </c>
    </row>
    <row r="82" spans="1:13" x14ac:dyDescent="0.25">
      <c r="A82" s="31">
        <v>75</v>
      </c>
      <c r="B82" s="3"/>
      <c r="C82" s="3"/>
      <c r="D82" s="3"/>
      <c r="E82" s="3"/>
      <c r="F82" s="3"/>
      <c r="G82" s="3"/>
      <c r="H82" s="3"/>
      <c r="I82" s="3"/>
      <c r="J82" s="3"/>
      <c r="K82" s="22">
        <f t="shared" si="1"/>
        <v>0</v>
      </c>
      <c r="L82" s="129"/>
      <c r="M82" s="24" t="str">
        <f>IF(L82="","",IF(L82="SI","No cal documentació",IF(K82&gt;0,(CONCATENATE("2ii_",'Valoració '!$D$7,"00",A82))," ")))</f>
        <v/>
      </c>
    </row>
    <row r="83" spans="1:13" x14ac:dyDescent="0.25">
      <c r="A83" s="31">
        <v>76</v>
      </c>
      <c r="B83" s="3"/>
      <c r="C83" s="3"/>
      <c r="D83" s="3"/>
      <c r="E83" s="3"/>
      <c r="F83" s="3"/>
      <c r="G83" s="3"/>
      <c r="H83" s="3"/>
      <c r="I83" s="3"/>
      <c r="J83" s="3"/>
      <c r="K83" s="22">
        <f t="shared" si="1"/>
        <v>0</v>
      </c>
      <c r="L83" s="129"/>
      <c r="M83" s="24" t="str">
        <f>IF(L83="","",IF(L83="SI","No cal documentació",IF(K83&gt;0,(CONCATENATE("2ii_",'Valoració '!$D$7,"00",A83))," ")))</f>
        <v/>
      </c>
    </row>
    <row r="84" spans="1:13" x14ac:dyDescent="0.25">
      <c r="A84" s="31">
        <v>77</v>
      </c>
      <c r="B84" s="3"/>
      <c r="C84" s="3"/>
      <c r="D84" s="3"/>
      <c r="E84" s="3"/>
      <c r="F84" s="3"/>
      <c r="G84" s="3"/>
      <c r="H84" s="3"/>
      <c r="I84" s="3"/>
      <c r="J84" s="3"/>
      <c r="K84" s="22">
        <f t="shared" si="1"/>
        <v>0</v>
      </c>
      <c r="L84" s="129"/>
      <c r="M84" s="24" t="str">
        <f>IF(L84="","",IF(L84="SI","No cal documentació",IF(K84&gt;0,(CONCATENATE("2ii_",'Valoració '!$D$7,"00",A84))," ")))</f>
        <v/>
      </c>
    </row>
    <row r="85" spans="1:13" x14ac:dyDescent="0.25">
      <c r="A85" s="31">
        <v>78</v>
      </c>
      <c r="B85" s="3"/>
      <c r="C85" s="3"/>
      <c r="D85" s="3"/>
      <c r="E85" s="3"/>
      <c r="F85" s="3"/>
      <c r="G85" s="3"/>
      <c r="H85" s="3"/>
      <c r="I85" s="3"/>
      <c r="J85" s="3"/>
      <c r="K85" s="22">
        <f t="shared" si="1"/>
        <v>0</v>
      </c>
      <c r="L85" s="129"/>
      <c r="M85" s="24" t="str">
        <f>IF(L85="","",IF(L85="SI","No cal documentació",IF(K85&gt;0,(CONCATENATE("2ii_",'Valoració '!$D$7,"00",A85))," ")))</f>
        <v/>
      </c>
    </row>
    <row r="86" spans="1:13" x14ac:dyDescent="0.25">
      <c r="A86" s="31">
        <v>79</v>
      </c>
      <c r="B86" s="3"/>
      <c r="C86" s="3"/>
      <c r="D86" s="3"/>
      <c r="E86" s="3"/>
      <c r="F86" s="3"/>
      <c r="G86" s="3"/>
      <c r="H86" s="3"/>
      <c r="I86" s="3"/>
      <c r="J86" s="3"/>
      <c r="K86" s="22">
        <f t="shared" si="1"/>
        <v>0</v>
      </c>
      <c r="L86" s="129"/>
      <c r="M86" s="24" t="str">
        <f>IF(L86="","",IF(L86="SI","No cal documentació",IF(K86&gt;0,(CONCATENATE("2ii_",'Valoració '!$D$7,"00",A86))," ")))</f>
        <v/>
      </c>
    </row>
    <row r="87" spans="1:13" x14ac:dyDescent="0.25">
      <c r="A87" s="31">
        <v>80</v>
      </c>
      <c r="B87" s="3"/>
      <c r="C87" s="3"/>
      <c r="D87" s="3"/>
      <c r="E87" s="3"/>
      <c r="F87" s="3"/>
      <c r="G87" s="3"/>
      <c r="H87" s="3"/>
      <c r="I87" s="3"/>
      <c r="J87" s="3"/>
      <c r="K87" s="22">
        <f t="shared" si="1"/>
        <v>0</v>
      </c>
      <c r="L87" s="129"/>
      <c r="M87" s="24" t="str">
        <f>IF(L87="","",IF(L87="SI","No cal documentació",IF(K87&gt;0,(CONCATENATE("2ii_",'Valoració '!$D$7,"00",A87))," ")))</f>
        <v/>
      </c>
    </row>
    <row r="88" spans="1:13" x14ac:dyDescent="0.25">
      <c r="A88" s="31">
        <v>81</v>
      </c>
      <c r="B88" s="3"/>
      <c r="C88" s="3"/>
      <c r="D88" s="3"/>
      <c r="E88" s="3"/>
      <c r="F88" s="3"/>
      <c r="G88" s="3"/>
      <c r="H88" s="3"/>
      <c r="I88" s="3"/>
      <c r="J88" s="3"/>
      <c r="K88" s="22">
        <f t="shared" si="1"/>
        <v>0</v>
      </c>
      <c r="L88" s="129"/>
      <c r="M88" s="24" t="str">
        <f>IF(L88="","",IF(L88="SI","No cal documentació",IF(K88&gt;0,(CONCATENATE("2ii_",'Valoració '!$D$7,"00",A88))," ")))</f>
        <v/>
      </c>
    </row>
    <row r="89" spans="1:13" x14ac:dyDescent="0.25">
      <c r="A89" s="31">
        <v>82</v>
      </c>
      <c r="B89" s="3"/>
      <c r="C89" s="3"/>
      <c r="D89" s="3"/>
      <c r="E89" s="3"/>
      <c r="F89" s="3"/>
      <c r="G89" s="3"/>
      <c r="H89" s="3"/>
      <c r="I89" s="3"/>
      <c r="J89" s="3"/>
      <c r="K89" s="22">
        <f t="shared" si="1"/>
        <v>0</v>
      </c>
      <c r="L89" s="129"/>
      <c r="M89" s="24" t="str">
        <f>IF(L89="","",IF(L89="SI","No cal documentació",IF(K89&gt;0,(CONCATENATE("2ii_",'Valoració '!$D$7,"00",A89))," ")))</f>
        <v/>
      </c>
    </row>
    <row r="90" spans="1:13" x14ac:dyDescent="0.25">
      <c r="A90" s="31">
        <v>83</v>
      </c>
      <c r="B90" s="3"/>
      <c r="C90" s="3"/>
      <c r="D90" s="3"/>
      <c r="E90" s="3"/>
      <c r="F90" s="3"/>
      <c r="G90" s="3"/>
      <c r="H90" s="3"/>
      <c r="I90" s="3"/>
      <c r="J90" s="3"/>
      <c r="K90" s="22">
        <f t="shared" si="1"/>
        <v>0</v>
      </c>
      <c r="L90" s="129"/>
      <c r="M90" s="24" t="str">
        <f>IF(L90="","",IF(L90="SI","No cal documentació",IF(K90&gt;0,(CONCATENATE("2ii_",'Valoració '!$D$7,"00",A90))," ")))</f>
        <v/>
      </c>
    </row>
    <row r="91" spans="1:13" x14ac:dyDescent="0.25">
      <c r="A91" s="31">
        <v>84</v>
      </c>
      <c r="B91" s="3"/>
      <c r="C91" s="3"/>
      <c r="D91" s="3"/>
      <c r="E91" s="3"/>
      <c r="F91" s="3"/>
      <c r="G91" s="3"/>
      <c r="H91" s="3"/>
      <c r="I91" s="3"/>
      <c r="J91" s="3"/>
      <c r="K91" s="22">
        <f t="shared" ref="K91:K106" si="2">IF(AND(C91="si",F91="si"),1,IF(AND(C91="si",F91="no"),IF(G91="si",0.5,0),0))+IF(AND(C91="no",F91="si"),0.3,IF(AND(C91="no",F91="no"),IF(G91="si",0.15,0)))</f>
        <v>0</v>
      </c>
      <c r="L91" s="129"/>
      <c r="M91" s="24" t="str">
        <f>IF(L91="","",IF(L91="SI","No cal documentació",IF(K91&gt;0,(CONCATENATE("2ii_",'Valoració '!$D$7,"00",A91))," ")))</f>
        <v/>
      </c>
    </row>
    <row r="92" spans="1:13" x14ac:dyDescent="0.25">
      <c r="A92" s="31">
        <v>85</v>
      </c>
      <c r="B92" s="3"/>
      <c r="C92" s="3"/>
      <c r="D92" s="3"/>
      <c r="E92" s="3"/>
      <c r="F92" s="3"/>
      <c r="G92" s="3"/>
      <c r="H92" s="3"/>
      <c r="I92" s="3"/>
      <c r="J92" s="3"/>
      <c r="K92" s="22">
        <f t="shared" si="2"/>
        <v>0</v>
      </c>
      <c r="L92" s="129"/>
      <c r="M92" s="24" t="str">
        <f>IF(L92="","",IF(L92="SI","No cal documentació",IF(K92&gt;0,(CONCATENATE("2ii_",'Valoració '!$D$7,"00",A92))," ")))</f>
        <v/>
      </c>
    </row>
    <row r="93" spans="1:13" x14ac:dyDescent="0.25">
      <c r="A93" s="31">
        <v>86</v>
      </c>
      <c r="B93" s="3"/>
      <c r="C93" s="3"/>
      <c r="D93" s="3"/>
      <c r="E93" s="3"/>
      <c r="F93" s="3"/>
      <c r="G93" s="3"/>
      <c r="H93" s="3"/>
      <c r="I93" s="3"/>
      <c r="J93" s="3"/>
      <c r="K93" s="22">
        <f t="shared" si="2"/>
        <v>0</v>
      </c>
      <c r="L93" s="129"/>
      <c r="M93" s="24" t="str">
        <f>IF(L93="","",IF(L93="SI","No cal documentació",IF(K93&gt;0,(CONCATENATE("2ii_",'Valoració '!$D$7,"00",A93))," ")))</f>
        <v/>
      </c>
    </row>
    <row r="94" spans="1:13" x14ac:dyDescent="0.25">
      <c r="A94" s="31">
        <v>87</v>
      </c>
      <c r="B94" s="3"/>
      <c r="C94" s="3"/>
      <c r="D94" s="3"/>
      <c r="E94" s="3"/>
      <c r="F94" s="3"/>
      <c r="G94" s="3"/>
      <c r="H94" s="3"/>
      <c r="I94" s="3"/>
      <c r="J94" s="3"/>
      <c r="K94" s="22">
        <f t="shared" si="2"/>
        <v>0</v>
      </c>
      <c r="L94" s="129"/>
      <c r="M94" s="24" t="str">
        <f>IF(L94="","",IF(L94="SI","No cal documentació",IF(K94&gt;0,(CONCATENATE("2ii_",'Valoració '!$D$7,"00",A94))," ")))</f>
        <v/>
      </c>
    </row>
    <row r="95" spans="1:13" x14ac:dyDescent="0.25">
      <c r="A95" s="31">
        <v>88</v>
      </c>
      <c r="B95" s="3"/>
      <c r="C95" s="3"/>
      <c r="D95" s="3"/>
      <c r="E95" s="3"/>
      <c r="F95" s="3"/>
      <c r="G95" s="3"/>
      <c r="H95" s="3"/>
      <c r="I95" s="3"/>
      <c r="J95" s="3"/>
      <c r="K95" s="22">
        <f t="shared" si="2"/>
        <v>0</v>
      </c>
      <c r="L95" s="129"/>
      <c r="M95" s="24" t="str">
        <f>IF(L95="","",IF(L95="SI","No cal documentació",IF(K95&gt;0,(CONCATENATE("2ii_",'Valoració '!$D$7,"00",A95))," ")))</f>
        <v/>
      </c>
    </row>
    <row r="96" spans="1:13" x14ac:dyDescent="0.25">
      <c r="A96" s="31">
        <v>89</v>
      </c>
      <c r="B96" s="3"/>
      <c r="C96" s="3"/>
      <c r="D96" s="3"/>
      <c r="E96" s="3"/>
      <c r="F96" s="3"/>
      <c r="G96" s="3"/>
      <c r="H96" s="3"/>
      <c r="I96" s="3"/>
      <c r="J96" s="3"/>
      <c r="K96" s="22">
        <f t="shared" si="2"/>
        <v>0</v>
      </c>
      <c r="L96" s="129"/>
      <c r="M96" s="24" t="str">
        <f>IF(L96="","",IF(L96="SI","No cal documentació",IF(K96&gt;0,(CONCATENATE("2ii_",'Valoració '!$D$7,"00",A96))," ")))</f>
        <v/>
      </c>
    </row>
    <row r="97" spans="1:13" x14ac:dyDescent="0.25">
      <c r="A97" s="31">
        <v>90</v>
      </c>
      <c r="B97" s="3"/>
      <c r="C97" s="3"/>
      <c r="D97" s="3"/>
      <c r="E97" s="3"/>
      <c r="F97" s="3"/>
      <c r="G97" s="3"/>
      <c r="H97" s="3"/>
      <c r="I97" s="3"/>
      <c r="J97" s="3"/>
      <c r="K97" s="22">
        <f t="shared" si="2"/>
        <v>0</v>
      </c>
      <c r="L97" s="129"/>
      <c r="M97" s="24" t="str">
        <f>IF(L97="","",IF(L97="SI","No cal documentació",IF(K97&gt;0,(CONCATENATE("2ii_",'Valoració '!$D$7,"00",A97))," ")))</f>
        <v/>
      </c>
    </row>
    <row r="98" spans="1:13" x14ac:dyDescent="0.25">
      <c r="A98" s="31">
        <v>91</v>
      </c>
      <c r="B98" s="3"/>
      <c r="C98" s="3"/>
      <c r="D98" s="3"/>
      <c r="E98" s="3"/>
      <c r="F98" s="3"/>
      <c r="G98" s="3"/>
      <c r="H98" s="3"/>
      <c r="I98" s="3"/>
      <c r="J98" s="3"/>
      <c r="K98" s="22">
        <f t="shared" si="2"/>
        <v>0</v>
      </c>
      <c r="L98" s="129"/>
      <c r="M98" s="24" t="str">
        <f>IF(L98="","",IF(L98="SI","No cal documentació",IF(K98&gt;0,(CONCATENATE("2ii_",'Valoració '!$D$7,"00",A98))," ")))</f>
        <v/>
      </c>
    </row>
    <row r="99" spans="1:13" x14ac:dyDescent="0.25">
      <c r="A99" s="31">
        <v>92</v>
      </c>
      <c r="B99" s="3"/>
      <c r="C99" s="3"/>
      <c r="D99" s="3"/>
      <c r="E99" s="3"/>
      <c r="F99" s="3"/>
      <c r="G99" s="3"/>
      <c r="H99" s="3"/>
      <c r="I99" s="3"/>
      <c r="J99" s="3"/>
      <c r="K99" s="22">
        <f t="shared" si="2"/>
        <v>0</v>
      </c>
      <c r="L99" s="129"/>
      <c r="M99" s="24" t="str">
        <f>IF(L99="","",IF(L99="SI","No cal documentació",IF(K99&gt;0,(CONCATENATE("2ii_",'Valoració '!$D$7,"00",A99))," ")))</f>
        <v/>
      </c>
    </row>
    <row r="100" spans="1:13" x14ac:dyDescent="0.25">
      <c r="A100" s="31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22">
        <f t="shared" si="2"/>
        <v>0</v>
      </c>
      <c r="L100" s="129"/>
      <c r="M100" s="24" t="str">
        <f>IF(L100="","",IF(L100="SI","No cal documentació",IF(K100&gt;0,(CONCATENATE("2ii_",'Valoració '!$D$7,"00",A100))," ")))</f>
        <v/>
      </c>
    </row>
    <row r="101" spans="1:13" x14ac:dyDescent="0.25">
      <c r="A101" s="31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22">
        <f t="shared" si="2"/>
        <v>0</v>
      </c>
      <c r="L101" s="129"/>
      <c r="M101" s="24" t="str">
        <f>IF(L101="","",IF(L101="SI","No cal documentació",IF(K101&gt;0,(CONCATENATE("2ii_",'Valoració '!$D$7,"00",A101))," ")))</f>
        <v/>
      </c>
    </row>
    <row r="102" spans="1:13" x14ac:dyDescent="0.25">
      <c r="A102" s="31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22">
        <f t="shared" si="2"/>
        <v>0</v>
      </c>
      <c r="L102" s="129"/>
      <c r="M102" s="24" t="str">
        <f>IF(L102="","",IF(L102="SI","No cal documentació",IF(K102&gt;0,(CONCATENATE("2ii_",'Valoració '!$D$7,"00",A102))," ")))</f>
        <v/>
      </c>
    </row>
    <row r="103" spans="1:13" x14ac:dyDescent="0.25">
      <c r="A103" s="31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22">
        <f t="shared" si="2"/>
        <v>0</v>
      </c>
      <c r="L103" s="129"/>
      <c r="M103" s="24" t="str">
        <f>IF(L103="","",IF(L103="SI","No cal documentació",IF(K103&gt;0,(CONCATENATE("2ii_",'Valoració '!$D$7,"00",A103))," ")))</f>
        <v/>
      </c>
    </row>
    <row r="104" spans="1:13" x14ac:dyDescent="0.25">
      <c r="A104" s="31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22">
        <f t="shared" si="2"/>
        <v>0</v>
      </c>
      <c r="L104" s="129"/>
      <c r="M104" s="24" t="str">
        <f>IF(L104="","",IF(L104="SI","No cal documentació",IF(K104&gt;0,(CONCATENATE("2ii_",'Valoració '!$D$7,"00",A104))," ")))</f>
        <v/>
      </c>
    </row>
    <row r="105" spans="1:13" x14ac:dyDescent="0.25">
      <c r="A105" s="31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22">
        <f t="shared" si="2"/>
        <v>0</v>
      </c>
      <c r="L105" s="129"/>
      <c r="M105" s="24" t="str">
        <f>IF(L105="","",IF(L105="SI","No cal documentació",IF(K105&gt;0,(CONCATENATE("2ii_",'Valoració '!$D$7,"00",A105))," ")))</f>
        <v/>
      </c>
    </row>
    <row r="106" spans="1:13" x14ac:dyDescent="0.25">
      <c r="A106" s="31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22">
        <f t="shared" si="2"/>
        <v>0</v>
      </c>
      <c r="L106" s="129"/>
      <c r="M106" s="24" t="str">
        <f>IF(L106="","",IF(L106="SI","No cal documentació",IF(K106&gt;0,(CONCATENATE("2ii_",'Valoració '!$D$7,"00",A106))," ")))</f>
        <v/>
      </c>
    </row>
    <row r="107" spans="1:13" x14ac:dyDescent="0.25">
      <c r="A107" s="31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22">
        <f t="shared" si="0"/>
        <v>0</v>
      </c>
      <c r="L107" s="129"/>
      <c r="M107" s="24" t="str">
        <f>IF(L107="","",IF(L107="SI","No cal documentació",IF(K107&gt;0,(CONCATENATE("2ii_",'Valoració '!$D$7,"00",A107))," ")))</f>
        <v/>
      </c>
    </row>
  </sheetData>
  <sheetProtection algorithmName="SHA-512" hashValue="PlInm6BiZaanKh/QXlyDNJBDOI7R1mUpokjIISWJOkwbcAnOPLp9EE9vHqJoQIP/dMDWhA8pEcZyeGC0bN1B7A==" saltValue="v54/OgSXrytIDVSYDc+v9Q==" spinCount="100000" sheet="1" objects="1" scenarios="1"/>
  <mergeCells count="1">
    <mergeCell ref="A6:I6"/>
  </mergeCells>
  <dataValidations count="1">
    <dataValidation type="list" allowBlank="1" showInputMessage="1" showErrorMessage="1" sqref="C8:C107 F8:G107 L8:L107">
      <formula1>"si, no"</formula1>
    </dataValidation>
  </dataValidation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nviar">
                <anchor moveWithCells="1" sizeWithCells="1">
                  <from>
                    <xdr:col>12</xdr:col>
                    <xdr:colOff>19050</xdr:colOff>
                    <xdr:row>0</xdr:row>
                    <xdr:rowOff>0</xdr:rowOff>
                  </from>
                  <to>
                    <xdr:col>13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2"/>
  <dimension ref="A1:F108"/>
  <sheetViews>
    <sheetView workbookViewId="0">
      <pane ySplit="6" topLeftCell="A7" activePane="bottomLeft" state="frozen"/>
      <selection pane="bottomLeft" activeCell="A6" sqref="A6"/>
    </sheetView>
  </sheetViews>
  <sheetFormatPr baseColWidth="10" defaultColWidth="8.85546875" defaultRowHeight="15" x14ac:dyDescent="0.25"/>
  <cols>
    <col min="2" max="3" width="84.5703125" customWidth="1"/>
    <col min="4" max="4" width="19.140625" customWidth="1"/>
    <col min="5" max="5" width="8.85546875" style="7"/>
    <col min="6" max="6" width="20" customWidth="1"/>
  </cols>
  <sheetData>
    <row r="1" spans="1:6" x14ac:dyDescent="0.25">
      <c r="A1" s="30" t="s">
        <v>101</v>
      </c>
    </row>
    <row r="2" spans="1:6" x14ac:dyDescent="0.25">
      <c r="A2" t="s">
        <v>108</v>
      </c>
    </row>
    <row r="4" spans="1:6" x14ac:dyDescent="0.25">
      <c r="A4" s="39" t="s">
        <v>113</v>
      </c>
    </row>
    <row r="5" spans="1:6" x14ac:dyDescent="0.25">
      <c r="A5" s="253" t="s">
        <v>180</v>
      </c>
      <c r="B5" s="254"/>
      <c r="C5" s="254"/>
      <c r="D5" s="255"/>
    </row>
    <row r="6" spans="1:6" ht="34.5" customHeight="1" x14ac:dyDescent="0.25">
      <c r="A6" s="46" t="s">
        <v>45</v>
      </c>
      <c r="B6" s="47" t="s">
        <v>99</v>
      </c>
      <c r="C6" s="21" t="s">
        <v>100</v>
      </c>
      <c r="D6" s="47" t="s">
        <v>98</v>
      </c>
      <c r="E6" s="21" t="s">
        <v>122</v>
      </c>
      <c r="F6" s="21" t="s">
        <v>43</v>
      </c>
    </row>
    <row r="7" spans="1:6" x14ac:dyDescent="0.25">
      <c r="A7" s="31">
        <v>1</v>
      </c>
      <c r="B7" s="42"/>
      <c r="C7" s="42"/>
      <c r="D7" s="42"/>
      <c r="E7" s="98"/>
      <c r="F7" s="31" t="str">
        <f>IF(E7="","",IF(E7="SI","No cal documentació",IF(B7&gt;0,(CONCATENATE("2iv_",'Valoració '!$D$7,"00",A7))," ")))</f>
        <v/>
      </c>
    </row>
    <row r="8" spans="1:6" x14ac:dyDescent="0.25">
      <c r="A8" s="31">
        <v>2</v>
      </c>
      <c r="B8" s="42"/>
      <c r="C8" s="42"/>
      <c r="D8" s="42"/>
      <c r="E8" s="98"/>
      <c r="F8" s="31" t="str">
        <f>IF(E8="","",IF(E8="SI","No cal documentació",IF(B8&gt;0,(CONCATENATE("2iv_",'Valoració '!$D$7,"00",A8))," ")))</f>
        <v/>
      </c>
    </row>
    <row r="9" spans="1:6" x14ac:dyDescent="0.25">
      <c r="A9" s="31">
        <v>3</v>
      </c>
      <c r="B9" s="42"/>
      <c r="C9" s="42"/>
      <c r="D9" s="42"/>
      <c r="E9" s="98"/>
      <c r="F9" s="31" t="str">
        <f>IF(E9="","",IF(E9="SI","No cal documentació",IF(B9&gt;0,(CONCATENATE("2iv_",'Valoració '!$D$7,"00",A9))," ")))</f>
        <v/>
      </c>
    </row>
    <row r="10" spans="1:6" x14ac:dyDescent="0.25">
      <c r="A10" s="31">
        <v>4</v>
      </c>
      <c r="B10" s="42"/>
      <c r="C10" s="42"/>
      <c r="D10" s="42"/>
      <c r="E10" s="98"/>
      <c r="F10" s="31" t="str">
        <f>IF(E10="","",IF(E10="SI","No cal documentació",IF(B10&gt;0,(CONCATENATE("2iv_",'Valoració '!$D$7,"00",A10))," ")))</f>
        <v/>
      </c>
    </row>
    <row r="11" spans="1:6" x14ac:dyDescent="0.25">
      <c r="A11" s="31">
        <v>5</v>
      </c>
      <c r="B11" s="42"/>
      <c r="C11" s="42"/>
      <c r="D11" s="42"/>
      <c r="E11" s="98"/>
      <c r="F11" s="31" t="str">
        <f>IF(E11="","",IF(E11="SI","No cal documentació",IF(B11&gt;0,(CONCATENATE("2iv_",'Valoració '!$D$7,"00",A11))," ")))</f>
        <v/>
      </c>
    </row>
    <row r="12" spans="1:6" x14ac:dyDescent="0.25">
      <c r="A12" s="31">
        <v>6</v>
      </c>
      <c r="B12" s="42"/>
      <c r="C12" s="42"/>
      <c r="D12" s="42"/>
      <c r="E12" s="98"/>
      <c r="F12" s="31" t="str">
        <f>IF(E12="","",IF(E12="SI","No cal documentació",IF(B12&gt;0,(CONCATENATE("2iv_",'Valoració '!$D$7,"00",A12))," ")))</f>
        <v/>
      </c>
    </row>
    <row r="13" spans="1:6" x14ac:dyDescent="0.25">
      <c r="A13" s="31">
        <v>7</v>
      </c>
      <c r="B13" s="3"/>
      <c r="C13" s="3"/>
      <c r="D13" s="3"/>
      <c r="E13" s="98"/>
      <c r="F13" s="31" t="str">
        <f>IF(E13="","",IF(E13="SI","No cal documentació",IF(B13&gt;0,(CONCATENATE("2iv_",'Valoració '!$D$7,"00",A13))," ")))</f>
        <v/>
      </c>
    </row>
    <row r="14" spans="1:6" x14ac:dyDescent="0.25">
      <c r="A14" s="31">
        <v>8</v>
      </c>
      <c r="B14" s="3"/>
      <c r="C14" s="3"/>
      <c r="D14" s="3"/>
      <c r="E14" s="98"/>
      <c r="F14" s="31" t="str">
        <f>IF(E14="","",IF(E14="SI","No cal documentació",IF(B14&gt;0,(CONCATENATE("2iv_",'Valoració '!$D$7,"00",A14))," ")))</f>
        <v/>
      </c>
    </row>
    <row r="15" spans="1:6" x14ac:dyDescent="0.25">
      <c r="A15" s="31">
        <v>9</v>
      </c>
      <c r="B15" s="3"/>
      <c r="C15" s="3"/>
      <c r="D15" s="3"/>
      <c r="E15" s="98"/>
      <c r="F15" s="31" t="str">
        <f>IF(E15="","",IF(E15="SI","No cal documentació",IF(B15&gt;0,(CONCATENATE("2iv_",'Valoració '!$D$7,"00",A15))," ")))</f>
        <v/>
      </c>
    </row>
    <row r="16" spans="1:6" x14ac:dyDescent="0.25">
      <c r="A16" s="31">
        <v>10</v>
      </c>
      <c r="B16" s="3"/>
      <c r="C16" s="3"/>
      <c r="D16" s="3"/>
      <c r="E16" s="98"/>
      <c r="F16" s="31" t="str">
        <f>IF(E16="","",IF(E16="SI","No cal documentació",IF(B16&gt;0,(CONCATENATE("2iv_",'Valoració '!$D$7,"00",A16))," ")))</f>
        <v/>
      </c>
    </row>
    <row r="17" spans="1:6" x14ac:dyDescent="0.25">
      <c r="A17" s="31">
        <v>11</v>
      </c>
      <c r="B17" s="3"/>
      <c r="C17" s="3"/>
      <c r="D17" s="3"/>
      <c r="E17" s="98"/>
      <c r="F17" s="31" t="str">
        <f>IF(E17="","",IF(E17="SI","No cal documentació",IF(B17&gt;0,(CONCATENATE("2iv_",'Valoració '!$D$7,"00",A17))," ")))</f>
        <v/>
      </c>
    </row>
    <row r="18" spans="1:6" x14ac:dyDescent="0.25">
      <c r="A18" s="31">
        <v>12</v>
      </c>
      <c r="B18" s="3"/>
      <c r="C18" s="3"/>
      <c r="D18" s="3"/>
      <c r="E18" s="98"/>
      <c r="F18" s="31" t="str">
        <f>IF(E18="","",IF(E18="SI","No cal documentació",IF(B18&gt;0,(CONCATENATE("2iv_",'Valoració '!$D$7,"00",A18))," ")))</f>
        <v/>
      </c>
    </row>
    <row r="19" spans="1:6" x14ac:dyDescent="0.25">
      <c r="A19" s="31">
        <v>13</v>
      </c>
      <c r="B19" s="3"/>
      <c r="C19" s="3"/>
      <c r="D19" s="3"/>
      <c r="E19" s="98"/>
      <c r="F19" s="31" t="str">
        <f>IF(E19="","",IF(E19="SI","No cal documentació",IF(B19&gt;0,(CONCATENATE("2iv_",'Valoració '!$D$7,"00",A19))," ")))</f>
        <v/>
      </c>
    </row>
    <row r="20" spans="1:6" x14ac:dyDescent="0.25">
      <c r="A20" s="31">
        <v>14</v>
      </c>
      <c r="B20" s="3"/>
      <c r="C20" s="3"/>
      <c r="D20" s="3"/>
      <c r="E20" s="98"/>
      <c r="F20" s="31" t="str">
        <f>IF(E20="","",IF(E20="SI","No cal documentació",IF(B20&gt;0,(CONCATENATE("2iv_",'Valoració '!$D$7,"00",A20))," ")))</f>
        <v/>
      </c>
    </row>
    <row r="21" spans="1:6" x14ac:dyDescent="0.25">
      <c r="A21" s="31">
        <v>15</v>
      </c>
      <c r="B21" s="3"/>
      <c r="C21" s="3"/>
      <c r="D21" s="3"/>
      <c r="E21" s="98"/>
      <c r="F21" s="31" t="str">
        <f>IF(E21="","",IF(E21="SI","No cal documentació",IF(B21&gt;0,(CONCATENATE("2iv_",'Valoració '!$D$7,"00",A21))," ")))</f>
        <v/>
      </c>
    </row>
    <row r="22" spans="1:6" x14ac:dyDescent="0.25">
      <c r="A22" s="31">
        <v>16</v>
      </c>
      <c r="B22" s="3"/>
      <c r="C22" s="3"/>
      <c r="D22" s="3"/>
      <c r="E22" s="98"/>
      <c r="F22" s="31" t="str">
        <f>IF(E22="","",IF(E22="SI","No cal documentació",IF(B22&gt;0,(CONCATENATE("2iv_",'Valoració '!$D$7,"00",A22))," ")))</f>
        <v/>
      </c>
    </row>
    <row r="23" spans="1:6" x14ac:dyDescent="0.25">
      <c r="A23" s="31">
        <v>17</v>
      </c>
      <c r="B23" s="3"/>
      <c r="C23" s="3"/>
      <c r="D23" s="3"/>
      <c r="E23" s="98"/>
      <c r="F23" s="31" t="str">
        <f>IF(E23="","",IF(E23="SI","No cal documentació",IF(B23&gt;0,(CONCATENATE("2iv_",'Valoració '!$D$7,"00",A23))," ")))</f>
        <v/>
      </c>
    </row>
    <row r="24" spans="1:6" x14ac:dyDescent="0.25">
      <c r="A24" s="31">
        <v>18</v>
      </c>
      <c r="B24" s="3"/>
      <c r="C24" s="3"/>
      <c r="D24" s="3"/>
      <c r="E24" s="98"/>
      <c r="F24" s="31" t="str">
        <f>IF(E24="","",IF(E24="SI","No cal documentació",IF(B24&gt;0,(CONCATENATE("2iv_",'Valoració '!$D$7,"00",A24))," ")))</f>
        <v/>
      </c>
    </row>
    <row r="25" spans="1:6" x14ac:dyDescent="0.25">
      <c r="A25" s="31">
        <v>19</v>
      </c>
      <c r="B25" s="3"/>
      <c r="C25" s="3"/>
      <c r="D25" s="3"/>
      <c r="E25" s="98"/>
      <c r="F25" s="31" t="str">
        <f>IF(E25="","",IF(E25="SI","No cal documentació",IF(B25&gt;0,(CONCATENATE("2iv_",'Valoració '!$D$7,"00",A25))," ")))</f>
        <v/>
      </c>
    </row>
    <row r="26" spans="1:6" x14ac:dyDescent="0.25">
      <c r="A26" s="31">
        <v>20</v>
      </c>
      <c r="B26" s="3"/>
      <c r="C26" s="3"/>
      <c r="D26" s="3"/>
      <c r="E26" s="98"/>
      <c r="F26" s="31" t="str">
        <f>IF(E26="","",IF(E26="SI","No cal documentació",IF(B26&gt;0,(CONCATENATE("2iv_",'Valoració '!$D$7,"00",A26))," ")))</f>
        <v/>
      </c>
    </row>
    <row r="27" spans="1:6" x14ac:dyDescent="0.25">
      <c r="A27" s="31">
        <v>21</v>
      </c>
      <c r="B27" s="3"/>
      <c r="C27" s="3"/>
      <c r="D27" s="3"/>
      <c r="E27" s="98"/>
      <c r="F27" s="31" t="str">
        <f>IF(E27="","",IF(E27="SI","No cal documentació",IF(B27&gt;0,(CONCATENATE("2iv_",'Valoració '!$D$7,"00",A27))," ")))</f>
        <v/>
      </c>
    </row>
    <row r="28" spans="1:6" x14ac:dyDescent="0.25">
      <c r="A28" s="31">
        <v>22</v>
      </c>
      <c r="B28" s="3"/>
      <c r="C28" s="3"/>
      <c r="D28" s="3"/>
      <c r="E28" s="98"/>
      <c r="F28" s="31" t="str">
        <f>IF(E28="","",IF(E28="SI","No cal documentació",IF(B28&gt;0,(CONCATENATE("2iv_",'Valoració '!$D$7,"00",A28))," ")))</f>
        <v/>
      </c>
    </row>
    <row r="29" spans="1:6" x14ac:dyDescent="0.25">
      <c r="A29" s="31">
        <v>23</v>
      </c>
      <c r="B29" s="3"/>
      <c r="C29" s="3"/>
      <c r="D29" s="3"/>
      <c r="E29" s="98"/>
      <c r="F29" s="31" t="str">
        <f>IF(E29="","",IF(E29="SI","No cal documentació",IF(B29&gt;0,(CONCATENATE("2iv_",'Valoració '!$D$7,"00",A29))," ")))</f>
        <v/>
      </c>
    </row>
    <row r="30" spans="1:6" x14ac:dyDescent="0.25">
      <c r="A30" s="31">
        <v>24</v>
      </c>
      <c r="B30" s="3"/>
      <c r="C30" s="3"/>
      <c r="D30" s="3"/>
      <c r="E30" s="98"/>
      <c r="F30" s="31" t="str">
        <f>IF(E30="","",IF(E30="SI","No cal documentació",IF(B30&gt;0,(CONCATENATE("2iv_",'Valoració '!$D$7,"00",A30))," ")))</f>
        <v/>
      </c>
    </row>
    <row r="31" spans="1:6" x14ac:dyDescent="0.25">
      <c r="A31" s="31">
        <v>25</v>
      </c>
      <c r="B31" s="3"/>
      <c r="C31" s="3"/>
      <c r="D31" s="3"/>
      <c r="E31" s="98"/>
      <c r="F31" s="31" t="str">
        <f>IF(E31="","",IF(E31="SI","No cal documentació",IF(B31&gt;0,(CONCATENATE("2iv_",'Valoració '!$D$7,"00",A31))," ")))</f>
        <v/>
      </c>
    </row>
    <row r="32" spans="1:6" x14ac:dyDescent="0.25">
      <c r="A32" s="31">
        <v>26</v>
      </c>
      <c r="B32" s="3"/>
      <c r="C32" s="3"/>
      <c r="D32" s="3"/>
      <c r="E32" s="98"/>
      <c r="F32" s="31" t="str">
        <f>IF(E32="","",IF(E32="SI","No cal documentació",IF(B32&gt;0,(CONCATENATE("2iv_",'Valoració '!$D$7,"00",A32))," ")))</f>
        <v/>
      </c>
    </row>
    <row r="33" spans="1:6" x14ac:dyDescent="0.25">
      <c r="A33" s="31">
        <v>27</v>
      </c>
      <c r="B33" s="3"/>
      <c r="C33" s="3"/>
      <c r="D33" s="3"/>
      <c r="E33" s="98"/>
      <c r="F33" s="31" t="str">
        <f>IF(E33="","",IF(E33="SI","No cal documentació",IF(B33&gt;0,(CONCATENATE("2iv_",'Valoració '!$D$7,"00",A33))," ")))</f>
        <v/>
      </c>
    </row>
    <row r="34" spans="1:6" x14ac:dyDescent="0.25">
      <c r="A34" s="31">
        <v>28</v>
      </c>
      <c r="B34" s="3"/>
      <c r="C34" s="3"/>
      <c r="D34" s="3"/>
      <c r="E34" s="98"/>
      <c r="F34" s="31" t="str">
        <f>IF(E34="","",IF(E34="SI","No cal documentació",IF(B34&gt;0,(CONCATENATE("2iv_",'Valoració '!$D$7,"00",A34))," ")))</f>
        <v/>
      </c>
    </row>
    <row r="35" spans="1:6" x14ac:dyDescent="0.25">
      <c r="A35" s="31">
        <v>29</v>
      </c>
      <c r="B35" s="3"/>
      <c r="C35" s="3"/>
      <c r="D35" s="3"/>
      <c r="E35" s="98"/>
      <c r="F35" s="31" t="str">
        <f>IF(E35="","",IF(E35="SI","No cal documentació",IF(B35&gt;0,(CONCATENATE("2iv_",'Valoració '!$D$7,"00",A35))," ")))</f>
        <v/>
      </c>
    </row>
    <row r="36" spans="1:6" x14ac:dyDescent="0.25">
      <c r="A36" s="31">
        <v>30</v>
      </c>
      <c r="B36" s="3"/>
      <c r="C36" s="3"/>
      <c r="D36" s="3"/>
      <c r="E36" s="98"/>
      <c r="F36" s="31" t="str">
        <f>IF(E36="","",IF(E36="SI","No cal documentació",IF(B36&gt;0,(CONCATENATE("2iv_",'Valoració '!$D$7,"00",A36))," ")))</f>
        <v/>
      </c>
    </row>
    <row r="37" spans="1:6" x14ac:dyDescent="0.25">
      <c r="A37" s="31">
        <v>31</v>
      </c>
      <c r="B37" s="3"/>
      <c r="C37" s="3"/>
      <c r="D37" s="3"/>
      <c r="E37" s="98"/>
      <c r="F37" s="31" t="str">
        <f>IF(E37="","",IF(E37="SI","No cal documentació",IF(B37&gt;0,(CONCATENATE("2iv_",'Valoració '!$D$7,"00",A37))," ")))</f>
        <v/>
      </c>
    </row>
    <row r="38" spans="1:6" x14ac:dyDescent="0.25">
      <c r="A38" s="31">
        <v>32</v>
      </c>
      <c r="B38" s="3"/>
      <c r="C38" s="3"/>
      <c r="D38" s="3"/>
      <c r="E38" s="98"/>
      <c r="F38" s="31" t="str">
        <f>IF(E38="","",IF(E38="SI","No cal documentació",IF(B38&gt;0,(CONCATENATE("2iv_",'Valoració '!$D$7,"00",A38))," ")))</f>
        <v/>
      </c>
    </row>
    <row r="39" spans="1:6" x14ac:dyDescent="0.25">
      <c r="A39" s="31">
        <v>33</v>
      </c>
      <c r="B39" s="3"/>
      <c r="C39" s="3"/>
      <c r="D39" s="3"/>
      <c r="E39" s="98"/>
      <c r="F39" s="31" t="str">
        <f>IF(E39="","",IF(E39="SI","No cal documentació",IF(B39&gt;0,(CONCATENATE("2iv_",'Valoració '!$D$7,"00",A39))," ")))</f>
        <v/>
      </c>
    </row>
    <row r="40" spans="1:6" x14ac:dyDescent="0.25">
      <c r="A40" s="31">
        <v>34</v>
      </c>
      <c r="B40" s="3"/>
      <c r="C40" s="3"/>
      <c r="D40" s="3"/>
      <c r="E40" s="98"/>
      <c r="F40" s="31" t="str">
        <f>IF(E40="","",IF(E40="SI","No cal documentació",IF(B40&gt;0,(CONCATENATE("2iv_",'Valoració '!$D$7,"00",A40))," ")))</f>
        <v/>
      </c>
    </row>
    <row r="41" spans="1:6" x14ac:dyDescent="0.25">
      <c r="A41" s="31">
        <v>35</v>
      </c>
      <c r="B41" s="3"/>
      <c r="C41" s="3"/>
      <c r="D41" s="3"/>
      <c r="E41" s="98"/>
      <c r="F41" s="31" t="str">
        <f>IF(E41="","",IF(E41="SI","No cal documentació",IF(B41&gt;0,(CONCATENATE("2iv_",'Valoració '!$D$7,"00",A41))," ")))</f>
        <v/>
      </c>
    </row>
    <row r="42" spans="1:6" x14ac:dyDescent="0.25">
      <c r="A42" s="31">
        <v>36</v>
      </c>
      <c r="B42" s="3"/>
      <c r="C42" s="3"/>
      <c r="D42" s="3"/>
      <c r="E42" s="98"/>
      <c r="F42" s="31" t="str">
        <f>IF(E42="","",IF(E42="SI","No cal documentació",IF(B42&gt;0,(CONCATENATE("2iv_",'Valoració '!$D$7,"00",A42))," ")))</f>
        <v/>
      </c>
    </row>
    <row r="43" spans="1:6" x14ac:dyDescent="0.25">
      <c r="A43" s="31">
        <v>37</v>
      </c>
      <c r="B43" s="3"/>
      <c r="C43" s="3"/>
      <c r="D43" s="3"/>
      <c r="E43" s="98"/>
      <c r="F43" s="31" t="str">
        <f>IF(E43="","",IF(E43="SI","No cal documentació",IF(B43&gt;0,(CONCATENATE("2iv_",'Valoració '!$D$7,"00",A43))," ")))</f>
        <v/>
      </c>
    </row>
    <row r="44" spans="1:6" x14ac:dyDescent="0.25">
      <c r="A44" s="31">
        <v>38</v>
      </c>
      <c r="B44" s="3"/>
      <c r="C44" s="3"/>
      <c r="D44" s="3"/>
      <c r="E44" s="98"/>
      <c r="F44" s="31" t="str">
        <f>IF(E44="","",IF(E44="SI","No cal documentació",IF(B44&gt;0,(CONCATENATE("2iv_",'Valoració '!$D$7,"00",A44))," ")))</f>
        <v/>
      </c>
    </row>
    <row r="45" spans="1:6" x14ac:dyDescent="0.25">
      <c r="A45" s="31">
        <v>39</v>
      </c>
      <c r="B45" s="3"/>
      <c r="C45" s="3"/>
      <c r="D45" s="3"/>
      <c r="E45" s="98"/>
      <c r="F45" s="31" t="str">
        <f>IF(E45="","",IF(E45="SI","No cal documentació",IF(B45&gt;0,(CONCATENATE("2iv_",'Valoració '!$D$7,"00",A45))," ")))</f>
        <v/>
      </c>
    </row>
    <row r="46" spans="1:6" x14ac:dyDescent="0.25">
      <c r="A46" s="31">
        <v>40</v>
      </c>
      <c r="B46" s="3"/>
      <c r="C46" s="3"/>
      <c r="D46" s="3"/>
      <c r="E46" s="98"/>
      <c r="F46" s="31" t="str">
        <f>IF(E46="","",IF(E46="SI","No cal documentació",IF(B46&gt;0,(CONCATENATE("2iv_",'Valoració '!$D$7,"00",A46))," ")))</f>
        <v/>
      </c>
    </row>
    <row r="47" spans="1:6" x14ac:dyDescent="0.25">
      <c r="A47" s="31">
        <v>41</v>
      </c>
      <c r="B47" s="3"/>
      <c r="C47" s="3"/>
      <c r="D47" s="3"/>
      <c r="E47" s="98"/>
      <c r="F47" s="31" t="str">
        <f>IF(E47="","",IF(E47="SI","No cal documentació",IF(B47&gt;0,(CONCATENATE("2iv_",'Valoració '!$D$7,"00",A47))," ")))</f>
        <v/>
      </c>
    </row>
    <row r="48" spans="1:6" x14ac:dyDescent="0.25">
      <c r="A48" s="31">
        <v>42</v>
      </c>
      <c r="B48" s="3"/>
      <c r="C48" s="3"/>
      <c r="D48" s="3"/>
      <c r="E48" s="98"/>
      <c r="F48" s="31" t="str">
        <f>IF(E48="","",IF(E48="SI","No cal documentació",IF(B48&gt;0,(CONCATENATE("2iv_",'Valoració '!$D$7,"00",A48))," ")))</f>
        <v/>
      </c>
    </row>
    <row r="49" spans="1:6" x14ac:dyDescent="0.25">
      <c r="A49" s="31">
        <v>43</v>
      </c>
      <c r="B49" s="3"/>
      <c r="C49" s="3"/>
      <c r="D49" s="3"/>
      <c r="E49" s="98"/>
      <c r="F49" s="31" t="str">
        <f>IF(E49="","",IF(E49="SI","No cal documentació",IF(B49&gt;0,(CONCATENATE("2iv_",'Valoració '!$D$7,"00",A49))," ")))</f>
        <v/>
      </c>
    </row>
    <row r="50" spans="1:6" x14ac:dyDescent="0.25">
      <c r="A50" s="31">
        <v>44</v>
      </c>
      <c r="B50" s="3"/>
      <c r="C50" s="3"/>
      <c r="D50" s="3"/>
      <c r="E50" s="98"/>
      <c r="F50" s="31" t="str">
        <f>IF(E50="","",IF(E50="SI","No cal documentació",IF(B50&gt;0,(CONCATENATE("2iv_",'Valoració '!$D$7,"00",A50))," ")))</f>
        <v/>
      </c>
    </row>
    <row r="51" spans="1:6" x14ac:dyDescent="0.25">
      <c r="A51" s="31">
        <v>45</v>
      </c>
      <c r="B51" s="3"/>
      <c r="C51" s="3"/>
      <c r="D51" s="3"/>
      <c r="E51" s="98"/>
      <c r="F51" s="31" t="str">
        <f>IF(E51="","",IF(E51="SI","No cal documentació",IF(B51&gt;0,(CONCATENATE("2iv_",'Valoració '!$D$7,"00",A51))," ")))</f>
        <v/>
      </c>
    </row>
    <row r="52" spans="1:6" x14ac:dyDescent="0.25">
      <c r="A52" s="31">
        <v>46</v>
      </c>
      <c r="B52" s="3"/>
      <c r="C52" s="3"/>
      <c r="D52" s="3"/>
      <c r="E52" s="98"/>
      <c r="F52" s="31" t="str">
        <f>IF(E52="","",IF(E52="SI","No cal documentació",IF(B52&gt;0,(CONCATENATE("2iv_",'Valoració '!$D$7,"00",A52))," ")))</f>
        <v/>
      </c>
    </row>
    <row r="53" spans="1:6" x14ac:dyDescent="0.25">
      <c r="A53" s="31">
        <v>47</v>
      </c>
      <c r="B53" s="3"/>
      <c r="C53" s="3"/>
      <c r="D53" s="3"/>
      <c r="E53" s="98"/>
      <c r="F53" s="31" t="str">
        <f>IF(E53="","",IF(E53="SI","No cal documentació",IF(B53&gt;0,(CONCATENATE("2iv_",'Valoració '!$D$7,"00",A53))," ")))</f>
        <v/>
      </c>
    </row>
    <row r="54" spans="1:6" x14ac:dyDescent="0.25">
      <c r="A54" s="31">
        <v>48</v>
      </c>
      <c r="B54" s="3"/>
      <c r="C54" s="3"/>
      <c r="D54" s="3"/>
      <c r="E54" s="98"/>
      <c r="F54" s="31" t="str">
        <f>IF(E54="","",IF(E54="SI","No cal documentació",IF(B54&gt;0,(CONCATENATE("2iv_",'Valoració '!$D$7,"00",A54))," ")))</f>
        <v/>
      </c>
    </row>
    <row r="55" spans="1:6" x14ac:dyDescent="0.25">
      <c r="A55" s="31">
        <v>49</v>
      </c>
      <c r="B55" s="3"/>
      <c r="C55" s="3"/>
      <c r="D55" s="3"/>
      <c r="E55" s="98"/>
      <c r="F55" s="31" t="str">
        <f>IF(E55="","",IF(E55="SI","No cal documentació",IF(B55&gt;0,(CONCATENATE("2iv_",'Valoració '!$D$7,"00",A55))," ")))</f>
        <v/>
      </c>
    </row>
    <row r="56" spans="1:6" x14ac:dyDescent="0.25">
      <c r="A56" s="31">
        <v>50</v>
      </c>
      <c r="B56" s="3"/>
      <c r="C56" s="3"/>
      <c r="D56" s="3"/>
      <c r="E56" s="98"/>
      <c r="F56" s="31" t="str">
        <f>IF(E56="","",IF(E56="SI","No cal documentació",IF(B56&gt;0,(CONCATENATE("2iv_",'Valoració '!$D$7,"00",A56))," ")))</f>
        <v/>
      </c>
    </row>
    <row r="57" spans="1:6" x14ac:dyDescent="0.25">
      <c r="A57" s="31">
        <v>51</v>
      </c>
      <c r="B57" s="3"/>
      <c r="C57" s="3"/>
      <c r="D57" s="3"/>
      <c r="E57" s="98"/>
      <c r="F57" s="31" t="str">
        <f>IF(E57="","",IF(E57="SI","No cal documentació",IF(B57&gt;0,(CONCATENATE("2iv_",'Valoració '!$D$7,"00",A57))," ")))</f>
        <v/>
      </c>
    </row>
    <row r="58" spans="1:6" x14ac:dyDescent="0.25">
      <c r="A58" s="31">
        <v>52</v>
      </c>
      <c r="B58" s="3"/>
      <c r="C58" s="3"/>
      <c r="D58" s="3"/>
      <c r="E58" s="98"/>
      <c r="F58" s="31" t="str">
        <f>IF(E58="","",IF(E58="SI","No cal documentació",IF(B58&gt;0,(CONCATENATE("2iv_",'Valoració '!$D$7,"00",A58))," ")))</f>
        <v/>
      </c>
    </row>
    <row r="59" spans="1:6" x14ac:dyDescent="0.25">
      <c r="A59" s="31">
        <v>53</v>
      </c>
      <c r="B59" s="3"/>
      <c r="C59" s="3"/>
      <c r="D59" s="3"/>
      <c r="E59" s="98"/>
      <c r="F59" s="31" t="str">
        <f>IF(E59="","",IF(E59="SI","No cal documentació",IF(B59&gt;0,(CONCATENATE("2iv_",'Valoració '!$D$7,"00",A59))," ")))</f>
        <v/>
      </c>
    </row>
    <row r="60" spans="1:6" x14ac:dyDescent="0.25">
      <c r="A60" s="31">
        <v>54</v>
      </c>
      <c r="B60" s="3"/>
      <c r="C60" s="3"/>
      <c r="D60" s="3"/>
      <c r="E60" s="98"/>
      <c r="F60" s="31" t="str">
        <f>IF(E60="","",IF(E60="SI","No cal documentació",IF(B60&gt;0,(CONCATENATE("2iv_",'Valoració '!$D$7,"00",A60))," ")))</f>
        <v/>
      </c>
    </row>
    <row r="61" spans="1:6" x14ac:dyDescent="0.25">
      <c r="A61" s="31">
        <v>55</v>
      </c>
      <c r="B61" s="3"/>
      <c r="C61" s="3"/>
      <c r="D61" s="3"/>
      <c r="E61" s="98"/>
      <c r="F61" s="31" t="str">
        <f>IF(E61="","",IF(E61="SI","No cal documentació",IF(B61&gt;0,(CONCATENATE("2iv_",'Valoració '!$D$7,"00",A61))," ")))</f>
        <v/>
      </c>
    </row>
    <row r="62" spans="1:6" x14ac:dyDescent="0.25">
      <c r="A62" s="31">
        <v>56</v>
      </c>
      <c r="B62" s="3"/>
      <c r="C62" s="3"/>
      <c r="D62" s="3"/>
      <c r="E62" s="98"/>
      <c r="F62" s="31" t="str">
        <f>IF(E62="","",IF(E62="SI","No cal documentació",IF(B62&gt;0,(CONCATENATE("2iv_",'Valoració '!$D$7,"00",A62))," ")))</f>
        <v/>
      </c>
    </row>
    <row r="63" spans="1:6" x14ac:dyDescent="0.25">
      <c r="A63" s="31">
        <v>57</v>
      </c>
      <c r="B63" s="3"/>
      <c r="C63" s="3"/>
      <c r="D63" s="3"/>
      <c r="E63" s="98"/>
      <c r="F63" s="31" t="str">
        <f>IF(E63="","",IF(E63="SI","No cal documentació",IF(B63&gt;0,(CONCATENATE("2iv_",'Valoració '!$D$7,"00",A63))," ")))</f>
        <v/>
      </c>
    </row>
    <row r="64" spans="1:6" x14ac:dyDescent="0.25">
      <c r="A64" s="31">
        <v>58</v>
      </c>
      <c r="B64" s="3"/>
      <c r="C64" s="3"/>
      <c r="D64" s="3"/>
      <c r="E64" s="98"/>
      <c r="F64" s="31" t="str">
        <f>IF(E64="","",IF(E64="SI","No cal documentació",IF(B64&gt;0,(CONCATENATE("2iv_",'Valoració '!$D$7,"00",A64))," ")))</f>
        <v/>
      </c>
    </row>
    <row r="65" spans="1:6" x14ac:dyDescent="0.25">
      <c r="A65" s="31">
        <v>59</v>
      </c>
      <c r="B65" s="3"/>
      <c r="C65" s="3"/>
      <c r="D65" s="3"/>
      <c r="E65" s="98"/>
      <c r="F65" s="31" t="str">
        <f>IF(E65="","",IF(E65="SI","No cal documentació",IF(B65&gt;0,(CONCATENATE("2iv_",'Valoració '!$D$7,"00",A65))," ")))</f>
        <v/>
      </c>
    </row>
    <row r="66" spans="1:6" x14ac:dyDescent="0.25">
      <c r="A66" s="31">
        <v>60</v>
      </c>
      <c r="B66" s="3"/>
      <c r="C66" s="3"/>
      <c r="D66" s="3"/>
      <c r="E66" s="98"/>
      <c r="F66" s="31" t="str">
        <f>IF(E66="","",IF(E66="SI","No cal documentació",IF(B66&gt;0,(CONCATENATE("2iv_",'Valoració '!$D$7,"00",A66))," ")))</f>
        <v/>
      </c>
    </row>
    <row r="67" spans="1:6" x14ac:dyDescent="0.25">
      <c r="A67" s="31">
        <v>61</v>
      </c>
      <c r="B67" s="3"/>
      <c r="C67" s="3"/>
      <c r="D67" s="3"/>
      <c r="E67" s="98"/>
      <c r="F67" s="31" t="str">
        <f>IF(E67="","",IF(E67="SI","No cal documentació",IF(B67&gt;0,(CONCATENATE("2iv_",'Valoració '!$D$7,"00",A67))," ")))</f>
        <v/>
      </c>
    </row>
    <row r="68" spans="1:6" x14ac:dyDescent="0.25">
      <c r="A68" s="31">
        <v>62</v>
      </c>
      <c r="B68" s="3"/>
      <c r="C68" s="3"/>
      <c r="D68" s="3"/>
      <c r="E68" s="98"/>
      <c r="F68" s="31" t="str">
        <f>IF(E68="","",IF(E68="SI","No cal documentació",IF(B68&gt;0,(CONCATENATE("2iv_",'Valoració '!$D$7,"00",A68))," ")))</f>
        <v/>
      </c>
    </row>
    <row r="69" spans="1:6" x14ac:dyDescent="0.25">
      <c r="A69" s="31">
        <v>63</v>
      </c>
      <c r="B69" s="3"/>
      <c r="C69" s="3"/>
      <c r="D69" s="3"/>
      <c r="E69" s="98"/>
      <c r="F69" s="31" t="str">
        <f>IF(E69="","",IF(E69="SI","No cal documentació",IF(B69&gt;0,(CONCATENATE("2iv_",'Valoració '!$D$7,"00",A69))," ")))</f>
        <v/>
      </c>
    </row>
    <row r="70" spans="1:6" x14ac:dyDescent="0.25">
      <c r="A70" s="31">
        <v>64</v>
      </c>
      <c r="B70" s="3"/>
      <c r="C70" s="3"/>
      <c r="D70" s="3"/>
      <c r="E70" s="98"/>
      <c r="F70" s="31" t="str">
        <f>IF(E70="","",IF(E70="SI","No cal documentació",IF(B70&gt;0,(CONCATENATE("2iv_",'Valoració '!$D$7,"00",A70))," ")))</f>
        <v/>
      </c>
    </row>
    <row r="71" spans="1:6" x14ac:dyDescent="0.25">
      <c r="A71" s="31">
        <v>65</v>
      </c>
      <c r="B71" s="3"/>
      <c r="C71" s="3"/>
      <c r="D71" s="3"/>
      <c r="E71" s="98"/>
      <c r="F71" s="31" t="str">
        <f>IF(E71="","",IF(E71="SI","No cal documentació",IF(B71&gt;0,(CONCATENATE("2iv_",'Valoració '!$D$7,"00",A71))," ")))</f>
        <v/>
      </c>
    </row>
    <row r="72" spans="1:6" x14ac:dyDescent="0.25">
      <c r="A72" s="31">
        <v>66</v>
      </c>
      <c r="B72" s="3"/>
      <c r="C72" s="3"/>
      <c r="D72" s="3"/>
      <c r="E72" s="98"/>
      <c r="F72" s="31" t="str">
        <f>IF(E72="","",IF(E72="SI","No cal documentació",IF(B72&gt;0,(CONCATENATE("2iv_",'Valoració '!$D$7,"00",A72))," ")))</f>
        <v/>
      </c>
    </row>
    <row r="73" spans="1:6" x14ac:dyDescent="0.25">
      <c r="A73" s="31">
        <v>67</v>
      </c>
      <c r="B73" s="3"/>
      <c r="C73" s="3"/>
      <c r="D73" s="3"/>
      <c r="E73" s="98"/>
      <c r="F73" s="31" t="str">
        <f>IF(E73="","",IF(E73="SI","No cal documentació",IF(B73&gt;0,(CONCATENATE("2iv_",'Valoració '!$D$7,"00",A73))," ")))</f>
        <v/>
      </c>
    </row>
    <row r="74" spans="1:6" x14ac:dyDescent="0.25">
      <c r="A74" s="31">
        <v>68</v>
      </c>
      <c r="B74" s="3"/>
      <c r="C74" s="3"/>
      <c r="D74" s="3"/>
      <c r="E74" s="98"/>
      <c r="F74" s="31" t="str">
        <f>IF(E74="","",IF(E74="SI","No cal documentació",IF(B74&gt;0,(CONCATENATE("2iv_",'Valoració '!$D$7,"00",A74))," ")))</f>
        <v/>
      </c>
    </row>
    <row r="75" spans="1:6" x14ac:dyDescent="0.25">
      <c r="A75" s="31">
        <v>69</v>
      </c>
      <c r="B75" s="3"/>
      <c r="C75" s="3"/>
      <c r="D75" s="3"/>
      <c r="E75" s="98"/>
      <c r="F75" s="31" t="str">
        <f>IF(E75="","",IF(E75="SI","No cal documentació",IF(B75&gt;0,(CONCATENATE("2iv_",'Valoració '!$D$7,"00",A75))," ")))</f>
        <v/>
      </c>
    </row>
    <row r="76" spans="1:6" x14ac:dyDescent="0.25">
      <c r="A76" s="31">
        <v>70</v>
      </c>
      <c r="B76" s="3"/>
      <c r="C76" s="3"/>
      <c r="D76" s="3"/>
      <c r="E76" s="98"/>
      <c r="F76" s="31" t="str">
        <f>IF(E76="","",IF(E76="SI","No cal documentació",IF(B76&gt;0,(CONCATENATE("2iv_",'Valoració '!$D$7,"00",A76))," ")))</f>
        <v/>
      </c>
    </row>
    <row r="77" spans="1:6" x14ac:dyDescent="0.25">
      <c r="A77" s="31">
        <v>71</v>
      </c>
      <c r="B77" s="3"/>
      <c r="C77" s="3"/>
      <c r="D77" s="3"/>
      <c r="E77" s="98"/>
      <c r="F77" s="31" t="str">
        <f>IF(E77="","",IF(E77="SI","No cal documentació",IF(B77&gt;0,(CONCATENATE("2iv_",'Valoració '!$D$7,"00",A77))," ")))</f>
        <v/>
      </c>
    </row>
    <row r="78" spans="1:6" x14ac:dyDescent="0.25">
      <c r="A78" s="31">
        <v>72</v>
      </c>
      <c r="B78" s="3"/>
      <c r="C78" s="3"/>
      <c r="D78" s="3"/>
      <c r="E78" s="98"/>
      <c r="F78" s="31" t="str">
        <f>IF(E78="","",IF(E78="SI","No cal documentació",IF(B78&gt;0,(CONCATENATE("2iv_",'Valoració '!$D$7,"00",A78))," ")))</f>
        <v/>
      </c>
    </row>
    <row r="79" spans="1:6" x14ac:dyDescent="0.25">
      <c r="A79" s="31">
        <v>73</v>
      </c>
      <c r="B79" s="3"/>
      <c r="C79" s="3"/>
      <c r="D79" s="3"/>
      <c r="E79" s="98"/>
      <c r="F79" s="31" t="str">
        <f>IF(E79="","",IF(E79="SI","No cal documentació",IF(B79&gt;0,(CONCATENATE("2iv_",'Valoració '!$D$7,"00",A79))," ")))</f>
        <v/>
      </c>
    </row>
    <row r="80" spans="1:6" x14ac:dyDescent="0.25">
      <c r="A80" s="31">
        <v>74</v>
      </c>
      <c r="B80" s="3"/>
      <c r="C80" s="3"/>
      <c r="D80" s="3"/>
      <c r="E80" s="98"/>
      <c r="F80" s="31" t="str">
        <f>IF(E80="","",IF(E80="SI","No cal documentació",IF(B80&gt;0,(CONCATENATE("2iv_",'Valoració '!$D$7,"00",A80))," ")))</f>
        <v/>
      </c>
    </row>
    <row r="81" spans="1:6" x14ac:dyDescent="0.25">
      <c r="A81" s="31">
        <v>75</v>
      </c>
      <c r="B81" s="3"/>
      <c r="C81" s="3"/>
      <c r="D81" s="3"/>
      <c r="E81" s="98"/>
      <c r="F81" s="31" t="str">
        <f>IF(E81="","",IF(E81="SI","No cal documentació",IF(B81&gt;0,(CONCATENATE("2iv_",'Valoració '!$D$7,"00",A81))," ")))</f>
        <v/>
      </c>
    </row>
    <row r="82" spans="1:6" x14ac:dyDescent="0.25">
      <c r="A82" s="31">
        <v>76</v>
      </c>
      <c r="B82" s="3"/>
      <c r="C82" s="3"/>
      <c r="D82" s="3"/>
      <c r="E82" s="98"/>
      <c r="F82" s="31" t="str">
        <f>IF(E82="","",IF(E82="SI","No cal documentació",IF(B82&gt;0,(CONCATENATE("2iv_",'Valoració '!$D$7,"00",A82))," ")))</f>
        <v/>
      </c>
    </row>
    <row r="83" spans="1:6" x14ac:dyDescent="0.25">
      <c r="A83" s="31">
        <v>77</v>
      </c>
      <c r="B83" s="3"/>
      <c r="C83" s="3"/>
      <c r="D83" s="3"/>
      <c r="E83" s="98"/>
      <c r="F83" s="31" t="str">
        <f>IF(E83="","",IF(E83="SI","No cal documentació",IF(B83&gt;0,(CONCATENATE("2iv_",'Valoració '!$D$7,"00",A83))," ")))</f>
        <v/>
      </c>
    </row>
    <row r="84" spans="1:6" x14ac:dyDescent="0.25">
      <c r="A84" s="31">
        <v>78</v>
      </c>
      <c r="B84" s="3"/>
      <c r="C84" s="3"/>
      <c r="D84" s="3"/>
      <c r="E84" s="98"/>
      <c r="F84" s="31" t="str">
        <f>IF(E84="","",IF(E84="SI","No cal documentació",IF(B84&gt;0,(CONCATENATE("2iv_",'Valoració '!$D$7,"00",A84))," ")))</f>
        <v/>
      </c>
    </row>
    <row r="85" spans="1:6" x14ac:dyDescent="0.25">
      <c r="A85" s="31">
        <v>79</v>
      </c>
      <c r="B85" s="3"/>
      <c r="C85" s="3"/>
      <c r="D85" s="3"/>
      <c r="E85" s="98"/>
      <c r="F85" s="31" t="str">
        <f>IF(E85="","",IF(E85="SI","No cal documentació",IF(B85&gt;0,(CONCATENATE("2iv_",'Valoració '!$D$7,"00",A85))," ")))</f>
        <v/>
      </c>
    </row>
    <row r="86" spans="1:6" x14ac:dyDescent="0.25">
      <c r="A86" s="31">
        <v>80</v>
      </c>
      <c r="B86" s="3"/>
      <c r="C86" s="3"/>
      <c r="D86" s="3"/>
      <c r="E86" s="98"/>
      <c r="F86" s="31" t="str">
        <f>IF(E86="","",IF(E86="SI","No cal documentació",IF(B86&gt;0,(CONCATENATE("2iv_",'Valoració '!$D$7,"00",A86))," ")))</f>
        <v/>
      </c>
    </row>
    <row r="87" spans="1:6" x14ac:dyDescent="0.25">
      <c r="A87" s="31">
        <v>81</v>
      </c>
      <c r="B87" s="3"/>
      <c r="C87" s="3"/>
      <c r="D87" s="3"/>
      <c r="E87" s="98"/>
      <c r="F87" s="31" t="str">
        <f>IF(E87="","",IF(E87="SI","No cal documentació",IF(B87&gt;0,(CONCATENATE("2iv_",'Valoració '!$D$7,"00",A87))," ")))</f>
        <v/>
      </c>
    </row>
    <row r="88" spans="1:6" x14ac:dyDescent="0.25">
      <c r="A88" s="31">
        <v>82</v>
      </c>
      <c r="B88" s="3"/>
      <c r="C88" s="3"/>
      <c r="D88" s="3"/>
      <c r="E88" s="98"/>
      <c r="F88" s="31" t="str">
        <f>IF(E88="","",IF(E88="SI","No cal documentació",IF(B88&gt;0,(CONCATENATE("2iv_",'Valoració '!$D$7,"00",A88))," ")))</f>
        <v/>
      </c>
    </row>
    <row r="89" spans="1:6" x14ac:dyDescent="0.25">
      <c r="A89" s="31">
        <v>83</v>
      </c>
      <c r="B89" s="3"/>
      <c r="C89" s="3"/>
      <c r="D89" s="3"/>
      <c r="E89" s="98"/>
      <c r="F89" s="31" t="str">
        <f>IF(E89="","",IF(E89="SI","No cal documentació",IF(B89&gt;0,(CONCATENATE("2iv_",'Valoració '!$D$7,"00",A89))," ")))</f>
        <v/>
      </c>
    </row>
    <row r="90" spans="1:6" x14ac:dyDescent="0.25">
      <c r="A90" s="31">
        <v>84</v>
      </c>
      <c r="B90" s="3"/>
      <c r="C90" s="3"/>
      <c r="D90" s="3"/>
      <c r="E90" s="98"/>
      <c r="F90" s="31" t="str">
        <f>IF(E90="","",IF(E90="SI","No cal documentació",IF(B90&gt;0,(CONCATENATE("2iv_",'Valoració '!$D$7,"00",A90))," ")))</f>
        <v/>
      </c>
    </row>
    <row r="91" spans="1:6" x14ac:dyDescent="0.25">
      <c r="A91" s="31">
        <v>85</v>
      </c>
      <c r="B91" s="3"/>
      <c r="C91" s="3"/>
      <c r="D91" s="3"/>
      <c r="E91" s="98"/>
      <c r="F91" s="31" t="str">
        <f>IF(E91="","",IF(E91="SI","No cal documentació",IF(B91&gt;0,(CONCATENATE("2iv_",'Valoració '!$D$7,"00",A91))," ")))</f>
        <v/>
      </c>
    </row>
    <row r="92" spans="1:6" x14ac:dyDescent="0.25">
      <c r="A92" s="31">
        <v>86</v>
      </c>
      <c r="B92" s="3"/>
      <c r="C92" s="3"/>
      <c r="D92" s="3"/>
      <c r="E92" s="98"/>
      <c r="F92" s="31" t="str">
        <f>IF(E92="","",IF(E92="SI","No cal documentació",IF(B92&gt;0,(CONCATENATE("2iv_",'Valoració '!$D$7,"00",A92))," ")))</f>
        <v/>
      </c>
    </row>
    <row r="93" spans="1:6" x14ac:dyDescent="0.25">
      <c r="A93" s="31">
        <v>87</v>
      </c>
      <c r="B93" s="3"/>
      <c r="C93" s="3"/>
      <c r="D93" s="3"/>
      <c r="E93" s="98"/>
      <c r="F93" s="31" t="str">
        <f>IF(E93="","",IF(E93="SI","No cal documentació",IF(B93&gt;0,(CONCATENATE("2iv_",'Valoració '!$D$7,"00",A93))," ")))</f>
        <v/>
      </c>
    </row>
    <row r="94" spans="1:6" x14ac:dyDescent="0.25">
      <c r="A94" s="31">
        <v>88</v>
      </c>
      <c r="B94" s="3"/>
      <c r="C94" s="3"/>
      <c r="D94" s="3"/>
      <c r="E94" s="98"/>
      <c r="F94" s="31" t="str">
        <f>IF(E94="","",IF(E94="SI","No cal documentació",IF(B94&gt;0,(CONCATENATE("2iv_",'Valoració '!$D$7,"00",A94))," ")))</f>
        <v/>
      </c>
    </row>
    <row r="95" spans="1:6" x14ac:dyDescent="0.25">
      <c r="A95" s="31">
        <v>89</v>
      </c>
      <c r="B95" s="3"/>
      <c r="C95" s="3"/>
      <c r="D95" s="3"/>
      <c r="E95" s="98"/>
      <c r="F95" s="31" t="str">
        <f>IF(E95="","",IF(E95="SI","No cal documentació",IF(B95&gt;0,(CONCATENATE("2iv_",'Valoració '!$D$7,"00",A95))," ")))</f>
        <v/>
      </c>
    </row>
    <row r="96" spans="1:6" x14ac:dyDescent="0.25">
      <c r="A96" s="31">
        <v>90</v>
      </c>
      <c r="B96" s="3"/>
      <c r="C96" s="3"/>
      <c r="D96" s="3"/>
      <c r="E96" s="98"/>
      <c r="F96" s="31" t="str">
        <f>IF(E96="","",IF(E96="SI","No cal documentació",IF(B96&gt;0,(CONCATENATE("2iv_",'Valoració '!$D$7,"00",A96))," ")))</f>
        <v/>
      </c>
    </row>
    <row r="97" spans="1:6" x14ac:dyDescent="0.25">
      <c r="A97" s="31">
        <v>91</v>
      </c>
      <c r="B97" s="3"/>
      <c r="C97" s="3"/>
      <c r="D97" s="3"/>
      <c r="E97" s="98"/>
      <c r="F97" s="31" t="str">
        <f>IF(E97="","",IF(E97="SI","No cal documentació",IF(B97&gt;0,(CONCATENATE("2iv_",'Valoració '!$D$7,"00",A97))," ")))</f>
        <v/>
      </c>
    </row>
    <row r="98" spans="1:6" x14ac:dyDescent="0.25">
      <c r="A98" s="31">
        <v>92</v>
      </c>
      <c r="B98" s="3"/>
      <c r="C98" s="3"/>
      <c r="D98" s="3"/>
      <c r="E98" s="98"/>
      <c r="F98" s="31" t="str">
        <f>IF(E98="","",IF(E98="SI","No cal documentació",IF(B98&gt;0,(CONCATENATE("2iv_",'Valoració '!$D$7,"00",A98))," ")))</f>
        <v/>
      </c>
    </row>
    <row r="99" spans="1:6" x14ac:dyDescent="0.25">
      <c r="A99" s="31">
        <v>93</v>
      </c>
      <c r="B99" s="3"/>
      <c r="C99" s="3"/>
      <c r="D99" s="3"/>
      <c r="E99" s="98"/>
      <c r="F99" s="31" t="str">
        <f>IF(E99="","",IF(E99="SI","No cal documentació",IF(B99&gt;0,(CONCATENATE("2iv_",'Valoració '!$D$7,"00",A99))," ")))</f>
        <v/>
      </c>
    </row>
    <row r="100" spans="1:6" x14ac:dyDescent="0.25">
      <c r="A100" s="31">
        <v>94</v>
      </c>
      <c r="B100" s="3"/>
      <c r="C100" s="3"/>
      <c r="D100" s="3"/>
      <c r="E100" s="98"/>
      <c r="F100" s="31" t="str">
        <f>IF(E100="","",IF(E100="SI","No cal documentació",IF(B100&gt;0,(CONCATENATE("2iv_",'Valoració '!$D$7,"00",A100))," ")))</f>
        <v/>
      </c>
    </row>
    <row r="101" spans="1:6" x14ac:dyDescent="0.25">
      <c r="A101" s="31">
        <v>95</v>
      </c>
      <c r="B101" s="3"/>
      <c r="C101" s="3"/>
      <c r="D101" s="3"/>
      <c r="E101" s="98"/>
      <c r="F101" s="31" t="str">
        <f>IF(E101="","",IF(E101="SI","No cal documentació",IF(B101&gt;0,(CONCATENATE("2iv_",'Valoració '!$D$7,"00",A101))," ")))</f>
        <v/>
      </c>
    </row>
    <row r="102" spans="1:6" x14ac:dyDescent="0.25">
      <c r="A102" s="31">
        <v>96</v>
      </c>
      <c r="B102" s="3"/>
      <c r="C102" s="3"/>
      <c r="D102" s="3"/>
      <c r="E102" s="98"/>
      <c r="F102" s="31" t="str">
        <f>IF(E102="","",IF(E102="SI","No cal documentació",IF(B102&gt;0,(CONCATENATE("2iv_",'Valoració '!$D$7,"00",A102))," ")))</f>
        <v/>
      </c>
    </row>
    <row r="103" spans="1:6" x14ac:dyDescent="0.25">
      <c r="A103" s="31">
        <v>97</v>
      </c>
      <c r="B103" s="3"/>
      <c r="C103" s="3"/>
      <c r="D103" s="3"/>
      <c r="E103" s="98"/>
      <c r="F103" s="31" t="str">
        <f>IF(E103="","",IF(E103="SI","No cal documentació",IF(B103&gt;0,(CONCATENATE("2iv_",'Valoració '!$D$7,"00",A103))," ")))</f>
        <v/>
      </c>
    </row>
    <row r="104" spans="1:6" x14ac:dyDescent="0.25">
      <c r="A104" s="31">
        <v>98</v>
      </c>
      <c r="B104" s="3"/>
      <c r="C104" s="3"/>
      <c r="D104" s="3"/>
      <c r="E104" s="98"/>
      <c r="F104" s="31" t="str">
        <f>IF(E104="","",IF(E104="SI","No cal documentació",IF(B104&gt;0,(CONCATENATE("2iv_",'Valoració '!$D$7,"00",A104))," ")))</f>
        <v/>
      </c>
    </row>
    <row r="105" spans="1:6" x14ac:dyDescent="0.25">
      <c r="A105" s="31">
        <v>99</v>
      </c>
      <c r="B105" s="3"/>
      <c r="C105" s="3"/>
      <c r="D105" s="3"/>
      <c r="E105" s="98"/>
      <c r="F105" s="31" t="str">
        <f>IF(E105="","",IF(E105="SI","No cal documentació",IF(B105&gt;0,(CONCATENATE("2iv_",'Valoració '!$D$7,"00",A105))," ")))</f>
        <v/>
      </c>
    </row>
    <row r="106" spans="1:6" x14ac:dyDescent="0.25">
      <c r="A106" s="31">
        <v>100</v>
      </c>
      <c r="B106" s="3"/>
      <c r="C106" s="3"/>
      <c r="D106" s="3"/>
      <c r="E106" s="98"/>
      <c r="F106" s="31" t="str">
        <f>IF(E106="","",IF(E106="SI","No cal documentació",IF(B106&gt;0,(CONCATENATE("2iv_",'Valoració '!$D$7,"00",A106))," ")))</f>
        <v/>
      </c>
    </row>
    <row r="108" spans="1:6" ht="15.75" x14ac:dyDescent="0.25">
      <c r="B108" s="33"/>
      <c r="C108" s="33"/>
    </row>
  </sheetData>
  <sheetProtection algorithmName="SHA-512" hashValue="+Uhn+PPtdqCf2ihWMzNeuE2g5TW+QJ1NCpT1LfYVouyYAuRfwwbnL+EiNPKrCP8Oe3U+DDg6m9Xc7JuZXyFNrw==" saltValue="mhkf+u3iRQo1go9vZHjgOA==" spinCount="100000" sheet="1" objects="1" scenarios="1"/>
  <mergeCells count="1">
    <mergeCell ref="A5:D5"/>
  </mergeCells>
  <dataValidations count="1">
    <dataValidation type="list" allowBlank="1" showInputMessage="1" showErrorMessage="1" sqref="E7:E106">
      <formula1>"si, no"</formula1>
    </dataValidation>
  </dataValidation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nviar">
                <anchor moveWithCells="1" sizeWithCells="1">
                  <from>
                    <xdr:col>5</xdr:col>
                    <xdr:colOff>685800</xdr:colOff>
                    <xdr:row>0</xdr:row>
                    <xdr:rowOff>0</xdr:rowOff>
                  </from>
                  <to>
                    <xdr:col>7</xdr:col>
                    <xdr:colOff>466725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G110"/>
  <sheetViews>
    <sheetView workbookViewId="0">
      <selection activeCell="A8" sqref="A8"/>
    </sheetView>
  </sheetViews>
  <sheetFormatPr baseColWidth="10" defaultColWidth="9.140625" defaultRowHeight="15" x14ac:dyDescent="0.25"/>
  <cols>
    <col min="1" max="1" width="9.140625" style="131"/>
    <col min="2" max="2" width="84.5703125" style="131" customWidth="1"/>
    <col min="3" max="3" width="52.5703125" style="131" customWidth="1"/>
    <col min="4" max="5" width="13.42578125" style="131" customWidth="1"/>
    <col min="6" max="6" width="13" style="131" customWidth="1"/>
    <col min="7" max="7" width="28" style="131" customWidth="1"/>
    <col min="8" max="16384" width="9.140625" style="131"/>
  </cols>
  <sheetData>
    <row r="1" spans="1:7" x14ac:dyDescent="0.25">
      <c r="A1" s="10" t="s">
        <v>207</v>
      </c>
    </row>
    <row r="2" spans="1:7" x14ac:dyDescent="0.25">
      <c r="A2" s="131" t="s">
        <v>108</v>
      </c>
    </row>
    <row r="3" spans="1:7" ht="18.75" x14ac:dyDescent="0.3">
      <c r="D3" s="156" t="s">
        <v>2</v>
      </c>
      <c r="E3" s="157">
        <f>IF(D4&gt;D5,D4,D5)</f>
        <v>0</v>
      </c>
    </row>
    <row r="4" spans="1:7" x14ac:dyDescent="0.25">
      <c r="A4" s="145" t="s">
        <v>113</v>
      </c>
      <c r="B4" s="158" t="s">
        <v>208</v>
      </c>
      <c r="C4" s="159">
        <f>SUM(E9:E108)</f>
        <v>0</v>
      </c>
      <c r="D4" s="159">
        <f>IF(C4&gt;=1960,3,IF(C4&gt;=1540,2,IF(C4&gt;=1050,1,0)))</f>
        <v>0</v>
      </c>
    </row>
    <row r="5" spans="1:7" x14ac:dyDescent="0.25">
      <c r="B5" s="158" t="s">
        <v>209</v>
      </c>
      <c r="C5" s="159">
        <f>SUM(F9:F108)</f>
        <v>0</v>
      </c>
      <c r="D5" s="159">
        <f>IF(C5&gt;=112,3,IF(C5&gt;=88,2,IF(C5&gt;=60,1,0)))</f>
        <v>0</v>
      </c>
    </row>
    <row r="6" spans="1:7" x14ac:dyDescent="0.25">
      <c r="A6" s="145" t="s">
        <v>113</v>
      </c>
    </row>
    <row r="7" spans="1:7" x14ac:dyDescent="0.25">
      <c r="A7" s="258" t="s">
        <v>180</v>
      </c>
      <c r="B7" s="276"/>
      <c r="C7" s="276"/>
      <c r="D7" s="277"/>
      <c r="E7" s="160"/>
    </row>
    <row r="8" spans="1:7" ht="34.5" customHeight="1" x14ac:dyDescent="0.25">
      <c r="A8" s="161" t="s">
        <v>45</v>
      </c>
      <c r="B8" s="162" t="s">
        <v>210</v>
      </c>
      <c r="C8" s="162" t="s">
        <v>211</v>
      </c>
      <c r="D8" s="162" t="s">
        <v>212</v>
      </c>
      <c r="E8" s="162" t="s">
        <v>213</v>
      </c>
      <c r="F8" s="162" t="s">
        <v>214</v>
      </c>
      <c r="G8" s="162" t="s">
        <v>43</v>
      </c>
    </row>
    <row r="9" spans="1:7" x14ac:dyDescent="0.25">
      <c r="A9" s="155">
        <v>1</v>
      </c>
      <c r="B9" s="42"/>
      <c r="C9" s="42"/>
      <c r="D9" s="42"/>
      <c r="E9" s="42"/>
      <c r="F9" s="129"/>
      <c r="G9" s="155" t="str">
        <f>IF(B9&lt;&gt;0,(CONCATENATE("2v2_",'Valoració '!$D$7,"00",A9))," ")</f>
        <v xml:space="preserve"> </v>
      </c>
    </row>
    <row r="10" spans="1:7" x14ac:dyDescent="0.25">
      <c r="A10" s="155">
        <v>2</v>
      </c>
      <c r="B10" s="42"/>
      <c r="C10" s="42"/>
      <c r="D10" s="42"/>
      <c r="E10" s="42"/>
      <c r="F10" s="129"/>
      <c r="G10" s="155" t="str">
        <f>IF(B10&lt;&gt;0,(CONCATENATE("2v2_",'Valoració '!$D$7,"00",A10))," ")</f>
        <v xml:space="preserve"> </v>
      </c>
    </row>
    <row r="11" spans="1:7" x14ac:dyDescent="0.25">
      <c r="A11" s="155">
        <v>3</v>
      </c>
      <c r="B11" s="42"/>
      <c r="C11" s="42"/>
      <c r="D11" s="42"/>
      <c r="E11" s="42"/>
      <c r="F11" s="129"/>
      <c r="G11" s="155" t="str">
        <f>IF(B11&lt;&gt;0,(CONCATENATE("2v2_",'Valoració '!$D$7,"00",A11))," ")</f>
        <v xml:space="preserve"> </v>
      </c>
    </row>
    <row r="12" spans="1:7" x14ac:dyDescent="0.25">
      <c r="A12" s="155">
        <v>4</v>
      </c>
      <c r="B12" s="42"/>
      <c r="C12" s="42"/>
      <c r="D12" s="42"/>
      <c r="E12" s="42"/>
      <c r="F12" s="129"/>
      <c r="G12" s="155" t="str">
        <f>IF(B12&lt;&gt;0,(CONCATENATE("2v2_",'Valoració '!$D$7,"00",A12))," ")</f>
        <v xml:space="preserve"> </v>
      </c>
    </row>
    <row r="13" spans="1:7" x14ac:dyDescent="0.25">
      <c r="A13" s="155">
        <v>5</v>
      </c>
      <c r="B13" s="42"/>
      <c r="C13" s="42"/>
      <c r="D13" s="42"/>
      <c r="E13" s="42"/>
      <c r="F13" s="129"/>
      <c r="G13" s="155" t="str">
        <f>IF(B13&lt;&gt;0,(CONCATENATE("2v2_",'Valoració '!$D$7,"00",A13))," ")</f>
        <v xml:space="preserve"> </v>
      </c>
    </row>
    <row r="14" spans="1:7" x14ac:dyDescent="0.25">
      <c r="A14" s="155">
        <v>6</v>
      </c>
      <c r="B14" s="42"/>
      <c r="C14" s="42"/>
      <c r="D14" s="42"/>
      <c r="E14" s="42"/>
      <c r="F14" s="129"/>
      <c r="G14" s="155" t="str">
        <f>IF(B14&lt;&gt;0,(CONCATENATE("2v2_",'Valoració '!$D$7,"00",A14))," ")</f>
        <v xml:space="preserve"> </v>
      </c>
    </row>
    <row r="15" spans="1:7" x14ac:dyDescent="0.25">
      <c r="A15" s="155">
        <v>7</v>
      </c>
      <c r="B15" s="3"/>
      <c r="C15" s="3"/>
      <c r="D15" s="3"/>
      <c r="E15" s="3"/>
      <c r="F15" s="129"/>
      <c r="G15" s="155" t="str">
        <f>IF(B15&lt;&gt;0,(CONCATENATE("2v2_",'Valoració '!$D$7,"00",A15))," ")</f>
        <v xml:space="preserve"> </v>
      </c>
    </row>
    <row r="16" spans="1:7" x14ac:dyDescent="0.25">
      <c r="A16" s="155">
        <v>8</v>
      </c>
      <c r="B16" s="3"/>
      <c r="C16" s="3"/>
      <c r="D16" s="3"/>
      <c r="E16" s="3"/>
      <c r="F16" s="129"/>
      <c r="G16" s="155" t="str">
        <f>IF(B16&lt;&gt;0,(CONCATENATE("2v2_",'Valoració '!$D$7,"00",A16))," ")</f>
        <v xml:space="preserve"> </v>
      </c>
    </row>
    <row r="17" spans="1:7" x14ac:dyDescent="0.25">
      <c r="A17" s="155">
        <v>9</v>
      </c>
      <c r="B17" s="3"/>
      <c r="C17" s="3"/>
      <c r="D17" s="3"/>
      <c r="E17" s="3"/>
      <c r="F17" s="129"/>
      <c r="G17" s="155" t="str">
        <f>IF(B17&lt;&gt;0,(CONCATENATE("2v2_",'Valoració '!$D$7,"00",A17))," ")</f>
        <v xml:space="preserve"> </v>
      </c>
    </row>
    <row r="18" spans="1:7" x14ac:dyDescent="0.25">
      <c r="A18" s="155">
        <v>10</v>
      </c>
      <c r="B18" s="3"/>
      <c r="C18" s="3"/>
      <c r="D18" s="3"/>
      <c r="E18" s="3"/>
      <c r="F18" s="129"/>
      <c r="G18" s="155" t="str">
        <f>IF(B18&lt;&gt;0,(CONCATENATE("2v2_",'Valoració '!$D$7,"00",A18))," ")</f>
        <v xml:space="preserve"> </v>
      </c>
    </row>
    <row r="19" spans="1:7" x14ac:dyDescent="0.25">
      <c r="A19" s="155">
        <v>11</v>
      </c>
      <c r="B19" s="3"/>
      <c r="C19" s="3"/>
      <c r="D19" s="3"/>
      <c r="E19" s="3"/>
      <c r="F19" s="129"/>
      <c r="G19" s="155" t="str">
        <f>IF(B19&lt;&gt;0,(CONCATENATE("2v2_",'Valoració '!$D$7,"00",A19))," ")</f>
        <v xml:space="preserve"> </v>
      </c>
    </row>
    <row r="20" spans="1:7" x14ac:dyDescent="0.25">
      <c r="A20" s="155">
        <v>12</v>
      </c>
      <c r="B20" s="3"/>
      <c r="C20" s="3"/>
      <c r="D20" s="3"/>
      <c r="E20" s="3"/>
      <c r="F20" s="129"/>
      <c r="G20" s="155" t="str">
        <f>IF(B20&lt;&gt;0,(CONCATENATE("2v2_",'Valoració '!$D$7,"00",A20))," ")</f>
        <v xml:space="preserve"> </v>
      </c>
    </row>
    <row r="21" spans="1:7" x14ac:dyDescent="0.25">
      <c r="A21" s="155">
        <v>13</v>
      </c>
      <c r="B21" s="3"/>
      <c r="C21" s="3"/>
      <c r="D21" s="3"/>
      <c r="E21" s="3"/>
      <c r="F21" s="129"/>
      <c r="G21" s="155" t="str">
        <f>IF(B21&lt;&gt;0,(CONCATENATE("2v2_",'Valoració '!$D$7,"00",A21))," ")</f>
        <v xml:space="preserve"> </v>
      </c>
    </row>
    <row r="22" spans="1:7" x14ac:dyDescent="0.25">
      <c r="A22" s="155">
        <v>14</v>
      </c>
      <c r="B22" s="3"/>
      <c r="C22" s="3"/>
      <c r="D22" s="3"/>
      <c r="E22" s="3"/>
      <c r="F22" s="129"/>
      <c r="G22" s="155" t="str">
        <f>IF(B22&lt;&gt;0,(CONCATENATE("2v2_",'Valoració '!$D$7,"00",A22))," ")</f>
        <v xml:space="preserve"> </v>
      </c>
    </row>
    <row r="23" spans="1:7" x14ac:dyDescent="0.25">
      <c r="A23" s="155">
        <v>15</v>
      </c>
      <c r="B23" s="3"/>
      <c r="C23" s="3"/>
      <c r="D23" s="3"/>
      <c r="E23" s="3"/>
      <c r="F23" s="129"/>
      <c r="G23" s="155" t="str">
        <f>IF(B23&lt;&gt;0,(CONCATENATE("2v2_",'Valoració '!$D$7,"00",A23))," ")</f>
        <v xml:space="preserve"> </v>
      </c>
    </row>
    <row r="24" spans="1:7" x14ac:dyDescent="0.25">
      <c r="A24" s="155">
        <v>16</v>
      </c>
      <c r="B24" s="3"/>
      <c r="C24" s="3"/>
      <c r="D24" s="3"/>
      <c r="E24" s="3"/>
      <c r="F24" s="129"/>
      <c r="G24" s="155" t="str">
        <f>IF(B24&lt;&gt;0,(CONCATENATE("2v2_",'Valoració '!$D$7,"00",A24))," ")</f>
        <v xml:space="preserve"> </v>
      </c>
    </row>
    <row r="25" spans="1:7" x14ac:dyDescent="0.25">
      <c r="A25" s="155">
        <v>17</v>
      </c>
      <c r="B25" s="3"/>
      <c r="C25" s="3"/>
      <c r="D25" s="3"/>
      <c r="E25" s="3"/>
      <c r="F25" s="129"/>
      <c r="G25" s="155" t="str">
        <f>IF(B25&lt;&gt;0,(CONCATENATE("2v2_",'Valoració '!$D$7,"00",A25))," ")</f>
        <v xml:space="preserve"> </v>
      </c>
    </row>
    <row r="26" spans="1:7" x14ac:dyDescent="0.25">
      <c r="A26" s="155">
        <v>18</v>
      </c>
      <c r="B26" s="3"/>
      <c r="C26" s="3"/>
      <c r="D26" s="3"/>
      <c r="E26" s="3"/>
      <c r="F26" s="129"/>
      <c r="G26" s="155" t="str">
        <f>IF(B26&lt;&gt;0,(CONCATENATE("2v2_",'Valoració '!$D$7,"00",A26))," ")</f>
        <v xml:space="preserve"> </v>
      </c>
    </row>
    <row r="27" spans="1:7" x14ac:dyDescent="0.25">
      <c r="A27" s="155">
        <v>19</v>
      </c>
      <c r="B27" s="3"/>
      <c r="C27" s="3"/>
      <c r="D27" s="3"/>
      <c r="E27" s="3"/>
      <c r="F27" s="129"/>
      <c r="G27" s="155" t="str">
        <f>IF(B27&lt;&gt;0,(CONCATENATE("2v2_",'Valoració '!$D$7,"00",A27))," ")</f>
        <v xml:space="preserve"> </v>
      </c>
    </row>
    <row r="28" spans="1:7" x14ac:dyDescent="0.25">
      <c r="A28" s="155">
        <v>20</v>
      </c>
      <c r="B28" s="3"/>
      <c r="C28" s="3"/>
      <c r="D28" s="3"/>
      <c r="E28" s="3"/>
      <c r="F28" s="129"/>
      <c r="G28" s="155" t="str">
        <f>IF(B28&lt;&gt;0,(CONCATENATE("2v2_",'Valoració '!$D$7,"00",A28))," ")</f>
        <v xml:space="preserve"> </v>
      </c>
    </row>
    <row r="29" spans="1:7" x14ac:dyDescent="0.25">
      <c r="A29" s="155">
        <v>21</v>
      </c>
      <c r="B29" s="3"/>
      <c r="C29" s="3"/>
      <c r="D29" s="3"/>
      <c r="E29" s="3"/>
      <c r="F29" s="129"/>
      <c r="G29" s="155" t="str">
        <f>IF(B29&lt;&gt;0,(CONCATENATE("2v2_",'Valoració '!$D$7,"00",A29))," ")</f>
        <v xml:space="preserve"> </v>
      </c>
    </row>
    <row r="30" spans="1:7" x14ac:dyDescent="0.25">
      <c r="A30" s="155">
        <v>22</v>
      </c>
      <c r="B30" s="3"/>
      <c r="C30" s="3"/>
      <c r="D30" s="3"/>
      <c r="E30" s="3"/>
      <c r="F30" s="129"/>
      <c r="G30" s="155" t="str">
        <f>IF(B30&lt;&gt;0,(CONCATENATE("2v2_",'Valoració '!$D$7,"00",A30))," ")</f>
        <v xml:space="preserve"> </v>
      </c>
    </row>
    <row r="31" spans="1:7" x14ac:dyDescent="0.25">
      <c r="A31" s="155">
        <v>23</v>
      </c>
      <c r="B31" s="3"/>
      <c r="C31" s="3"/>
      <c r="D31" s="3"/>
      <c r="E31" s="3"/>
      <c r="F31" s="129"/>
      <c r="G31" s="155" t="str">
        <f>IF(B31&lt;&gt;0,(CONCATENATE("2v2_",'Valoració '!$D$7,"00",A31))," ")</f>
        <v xml:space="preserve"> </v>
      </c>
    </row>
    <row r="32" spans="1:7" x14ac:dyDescent="0.25">
      <c r="A32" s="155">
        <v>24</v>
      </c>
      <c r="B32" s="3"/>
      <c r="C32" s="3"/>
      <c r="D32" s="3"/>
      <c r="E32" s="3"/>
      <c r="F32" s="129"/>
      <c r="G32" s="155" t="str">
        <f>IF(B32&lt;&gt;0,(CONCATENATE("2v2_",'Valoració '!$D$7,"00",A32))," ")</f>
        <v xml:space="preserve"> </v>
      </c>
    </row>
    <row r="33" spans="1:7" x14ac:dyDescent="0.25">
      <c r="A33" s="155">
        <v>25</v>
      </c>
      <c r="B33" s="3"/>
      <c r="C33" s="3"/>
      <c r="D33" s="3"/>
      <c r="E33" s="3"/>
      <c r="F33" s="129"/>
      <c r="G33" s="155" t="str">
        <f>IF(B33&lt;&gt;0,(CONCATENATE("2v2_",'Valoració '!$D$7,"00",A33))," ")</f>
        <v xml:space="preserve"> </v>
      </c>
    </row>
    <row r="34" spans="1:7" x14ac:dyDescent="0.25">
      <c r="A34" s="155">
        <v>26</v>
      </c>
      <c r="B34" s="3"/>
      <c r="C34" s="3"/>
      <c r="D34" s="3"/>
      <c r="E34" s="3"/>
      <c r="F34" s="129"/>
      <c r="G34" s="155" t="str">
        <f>IF(B34&lt;&gt;0,(CONCATENATE("2v2_",'Valoració '!$D$7,"00",A34))," ")</f>
        <v xml:space="preserve"> </v>
      </c>
    </row>
    <row r="35" spans="1:7" x14ac:dyDescent="0.25">
      <c r="A35" s="155">
        <v>27</v>
      </c>
      <c r="B35" s="3"/>
      <c r="C35" s="3"/>
      <c r="D35" s="3"/>
      <c r="E35" s="3"/>
      <c r="F35" s="129"/>
      <c r="G35" s="155" t="str">
        <f>IF(B35&lt;&gt;0,(CONCATENATE("2v2_",'Valoració '!$D$7,"00",A35))," ")</f>
        <v xml:space="preserve"> </v>
      </c>
    </row>
    <row r="36" spans="1:7" x14ac:dyDescent="0.25">
      <c r="A36" s="155">
        <v>28</v>
      </c>
      <c r="B36" s="3"/>
      <c r="C36" s="3"/>
      <c r="D36" s="3"/>
      <c r="E36" s="3"/>
      <c r="F36" s="129"/>
      <c r="G36" s="155" t="str">
        <f>IF(B36&lt;&gt;0,(CONCATENATE("2v2_",'Valoració '!$D$7,"00",A36))," ")</f>
        <v xml:space="preserve"> </v>
      </c>
    </row>
    <row r="37" spans="1:7" x14ac:dyDescent="0.25">
      <c r="A37" s="155">
        <v>29</v>
      </c>
      <c r="B37" s="3"/>
      <c r="C37" s="3"/>
      <c r="D37" s="3"/>
      <c r="E37" s="3"/>
      <c r="F37" s="129"/>
      <c r="G37" s="155" t="str">
        <f>IF(B37&lt;&gt;0,(CONCATENATE("2v2_",'Valoració '!$D$7,"00",A37))," ")</f>
        <v xml:space="preserve"> </v>
      </c>
    </row>
    <row r="38" spans="1:7" x14ac:dyDescent="0.25">
      <c r="A38" s="155">
        <v>30</v>
      </c>
      <c r="B38" s="3"/>
      <c r="C38" s="3"/>
      <c r="D38" s="3"/>
      <c r="E38" s="3"/>
      <c r="F38" s="129"/>
      <c r="G38" s="155" t="str">
        <f>IF(B38&lt;&gt;0,(CONCATENATE("2v2_",'Valoració '!$D$7,"00",A38))," ")</f>
        <v xml:space="preserve"> </v>
      </c>
    </row>
    <row r="39" spans="1:7" x14ac:dyDescent="0.25">
      <c r="A39" s="155">
        <v>31</v>
      </c>
      <c r="B39" s="3"/>
      <c r="C39" s="3"/>
      <c r="D39" s="3"/>
      <c r="E39" s="3"/>
      <c r="F39" s="129"/>
      <c r="G39" s="155" t="str">
        <f>IF(B39&lt;&gt;0,(CONCATENATE("2v2_",'Valoració '!$D$7,"00",A39))," ")</f>
        <v xml:space="preserve"> </v>
      </c>
    </row>
    <row r="40" spans="1:7" x14ac:dyDescent="0.25">
      <c r="A40" s="155">
        <v>32</v>
      </c>
      <c r="B40" s="3"/>
      <c r="C40" s="3"/>
      <c r="D40" s="3"/>
      <c r="E40" s="3"/>
      <c r="F40" s="129"/>
      <c r="G40" s="155" t="str">
        <f>IF(B40&lt;&gt;0,(CONCATENATE("2v2_",'Valoració '!$D$7,"00",A40))," ")</f>
        <v xml:space="preserve"> </v>
      </c>
    </row>
    <row r="41" spans="1:7" x14ac:dyDescent="0.25">
      <c r="A41" s="155">
        <v>33</v>
      </c>
      <c r="B41" s="3"/>
      <c r="C41" s="3"/>
      <c r="D41" s="3"/>
      <c r="E41" s="3"/>
      <c r="F41" s="129"/>
      <c r="G41" s="155" t="str">
        <f>IF(B41&lt;&gt;0,(CONCATENATE("2v2_",'Valoració '!$D$7,"00",A41))," ")</f>
        <v xml:space="preserve"> </v>
      </c>
    </row>
    <row r="42" spans="1:7" x14ac:dyDescent="0.25">
      <c r="A42" s="155">
        <v>34</v>
      </c>
      <c r="B42" s="3"/>
      <c r="C42" s="3"/>
      <c r="D42" s="3"/>
      <c r="E42" s="3"/>
      <c r="F42" s="129"/>
      <c r="G42" s="155" t="str">
        <f>IF(B42&lt;&gt;0,(CONCATENATE("2v2_",'Valoració '!$D$7,"00",A42))," ")</f>
        <v xml:space="preserve"> </v>
      </c>
    </row>
    <row r="43" spans="1:7" x14ac:dyDescent="0.25">
      <c r="A43" s="155">
        <v>35</v>
      </c>
      <c r="B43" s="3"/>
      <c r="C43" s="3"/>
      <c r="D43" s="3"/>
      <c r="E43" s="3"/>
      <c r="F43" s="129"/>
      <c r="G43" s="155" t="str">
        <f>IF(B43&lt;&gt;0,(CONCATENATE("2v2_",'Valoració '!$D$7,"00",A43))," ")</f>
        <v xml:space="preserve"> </v>
      </c>
    </row>
    <row r="44" spans="1:7" x14ac:dyDescent="0.25">
      <c r="A44" s="155">
        <v>36</v>
      </c>
      <c r="B44" s="3"/>
      <c r="C44" s="3"/>
      <c r="D44" s="3"/>
      <c r="E44" s="3"/>
      <c r="F44" s="129"/>
      <c r="G44" s="155" t="str">
        <f>IF(B44&lt;&gt;0,(CONCATENATE("2v2_",'Valoració '!$D$7,"00",A44))," ")</f>
        <v xml:space="preserve"> </v>
      </c>
    </row>
    <row r="45" spans="1:7" x14ac:dyDescent="0.25">
      <c r="A45" s="155">
        <v>37</v>
      </c>
      <c r="B45" s="3"/>
      <c r="C45" s="3"/>
      <c r="D45" s="3"/>
      <c r="E45" s="3"/>
      <c r="F45" s="129"/>
      <c r="G45" s="155" t="str">
        <f>IF(B45&lt;&gt;0,(CONCATENATE("2v2_",'Valoració '!$D$7,"00",A45))," ")</f>
        <v xml:space="preserve"> </v>
      </c>
    </row>
    <row r="46" spans="1:7" x14ac:dyDescent="0.25">
      <c r="A46" s="155">
        <v>38</v>
      </c>
      <c r="B46" s="3"/>
      <c r="C46" s="3"/>
      <c r="D46" s="3"/>
      <c r="E46" s="3"/>
      <c r="F46" s="129"/>
      <c r="G46" s="155" t="str">
        <f>IF(B46&lt;&gt;0,(CONCATENATE("2v2_",'Valoració '!$D$7,"00",A46))," ")</f>
        <v xml:space="preserve"> </v>
      </c>
    </row>
    <row r="47" spans="1:7" x14ac:dyDescent="0.25">
      <c r="A47" s="155">
        <v>39</v>
      </c>
      <c r="B47" s="3"/>
      <c r="C47" s="3"/>
      <c r="D47" s="3"/>
      <c r="E47" s="3"/>
      <c r="F47" s="129"/>
      <c r="G47" s="155" t="str">
        <f>IF(B47&lt;&gt;0,(CONCATENATE("2v2_",'Valoració '!$D$7,"00",A47))," ")</f>
        <v xml:space="preserve"> </v>
      </c>
    </row>
    <row r="48" spans="1:7" x14ac:dyDescent="0.25">
      <c r="A48" s="155">
        <v>40</v>
      </c>
      <c r="B48" s="3"/>
      <c r="C48" s="3"/>
      <c r="D48" s="3"/>
      <c r="E48" s="3"/>
      <c r="F48" s="129"/>
      <c r="G48" s="155" t="str">
        <f>IF(B48&lt;&gt;0,(CONCATENATE("2v2_",'Valoració '!$D$7,"00",A48))," ")</f>
        <v xml:space="preserve"> </v>
      </c>
    </row>
    <row r="49" spans="1:7" x14ac:dyDescent="0.25">
      <c r="A49" s="155">
        <v>41</v>
      </c>
      <c r="B49" s="3"/>
      <c r="C49" s="3"/>
      <c r="D49" s="3"/>
      <c r="E49" s="3"/>
      <c r="F49" s="129"/>
      <c r="G49" s="155" t="str">
        <f>IF(B49&lt;&gt;0,(CONCATENATE("2v2_",'Valoració '!$D$7,"00",A49))," ")</f>
        <v xml:space="preserve"> </v>
      </c>
    </row>
    <row r="50" spans="1:7" x14ac:dyDescent="0.25">
      <c r="A50" s="155">
        <v>42</v>
      </c>
      <c r="B50" s="3"/>
      <c r="C50" s="3"/>
      <c r="D50" s="3"/>
      <c r="E50" s="3"/>
      <c r="F50" s="129"/>
      <c r="G50" s="155" t="str">
        <f>IF(B50&lt;&gt;0,(CONCATENATE("2v2_",'Valoració '!$D$7,"00",A50))," ")</f>
        <v xml:space="preserve"> </v>
      </c>
    </row>
    <row r="51" spans="1:7" x14ac:dyDescent="0.25">
      <c r="A51" s="155">
        <v>43</v>
      </c>
      <c r="B51" s="3"/>
      <c r="C51" s="3"/>
      <c r="D51" s="3"/>
      <c r="E51" s="3"/>
      <c r="F51" s="129"/>
      <c r="G51" s="155" t="str">
        <f>IF(B51&lt;&gt;0,(CONCATENATE("2v2_",'Valoració '!$D$7,"00",A51))," ")</f>
        <v xml:space="preserve"> </v>
      </c>
    </row>
    <row r="52" spans="1:7" x14ac:dyDescent="0.25">
      <c r="A52" s="155">
        <v>44</v>
      </c>
      <c r="B52" s="3"/>
      <c r="C52" s="3"/>
      <c r="D52" s="3"/>
      <c r="E52" s="3"/>
      <c r="F52" s="129"/>
      <c r="G52" s="155" t="str">
        <f>IF(B52&lt;&gt;0,(CONCATENATE("2v2_",'Valoració '!$D$7,"00",A52))," ")</f>
        <v xml:space="preserve"> </v>
      </c>
    </row>
    <row r="53" spans="1:7" x14ac:dyDescent="0.25">
      <c r="A53" s="155">
        <v>45</v>
      </c>
      <c r="B53" s="3"/>
      <c r="C53" s="3"/>
      <c r="D53" s="3"/>
      <c r="E53" s="3"/>
      <c r="F53" s="129"/>
      <c r="G53" s="155" t="str">
        <f>IF(B53&lt;&gt;0,(CONCATENATE("2v2_",'Valoració '!$D$7,"00",A53))," ")</f>
        <v xml:space="preserve"> </v>
      </c>
    </row>
    <row r="54" spans="1:7" x14ac:dyDescent="0.25">
      <c r="A54" s="155">
        <v>46</v>
      </c>
      <c r="B54" s="3"/>
      <c r="C54" s="3"/>
      <c r="D54" s="3"/>
      <c r="E54" s="3"/>
      <c r="F54" s="129"/>
      <c r="G54" s="155" t="str">
        <f>IF(B54&lt;&gt;0,(CONCATENATE("2v2_",'Valoració '!$D$7,"00",A54))," ")</f>
        <v xml:space="preserve"> </v>
      </c>
    </row>
    <row r="55" spans="1:7" x14ac:dyDescent="0.25">
      <c r="A55" s="155">
        <v>47</v>
      </c>
      <c r="B55" s="3"/>
      <c r="C55" s="3"/>
      <c r="D55" s="3"/>
      <c r="E55" s="3"/>
      <c r="F55" s="129"/>
      <c r="G55" s="155" t="str">
        <f>IF(B55&lt;&gt;0,(CONCATENATE("2v2_",'Valoració '!$D$7,"00",A55))," ")</f>
        <v xml:space="preserve"> </v>
      </c>
    </row>
    <row r="56" spans="1:7" x14ac:dyDescent="0.25">
      <c r="A56" s="155">
        <v>48</v>
      </c>
      <c r="B56" s="3"/>
      <c r="C56" s="3"/>
      <c r="D56" s="3"/>
      <c r="E56" s="3"/>
      <c r="F56" s="129"/>
      <c r="G56" s="155" t="str">
        <f>IF(B56&lt;&gt;0,(CONCATENATE("2v2_",'Valoració '!$D$7,"00",A56))," ")</f>
        <v xml:space="preserve"> </v>
      </c>
    </row>
    <row r="57" spans="1:7" x14ac:dyDescent="0.25">
      <c r="A57" s="155">
        <v>49</v>
      </c>
      <c r="B57" s="3"/>
      <c r="C57" s="3"/>
      <c r="D57" s="3"/>
      <c r="E57" s="3"/>
      <c r="F57" s="129"/>
      <c r="G57" s="155" t="str">
        <f>IF(B57&lt;&gt;0,(CONCATENATE("2v2_",'Valoració '!$D$7,"00",A57))," ")</f>
        <v xml:space="preserve"> </v>
      </c>
    </row>
    <row r="58" spans="1:7" x14ac:dyDescent="0.25">
      <c r="A58" s="155">
        <v>50</v>
      </c>
      <c r="B58" s="3"/>
      <c r="C58" s="3"/>
      <c r="D58" s="3"/>
      <c r="E58" s="3"/>
      <c r="F58" s="129"/>
      <c r="G58" s="155" t="str">
        <f>IF(B58&lt;&gt;0,(CONCATENATE("2v2_",'Valoració '!$D$7,"00",A58))," ")</f>
        <v xml:space="preserve"> </v>
      </c>
    </row>
    <row r="59" spans="1:7" x14ac:dyDescent="0.25">
      <c r="A59" s="155">
        <v>51</v>
      </c>
      <c r="B59" s="3"/>
      <c r="C59" s="3"/>
      <c r="D59" s="3"/>
      <c r="E59" s="3"/>
      <c r="F59" s="129"/>
      <c r="G59" s="155" t="str">
        <f>IF(B59&lt;&gt;0,(CONCATENATE("2v2_",'Valoració '!$D$7,"00",A59))," ")</f>
        <v xml:space="preserve"> </v>
      </c>
    </row>
    <row r="60" spans="1:7" x14ac:dyDescent="0.25">
      <c r="A60" s="155">
        <v>52</v>
      </c>
      <c r="B60" s="3"/>
      <c r="C60" s="3"/>
      <c r="D60" s="3"/>
      <c r="E60" s="3"/>
      <c r="F60" s="129"/>
      <c r="G60" s="155" t="str">
        <f>IF(B60&lt;&gt;0,(CONCATENATE("2v2_",'Valoració '!$D$7,"00",A60))," ")</f>
        <v xml:space="preserve"> </v>
      </c>
    </row>
    <row r="61" spans="1:7" x14ac:dyDescent="0.25">
      <c r="A61" s="155">
        <v>53</v>
      </c>
      <c r="B61" s="3"/>
      <c r="C61" s="3"/>
      <c r="D61" s="3"/>
      <c r="E61" s="3"/>
      <c r="F61" s="129"/>
      <c r="G61" s="155" t="str">
        <f>IF(B61&lt;&gt;0,(CONCATENATE("2v2_",'Valoració '!$D$7,"00",A61))," ")</f>
        <v xml:space="preserve"> </v>
      </c>
    </row>
    <row r="62" spans="1:7" x14ac:dyDescent="0.25">
      <c r="A62" s="155">
        <v>54</v>
      </c>
      <c r="B62" s="3"/>
      <c r="C62" s="3"/>
      <c r="D62" s="3"/>
      <c r="E62" s="3"/>
      <c r="F62" s="129"/>
      <c r="G62" s="155" t="str">
        <f>IF(B62&lt;&gt;0,(CONCATENATE("2v2_",'Valoració '!$D$7,"00",A62))," ")</f>
        <v xml:space="preserve"> </v>
      </c>
    </row>
    <row r="63" spans="1:7" x14ac:dyDescent="0.25">
      <c r="A63" s="155">
        <v>55</v>
      </c>
      <c r="B63" s="3"/>
      <c r="C63" s="3"/>
      <c r="D63" s="3"/>
      <c r="E63" s="3"/>
      <c r="F63" s="129"/>
      <c r="G63" s="155" t="str">
        <f>IF(B63&lt;&gt;0,(CONCATENATE("2v2_",'Valoració '!$D$7,"00",A63))," ")</f>
        <v xml:space="preserve"> </v>
      </c>
    </row>
    <row r="64" spans="1:7" x14ac:dyDescent="0.25">
      <c r="A64" s="155">
        <v>56</v>
      </c>
      <c r="B64" s="3"/>
      <c r="C64" s="3"/>
      <c r="D64" s="3"/>
      <c r="E64" s="3"/>
      <c r="F64" s="129"/>
      <c r="G64" s="155" t="str">
        <f>IF(B64&lt;&gt;0,(CONCATENATE("2v2_",'Valoració '!$D$7,"00",A64))," ")</f>
        <v xml:space="preserve"> </v>
      </c>
    </row>
    <row r="65" spans="1:7" x14ac:dyDescent="0.25">
      <c r="A65" s="155">
        <v>57</v>
      </c>
      <c r="B65" s="3"/>
      <c r="C65" s="3"/>
      <c r="D65" s="3"/>
      <c r="E65" s="3"/>
      <c r="F65" s="129"/>
      <c r="G65" s="155" t="str">
        <f>IF(B65&lt;&gt;0,(CONCATENATE("2v2_",'Valoració '!$D$7,"00",A65))," ")</f>
        <v xml:space="preserve"> </v>
      </c>
    </row>
    <row r="66" spans="1:7" x14ac:dyDescent="0.25">
      <c r="A66" s="155">
        <v>58</v>
      </c>
      <c r="B66" s="3"/>
      <c r="C66" s="3"/>
      <c r="D66" s="3"/>
      <c r="E66" s="3"/>
      <c r="F66" s="129"/>
      <c r="G66" s="155" t="str">
        <f>IF(B66&lt;&gt;0,(CONCATENATE("2v2_",'Valoració '!$D$7,"00",A66))," ")</f>
        <v xml:space="preserve"> </v>
      </c>
    </row>
    <row r="67" spans="1:7" x14ac:dyDescent="0.25">
      <c r="A67" s="155">
        <v>59</v>
      </c>
      <c r="B67" s="3"/>
      <c r="C67" s="3"/>
      <c r="D67" s="3"/>
      <c r="E67" s="3"/>
      <c r="F67" s="129"/>
      <c r="G67" s="155" t="str">
        <f>IF(B67&lt;&gt;0,(CONCATENATE("2v2_",'Valoració '!$D$7,"00",A67))," ")</f>
        <v xml:space="preserve"> </v>
      </c>
    </row>
    <row r="68" spans="1:7" x14ac:dyDescent="0.25">
      <c r="A68" s="155">
        <v>60</v>
      </c>
      <c r="B68" s="3"/>
      <c r="C68" s="3"/>
      <c r="D68" s="3"/>
      <c r="E68" s="3"/>
      <c r="F68" s="129"/>
      <c r="G68" s="155" t="str">
        <f>IF(B68&lt;&gt;0,(CONCATENATE("2v2_",'Valoració '!$D$7,"00",A68))," ")</f>
        <v xml:space="preserve"> </v>
      </c>
    </row>
    <row r="69" spans="1:7" x14ac:dyDescent="0.25">
      <c r="A69" s="155">
        <v>61</v>
      </c>
      <c r="B69" s="3"/>
      <c r="C69" s="3"/>
      <c r="D69" s="3"/>
      <c r="E69" s="3"/>
      <c r="F69" s="129"/>
      <c r="G69" s="155" t="str">
        <f>IF(B69&lt;&gt;0,(CONCATENATE("2v2_",'Valoració '!$D$7,"00",A69))," ")</f>
        <v xml:space="preserve"> </v>
      </c>
    </row>
    <row r="70" spans="1:7" x14ac:dyDescent="0.25">
      <c r="A70" s="155">
        <v>62</v>
      </c>
      <c r="B70" s="3"/>
      <c r="C70" s="3"/>
      <c r="D70" s="3"/>
      <c r="E70" s="3"/>
      <c r="F70" s="129"/>
      <c r="G70" s="155" t="str">
        <f>IF(B70&lt;&gt;0,(CONCATENATE("2v2_",'Valoració '!$D$7,"00",A70))," ")</f>
        <v xml:space="preserve"> </v>
      </c>
    </row>
    <row r="71" spans="1:7" x14ac:dyDescent="0.25">
      <c r="A71" s="155">
        <v>63</v>
      </c>
      <c r="B71" s="3"/>
      <c r="C71" s="3"/>
      <c r="D71" s="3"/>
      <c r="E71" s="3"/>
      <c r="F71" s="129"/>
      <c r="G71" s="155" t="str">
        <f>IF(B71&lt;&gt;0,(CONCATENATE("2v2_",'Valoració '!$D$7,"00",A71))," ")</f>
        <v xml:space="preserve"> </v>
      </c>
    </row>
    <row r="72" spans="1:7" x14ac:dyDescent="0.25">
      <c r="A72" s="155">
        <v>64</v>
      </c>
      <c r="B72" s="3"/>
      <c r="C72" s="3"/>
      <c r="D72" s="3"/>
      <c r="E72" s="3"/>
      <c r="F72" s="129"/>
      <c r="G72" s="155" t="str">
        <f>IF(B72&lt;&gt;0,(CONCATENATE("2v2_",'Valoració '!$D$7,"00",A72))," ")</f>
        <v xml:space="preserve"> </v>
      </c>
    </row>
    <row r="73" spans="1:7" x14ac:dyDescent="0.25">
      <c r="A73" s="155">
        <v>65</v>
      </c>
      <c r="B73" s="3"/>
      <c r="C73" s="3"/>
      <c r="D73" s="3"/>
      <c r="E73" s="3"/>
      <c r="F73" s="129"/>
      <c r="G73" s="155" t="str">
        <f>IF(B73&lt;&gt;0,(CONCATENATE("2v2_",'Valoració '!$D$7,"00",A73))," ")</f>
        <v xml:space="preserve"> </v>
      </c>
    </row>
    <row r="74" spans="1:7" x14ac:dyDescent="0.25">
      <c r="A74" s="155">
        <v>66</v>
      </c>
      <c r="B74" s="3"/>
      <c r="C74" s="3"/>
      <c r="D74" s="3"/>
      <c r="E74" s="3"/>
      <c r="F74" s="129"/>
      <c r="G74" s="155" t="str">
        <f>IF(B74&lt;&gt;0,(CONCATENATE("2v2_",'Valoració '!$D$7,"00",A74))," ")</f>
        <v xml:space="preserve"> </v>
      </c>
    </row>
    <row r="75" spans="1:7" x14ac:dyDescent="0.25">
      <c r="A75" s="155">
        <v>67</v>
      </c>
      <c r="B75" s="3"/>
      <c r="C75" s="3"/>
      <c r="D75" s="3"/>
      <c r="E75" s="3"/>
      <c r="F75" s="129"/>
      <c r="G75" s="155" t="str">
        <f>IF(B75&lt;&gt;0,(CONCATENATE("2v2_",'Valoració '!$D$7,"00",A75))," ")</f>
        <v xml:space="preserve"> </v>
      </c>
    </row>
    <row r="76" spans="1:7" x14ac:dyDescent="0.25">
      <c r="A76" s="155">
        <v>68</v>
      </c>
      <c r="B76" s="3"/>
      <c r="C76" s="3"/>
      <c r="D76" s="3"/>
      <c r="E76" s="3"/>
      <c r="F76" s="129"/>
      <c r="G76" s="155" t="str">
        <f>IF(B76&lt;&gt;0,(CONCATENATE("2v2_",'Valoració '!$D$7,"00",A76))," ")</f>
        <v xml:space="preserve"> </v>
      </c>
    </row>
    <row r="77" spans="1:7" x14ac:dyDescent="0.25">
      <c r="A77" s="155">
        <v>69</v>
      </c>
      <c r="B77" s="3"/>
      <c r="C77" s="3"/>
      <c r="D77" s="3"/>
      <c r="E77" s="3"/>
      <c r="F77" s="129"/>
      <c r="G77" s="155" t="str">
        <f>IF(B77&lt;&gt;0,(CONCATENATE("2v2_",'Valoració '!$D$7,"00",A77))," ")</f>
        <v xml:space="preserve"> </v>
      </c>
    </row>
    <row r="78" spans="1:7" x14ac:dyDescent="0.25">
      <c r="A78" s="155">
        <v>70</v>
      </c>
      <c r="B78" s="3"/>
      <c r="C78" s="3"/>
      <c r="D78" s="3"/>
      <c r="E78" s="3"/>
      <c r="F78" s="129"/>
      <c r="G78" s="155" t="str">
        <f>IF(B78&lt;&gt;0,(CONCATENATE("2v2_",'Valoració '!$D$7,"00",A78))," ")</f>
        <v xml:space="preserve"> </v>
      </c>
    </row>
    <row r="79" spans="1:7" x14ac:dyDescent="0.25">
      <c r="A79" s="155">
        <v>71</v>
      </c>
      <c r="B79" s="3"/>
      <c r="C79" s="3"/>
      <c r="D79" s="3"/>
      <c r="E79" s="3"/>
      <c r="F79" s="129"/>
      <c r="G79" s="155" t="str">
        <f>IF(B79&lt;&gt;0,(CONCATENATE("2v2_",'Valoració '!$D$7,"00",A79))," ")</f>
        <v xml:space="preserve"> </v>
      </c>
    </row>
    <row r="80" spans="1:7" x14ac:dyDescent="0.25">
      <c r="A80" s="155">
        <v>72</v>
      </c>
      <c r="B80" s="3"/>
      <c r="C80" s="3"/>
      <c r="D80" s="3"/>
      <c r="E80" s="3"/>
      <c r="F80" s="129"/>
      <c r="G80" s="155" t="str">
        <f>IF(B80&lt;&gt;0,(CONCATENATE("2v2_",'Valoració '!$D$7,"00",A80))," ")</f>
        <v xml:space="preserve"> </v>
      </c>
    </row>
    <row r="81" spans="1:7" x14ac:dyDescent="0.25">
      <c r="A81" s="155">
        <v>73</v>
      </c>
      <c r="B81" s="3"/>
      <c r="C81" s="3"/>
      <c r="D81" s="3"/>
      <c r="E81" s="3"/>
      <c r="F81" s="129"/>
      <c r="G81" s="155" t="str">
        <f>IF(B81&lt;&gt;0,(CONCATENATE("2v2_",'Valoració '!$D$7,"00",A81))," ")</f>
        <v xml:space="preserve"> </v>
      </c>
    </row>
    <row r="82" spans="1:7" x14ac:dyDescent="0.25">
      <c r="A82" s="155">
        <v>74</v>
      </c>
      <c r="B82" s="3"/>
      <c r="C82" s="3"/>
      <c r="D82" s="3"/>
      <c r="E82" s="3"/>
      <c r="F82" s="129"/>
      <c r="G82" s="155" t="str">
        <f>IF(B82&lt;&gt;0,(CONCATENATE("2v2_",'Valoració '!$D$7,"00",A82))," ")</f>
        <v xml:space="preserve"> </v>
      </c>
    </row>
    <row r="83" spans="1:7" x14ac:dyDescent="0.25">
      <c r="A83" s="155">
        <v>75</v>
      </c>
      <c r="B83" s="3"/>
      <c r="C83" s="3"/>
      <c r="D83" s="3"/>
      <c r="E83" s="3"/>
      <c r="F83" s="129"/>
      <c r="G83" s="155" t="str">
        <f>IF(B83&lt;&gt;0,(CONCATENATE("2v2_",'Valoració '!$D$7,"00",A83))," ")</f>
        <v xml:space="preserve"> </v>
      </c>
    </row>
    <row r="84" spans="1:7" x14ac:dyDescent="0.25">
      <c r="A84" s="155">
        <v>76</v>
      </c>
      <c r="B84" s="3"/>
      <c r="C84" s="3"/>
      <c r="D84" s="3"/>
      <c r="E84" s="3"/>
      <c r="F84" s="129"/>
      <c r="G84" s="155" t="str">
        <f>IF(B84&lt;&gt;0,(CONCATENATE("2v2_",'Valoració '!$D$7,"00",A84))," ")</f>
        <v xml:space="preserve"> </v>
      </c>
    </row>
    <row r="85" spans="1:7" x14ac:dyDescent="0.25">
      <c r="A85" s="155">
        <v>77</v>
      </c>
      <c r="B85" s="3"/>
      <c r="C85" s="3"/>
      <c r="D85" s="3"/>
      <c r="E85" s="3"/>
      <c r="F85" s="129"/>
      <c r="G85" s="155" t="str">
        <f>IF(B85&lt;&gt;0,(CONCATENATE("2v2_",'Valoració '!$D$7,"00",A85))," ")</f>
        <v xml:space="preserve"> </v>
      </c>
    </row>
    <row r="86" spans="1:7" x14ac:dyDescent="0.25">
      <c r="A86" s="155">
        <v>78</v>
      </c>
      <c r="B86" s="3"/>
      <c r="C86" s="3"/>
      <c r="D86" s="3"/>
      <c r="E86" s="3"/>
      <c r="F86" s="129"/>
      <c r="G86" s="155" t="str">
        <f>IF(B86&lt;&gt;0,(CONCATENATE("2v2_",'Valoració '!$D$7,"00",A86))," ")</f>
        <v xml:space="preserve"> </v>
      </c>
    </row>
    <row r="87" spans="1:7" x14ac:dyDescent="0.25">
      <c r="A87" s="155">
        <v>79</v>
      </c>
      <c r="B87" s="3"/>
      <c r="C87" s="3"/>
      <c r="D87" s="3"/>
      <c r="E87" s="3"/>
      <c r="F87" s="129"/>
      <c r="G87" s="155" t="str">
        <f>IF(B87&lt;&gt;0,(CONCATENATE("2v2_",'Valoració '!$D$7,"00",A87))," ")</f>
        <v xml:space="preserve"> </v>
      </c>
    </row>
    <row r="88" spans="1:7" x14ac:dyDescent="0.25">
      <c r="A88" s="155">
        <v>80</v>
      </c>
      <c r="B88" s="3"/>
      <c r="C88" s="3"/>
      <c r="D88" s="3"/>
      <c r="E88" s="3"/>
      <c r="F88" s="129"/>
      <c r="G88" s="155" t="str">
        <f>IF(B88&lt;&gt;0,(CONCATENATE("2v2_",'Valoració '!$D$7,"00",A88))," ")</f>
        <v xml:space="preserve"> </v>
      </c>
    </row>
    <row r="89" spans="1:7" x14ac:dyDescent="0.25">
      <c r="A89" s="155">
        <v>81</v>
      </c>
      <c r="B89" s="3"/>
      <c r="C89" s="3"/>
      <c r="D89" s="3"/>
      <c r="E89" s="3"/>
      <c r="F89" s="129"/>
      <c r="G89" s="155" t="str">
        <f>IF(B89&lt;&gt;0,(CONCATENATE("2v2_",'Valoració '!$D$7,"00",A89))," ")</f>
        <v xml:space="preserve"> </v>
      </c>
    </row>
    <row r="90" spans="1:7" x14ac:dyDescent="0.25">
      <c r="A90" s="155">
        <v>82</v>
      </c>
      <c r="B90" s="3"/>
      <c r="C90" s="3"/>
      <c r="D90" s="3"/>
      <c r="E90" s="3"/>
      <c r="F90" s="129"/>
      <c r="G90" s="155" t="str">
        <f>IF(B90&lt;&gt;0,(CONCATENATE("2v2_",'Valoració '!$D$7,"00",A90))," ")</f>
        <v xml:space="preserve"> </v>
      </c>
    </row>
    <row r="91" spans="1:7" x14ac:dyDescent="0.25">
      <c r="A91" s="155">
        <v>83</v>
      </c>
      <c r="B91" s="3"/>
      <c r="C91" s="3"/>
      <c r="D91" s="3"/>
      <c r="E91" s="3"/>
      <c r="F91" s="129"/>
      <c r="G91" s="155" t="str">
        <f>IF(B91&lt;&gt;0,(CONCATENATE("2v2_",'Valoració '!$D$7,"00",A91))," ")</f>
        <v xml:space="preserve"> </v>
      </c>
    </row>
    <row r="92" spans="1:7" x14ac:dyDescent="0.25">
      <c r="A92" s="155">
        <v>84</v>
      </c>
      <c r="B92" s="3"/>
      <c r="C92" s="3"/>
      <c r="D92" s="3"/>
      <c r="E92" s="3"/>
      <c r="F92" s="129"/>
      <c r="G92" s="155" t="str">
        <f>IF(B92&lt;&gt;0,(CONCATENATE("2v2_",'Valoració '!$D$7,"00",A92))," ")</f>
        <v xml:space="preserve"> </v>
      </c>
    </row>
    <row r="93" spans="1:7" x14ac:dyDescent="0.25">
      <c r="A93" s="155">
        <v>85</v>
      </c>
      <c r="B93" s="3"/>
      <c r="C93" s="3"/>
      <c r="D93" s="3"/>
      <c r="E93" s="3"/>
      <c r="F93" s="129"/>
      <c r="G93" s="155" t="str">
        <f>IF(B93&lt;&gt;0,(CONCATENATE("2v2_",'Valoració '!$D$7,"00",A93))," ")</f>
        <v xml:space="preserve"> </v>
      </c>
    </row>
    <row r="94" spans="1:7" x14ac:dyDescent="0.25">
      <c r="A94" s="155">
        <v>86</v>
      </c>
      <c r="B94" s="3"/>
      <c r="C94" s="3"/>
      <c r="D94" s="3"/>
      <c r="E94" s="3"/>
      <c r="F94" s="129"/>
      <c r="G94" s="155" t="str">
        <f>IF(B94&lt;&gt;0,(CONCATENATE("2v2_",'Valoració '!$D$7,"00",A94))," ")</f>
        <v xml:space="preserve"> </v>
      </c>
    </row>
    <row r="95" spans="1:7" x14ac:dyDescent="0.25">
      <c r="A95" s="155">
        <v>87</v>
      </c>
      <c r="B95" s="3"/>
      <c r="C95" s="3"/>
      <c r="D95" s="3"/>
      <c r="E95" s="3"/>
      <c r="F95" s="129"/>
      <c r="G95" s="155" t="str">
        <f>IF(B95&lt;&gt;0,(CONCATENATE("2v2_",'Valoració '!$D$7,"00",A95))," ")</f>
        <v xml:space="preserve"> </v>
      </c>
    </row>
    <row r="96" spans="1:7" x14ac:dyDescent="0.25">
      <c r="A96" s="155">
        <v>88</v>
      </c>
      <c r="B96" s="3"/>
      <c r="C96" s="3"/>
      <c r="D96" s="3"/>
      <c r="E96" s="3"/>
      <c r="F96" s="129"/>
      <c r="G96" s="155" t="str">
        <f>IF(B96&lt;&gt;0,(CONCATENATE("2v2_",'Valoració '!$D$7,"00",A96))," ")</f>
        <v xml:space="preserve"> </v>
      </c>
    </row>
    <row r="97" spans="1:7" x14ac:dyDescent="0.25">
      <c r="A97" s="155">
        <v>89</v>
      </c>
      <c r="B97" s="3"/>
      <c r="C97" s="3"/>
      <c r="D97" s="3"/>
      <c r="E97" s="3"/>
      <c r="F97" s="129"/>
      <c r="G97" s="155" t="str">
        <f>IF(B97&lt;&gt;0,(CONCATENATE("2v2_",'Valoració '!$D$7,"00",A97))," ")</f>
        <v xml:space="preserve"> </v>
      </c>
    </row>
    <row r="98" spans="1:7" x14ac:dyDescent="0.25">
      <c r="A98" s="155">
        <v>90</v>
      </c>
      <c r="B98" s="3"/>
      <c r="C98" s="3"/>
      <c r="D98" s="3"/>
      <c r="E98" s="3"/>
      <c r="F98" s="129"/>
      <c r="G98" s="155" t="str">
        <f>IF(B98&lt;&gt;0,(CONCATENATE("2v2_",'Valoració '!$D$7,"00",A98))," ")</f>
        <v xml:space="preserve"> </v>
      </c>
    </row>
    <row r="99" spans="1:7" x14ac:dyDescent="0.25">
      <c r="A99" s="155">
        <v>91</v>
      </c>
      <c r="B99" s="3"/>
      <c r="C99" s="3"/>
      <c r="D99" s="3"/>
      <c r="E99" s="3"/>
      <c r="F99" s="129"/>
      <c r="G99" s="155" t="str">
        <f>IF(B99&lt;&gt;0,(CONCATENATE("2v2_",'Valoració '!$D$7,"00",A99))," ")</f>
        <v xml:space="preserve"> </v>
      </c>
    </row>
    <row r="100" spans="1:7" x14ac:dyDescent="0.25">
      <c r="A100" s="155">
        <v>92</v>
      </c>
      <c r="B100" s="3"/>
      <c r="C100" s="3"/>
      <c r="D100" s="3"/>
      <c r="E100" s="3"/>
      <c r="F100" s="129"/>
      <c r="G100" s="155" t="str">
        <f>IF(B100&lt;&gt;0,(CONCATENATE("2v2_",'Valoració '!$D$7,"00",A100))," ")</f>
        <v xml:space="preserve"> </v>
      </c>
    </row>
    <row r="101" spans="1:7" x14ac:dyDescent="0.25">
      <c r="A101" s="155">
        <v>93</v>
      </c>
      <c r="B101" s="3"/>
      <c r="C101" s="3"/>
      <c r="D101" s="3"/>
      <c r="E101" s="3"/>
      <c r="F101" s="129"/>
      <c r="G101" s="155" t="str">
        <f>IF(B101&lt;&gt;0,(CONCATENATE("2v2_",'Valoració '!$D$7,"00",A101))," ")</f>
        <v xml:space="preserve"> </v>
      </c>
    </row>
    <row r="102" spans="1:7" x14ac:dyDescent="0.25">
      <c r="A102" s="155">
        <v>94</v>
      </c>
      <c r="B102" s="3"/>
      <c r="C102" s="3"/>
      <c r="D102" s="3"/>
      <c r="E102" s="3"/>
      <c r="F102" s="129"/>
      <c r="G102" s="155" t="str">
        <f>IF(B102&lt;&gt;0,(CONCATENATE("2v2_",'Valoració '!$D$7,"00",A102))," ")</f>
        <v xml:space="preserve"> </v>
      </c>
    </row>
    <row r="103" spans="1:7" x14ac:dyDescent="0.25">
      <c r="A103" s="155">
        <v>95</v>
      </c>
      <c r="B103" s="3"/>
      <c r="C103" s="3"/>
      <c r="D103" s="3"/>
      <c r="E103" s="3"/>
      <c r="F103" s="129"/>
      <c r="G103" s="155" t="str">
        <f>IF(B103&lt;&gt;0,(CONCATENATE("2v2_",'Valoració '!$D$7,"00",A103))," ")</f>
        <v xml:space="preserve"> </v>
      </c>
    </row>
    <row r="104" spans="1:7" x14ac:dyDescent="0.25">
      <c r="A104" s="155">
        <v>96</v>
      </c>
      <c r="B104" s="3"/>
      <c r="C104" s="3"/>
      <c r="D104" s="3"/>
      <c r="E104" s="3"/>
      <c r="F104" s="129"/>
      <c r="G104" s="155" t="str">
        <f>IF(B104&lt;&gt;0,(CONCATENATE("2v2_",'Valoració '!$D$7,"00",A104))," ")</f>
        <v xml:space="preserve"> </v>
      </c>
    </row>
    <row r="105" spans="1:7" x14ac:dyDescent="0.25">
      <c r="A105" s="155">
        <v>97</v>
      </c>
      <c r="B105" s="3"/>
      <c r="C105" s="3"/>
      <c r="D105" s="3"/>
      <c r="E105" s="3"/>
      <c r="F105" s="129"/>
      <c r="G105" s="155" t="str">
        <f>IF(B105&lt;&gt;0,(CONCATENATE("2v2_",'Valoració '!$D$7,"00",A105))," ")</f>
        <v xml:space="preserve"> </v>
      </c>
    </row>
    <row r="106" spans="1:7" x14ac:dyDescent="0.25">
      <c r="A106" s="155">
        <v>98</v>
      </c>
      <c r="B106" s="3"/>
      <c r="C106" s="3"/>
      <c r="D106" s="3"/>
      <c r="E106" s="3"/>
      <c r="F106" s="129"/>
      <c r="G106" s="155" t="str">
        <f>IF(B106&lt;&gt;0,(CONCATENATE("2v2_",'Valoració '!$D$7,"00",A106))," ")</f>
        <v xml:space="preserve"> </v>
      </c>
    </row>
    <row r="107" spans="1:7" x14ac:dyDescent="0.25">
      <c r="A107" s="155">
        <v>99</v>
      </c>
      <c r="B107" s="3"/>
      <c r="C107" s="3"/>
      <c r="D107" s="3"/>
      <c r="E107" s="3"/>
      <c r="F107" s="129"/>
      <c r="G107" s="155" t="str">
        <f>IF(B107&lt;&gt;0,(CONCATENATE("2v2_",'Valoració '!$D$7,"00",A107))," ")</f>
        <v xml:space="preserve"> </v>
      </c>
    </row>
    <row r="108" spans="1:7" x14ac:dyDescent="0.25">
      <c r="A108" s="155">
        <v>100</v>
      </c>
      <c r="B108" s="3"/>
      <c r="C108" s="3"/>
      <c r="D108" s="3"/>
      <c r="E108" s="3"/>
      <c r="F108" s="129"/>
      <c r="G108" s="155" t="str">
        <f>IF(B108&lt;&gt;0,(CONCATENATE("2v2_",'Valoració '!$D$7,"00",A108))," ")</f>
        <v xml:space="preserve"> </v>
      </c>
    </row>
    <row r="110" spans="1:7" ht="15.75" x14ac:dyDescent="0.25">
      <c r="B110" s="163"/>
      <c r="C110" s="163"/>
    </row>
  </sheetData>
  <sheetProtection algorithmName="SHA-512" hashValue="FO9ynhEAHToRo0wXQU+n50A6CgHz8vgnhPl+94cS4NLNF4jwyr0tbPvndpRHjHvjiTIBtEd0TL6nez5bEY/NnA==" saltValue="GzCJ4PD5epNKI580XTzAbQ==" spinCount="100000" sheet="1" objects="1" scenarios="1"/>
  <mergeCells count="1">
    <mergeCell ref="A7:D7"/>
  </mergeCells>
  <hyperlinks>
    <hyperlink ref="A6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5" name="Button 1">
              <controlPr defaultSize="0" print="0" autoFill="0" autoPict="0" macro="[1]!Enviar">
                <anchor moveWithCells="1" sizeWithCells="1">
                  <from>
                    <xdr:col>6</xdr:col>
                    <xdr:colOff>361950</xdr:colOff>
                    <xdr:row>1</xdr:row>
                    <xdr:rowOff>0</xdr:rowOff>
                  </from>
                  <to>
                    <xdr:col>7</xdr:col>
                    <xdr:colOff>571500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E109"/>
  <sheetViews>
    <sheetView workbookViewId="0">
      <selection activeCell="E7" sqref="E7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20.85546875" style="102" customWidth="1"/>
    <col min="5" max="5" width="28.140625" customWidth="1"/>
  </cols>
  <sheetData>
    <row r="1" spans="1:5" x14ac:dyDescent="0.25">
      <c r="A1" s="30" t="s">
        <v>131</v>
      </c>
    </row>
    <row r="2" spans="1:5" x14ac:dyDescent="0.25">
      <c r="A2" t="s">
        <v>108</v>
      </c>
    </row>
    <row r="4" spans="1:5" ht="18.75" x14ac:dyDescent="0.3">
      <c r="A4" s="145" t="s">
        <v>113</v>
      </c>
      <c r="B4" s="14" t="s">
        <v>132</v>
      </c>
      <c r="C4" s="103">
        <f>SUM(D8:D107)</f>
        <v>0</v>
      </c>
      <c r="D4" s="104"/>
    </row>
    <row r="6" spans="1:5" x14ac:dyDescent="0.25">
      <c r="A6" s="253" t="s">
        <v>181</v>
      </c>
      <c r="B6" s="254"/>
      <c r="C6" s="254"/>
      <c r="D6" s="255"/>
    </row>
    <row r="7" spans="1:5" ht="34.5" customHeight="1" x14ac:dyDescent="0.25">
      <c r="A7" s="46" t="s">
        <v>45</v>
      </c>
      <c r="B7" s="21" t="s">
        <v>133</v>
      </c>
      <c r="C7" s="21" t="s">
        <v>109</v>
      </c>
      <c r="D7" s="21" t="s">
        <v>134</v>
      </c>
      <c r="E7" s="162" t="s">
        <v>43</v>
      </c>
    </row>
    <row r="8" spans="1:5" x14ac:dyDescent="0.25">
      <c r="A8" s="31">
        <v>1</v>
      </c>
      <c r="B8" s="42"/>
      <c r="C8" s="42"/>
      <c r="D8" s="105"/>
      <c r="E8" s="155" t="str">
        <f>IF(B8&gt;0,CONCATENATE("2vi_",'Valoració '!$D$7,"_00",A8)," ")</f>
        <v xml:space="preserve"> </v>
      </c>
    </row>
    <row r="9" spans="1:5" x14ac:dyDescent="0.25">
      <c r="A9" s="31">
        <v>2</v>
      </c>
      <c r="B9" s="42"/>
      <c r="C9" s="42"/>
      <c r="D9" s="105"/>
      <c r="E9" s="155" t="str">
        <f>IF(B9&gt;0,CONCATENATE("2vi_",'Valoració '!$D$7,"_00",A9)," ")</f>
        <v xml:space="preserve"> </v>
      </c>
    </row>
    <row r="10" spans="1:5" x14ac:dyDescent="0.25">
      <c r="A10" s="31">
        <v>3</v>
      </c>
      <c r="B10" s="42"/>
      <c r="C10" s="42"/>
      <c r="D10" s="105"/>
      <c r="E10" s="155" t="str">
        <f>IF(B10&gt;0,CONCATENATE("2vi_",'Valoració '!$D$7,"_00",A10)," ")</f>
        <v xml:space="preserve"> </v>
      </c>
    </row>
    <row r="11" spans="1:5" x14ac:dyDescent="0.25">
      <c r="A11" s="31">
        <v>4</v>
      </c>
      <c r="B11" s="42"/>
      <c r="C11" s="42"/>
      <c r="D11" s="105"/>
      <c r="E11" s="155" t="str">
        <f>IF(B11&gt;0,CONCATENATE("2vi_",'Valoració '!$D$7,"_00",A11)," ")</f>
        <v xml:space="preserve"> </v>
      </c>
    </row>
    <row r="12" spans="1:5" x14ac:dyDescent="0.25">
      <c r="A12" s="31">
        <v>5</v>
      </c>
      <c r="B12" s="42"/>
      <c r="C12" s="42"/>
      <c r="D12" s="105"/>
      <c r="E12" s="155" t="str">
        <f>IF(B12&gt;0,CONCATENATE("2vi_",'Valoració '!$D$7,"_00",A12)," ")</f>
        <v xml:space="preserve"> </v>
      </c>
    </row>
    <row r="13" spans="1:5" x14ac:dyDescent="0.25">
      <c r="A13" s="31">
        <v>6</v>
      </c>
      <c r="B13" s="42"/>
      <c r="C13" s="42"/>
      <c r="D13" s="105"/>
      <c r="E13" s="155" t="str">
        <f>IF(B13&gt;0,CONCATENATE("2vi_",'Valoració '!$D$7,"_00",A13)," ")</f>
        <v xml:space="preserve"> </v>
      </c>
    </row>
    <row r="14" spans="1:5" x14ac:dyDescent="0.25">
      <c r="A14" s="31">
        <v>7</v>
      </c>
      <c r="B14" s="3"/>
      <c r="C14" s="3"/>
      <c r="D14" s="106"/>
      <c r="E14" s="155" t="str">
        <f>IF(B14&gt;0,CONCATENATE("2vi_",'Valoració '!$D$7,"_00",A14)," ")</f>
        <v xml:space="preserve"> </v>
      </c>
    </row>
    <row r="15" spans="1:5" x14ac:dyDescent="0.25">
      <c r="A15" s="31">
        <v>8</v>
      </c>
      <c r="B15" s="3"/>
      <c r="C15" s="3"/>
      <c r="D15" s="106"/>
      <c r="E15" s="155" t="str">
        <f>IF(B15&gt;0,CONCATENATE("2vi_",'Valoració '!$D$7,"_00",A15)," ")</f>
        <v xml:space="preserve"> </v>
      </c>
    </row>
    <row r="16" spans="1:5" x14ac:dyDescent="0.25">
      <c r="A16" s="31">
        <v>9</v>
      </c>
      <c r="B16" s="3"/>
      <c r="C16" s="3"/>
      <c r="D16" s="106"/>
      <c r="E16" s="155" t="str">
        <f>IF(B16&gt;0,CONCATENATE("2vi_",'Valoració '!$D$7,"_00",A16)," ")</f>
        <v xml:space="preserve"> </v>
      </c>
    </row>
    <row r="17" spans="1:5" x14ac:dyDescent="0.25">
      <c r="A17" s="31">
        <v>10</v>
      </c>
      <c r="B17" s="3"/>
      <c r="C17" s="3"/>
      <c r="D17" s="106"/>
      <c r="E17" s="155" t="str">
        <f>IF(B17&gt;0,CONCATENATE("2vi_",'Valoració '!$D$7,"_00",A17)," ")</f>
        <v xml:space="preserve"> </v>
      </c>
    </row>
    <row r="18" spans="1:5" x14ac:dyDescent="0.25">
      <c r="A18" s="31">
        <v>11</v>
      </c>
      <c r="B18" s="3"/>
      <c r="C18" s="3"/>
      <c r="D18" s="106"/>
      <c r="E18" s="155" t="str">
        <f>IF(B18&gt;0,CONCATENATE("2vi_",'Valoració '!$D$7,"_00",A18)," ")</f>
        <v xml:space="preserve"> </v>
      </c>
    </row>
    <row r="19" spans="1:5" x14ac:dyDescent="0.25">
      <c r="A19" s="31">
        <v>12</v>
      </c>
      <c r="B19" s="3"/>
      <c r="C19" s="3"/>
      <c r="D19" s="106"/>
      <c r="E19" s="155" t="str">
        <f>IF(B19&gt;0,CONCATENATE("2vi_",'Valoració '!$D$7,"_00",A19)," ")</f>
        <v xml:space="preserve"> </v>
      </c>
    </row>
    <row r="20" spans="1:5" x14ac:dyDescent="0.25">
      <c r="A20" s="31">
        <v>13</v>
      </c>
      <c r="B20" s="3"/>
      <c r="C20" s="3"/>
      <c r="D20" s="106"/>
      <c r="E20" s="155" t="str">
        <f>IF(B20&gt;0,CONCATENATE("2vi_",'Valoració '!$D$7,"_00",A20)," ")</f>
        <v xml:space="preserve"> </v>
      </c>
    </row>
    <row r="21" spans="1:5" x14ac:dyDescent="0.25">
      <c r="A21" s="31">
        <v>14</v>
      </c>
      <c r="B21" s="3"/>
      <c r="C21" s="3"/>
      <c r="D21" s="106"/>
      <c r="E21" s="155" t="str">
        <f>IF(B21&gt;0,CONCATENATE("2vi_",'Valoració '!$D$7,"_00",A21)," ")</f>
        <v xml:space="preserve"> </v>
      </c>
    </row>
    <row r="22" spans="1:5" x14ac:dyDescent="0.25">
      <c r="A22" s="31">
        <v>15</v>
      </c>
      <c r="B22" s="3"/>
      <c r="C22" s="3"/>
      <c r="D22" s="106"/>
      <c r="E22" s="155" t="str">
        <f>IF(B22&gt;0,CONCATENATE("2vi_",'Valoració '!$D$7,"_00",A22)," ")</f>
        <v xml:space="preserve"> </v>
      </c>
    </row>
    <row r="23" spans="1:5" x14ac:dyDescent="0.25">
      <c r="A23" s="31">
        <v>16</v>
      </c>
      <c r="B23" s="3"/>
      <c r="C23" s="3"/>
      <c r="D23" s="106"/>
      <c r="E23" s="155" t="str">
        <f>IF(B23&gt;0,CONCATENATE("2vi_",'Valoració '!$D$7,"_00",A23)," ")</f>
        <v xml:space="preserve"> </v>
      </c>
    </row>
    <row r="24" spans="1:5" x14ac:dyDescent="0.25">
      <c r="A24" s="31">
        <v>17</v>
      </c>
      <c r="B24" s="3"/>
      <c r="C24" s="3"/>
      <c r="D24" s="106"/>
      <c r="E24" s="155" t="str">
        <f>IF(B24&gt;0,CONCATENATE("2vi_",'Valoració '!$D$7,"_00",A24)," ")</f>
        <v xml:space="preserve"> </v>
      </c>
    </row>
    <row r="25" spans="1:5" x14ac:dyDescent="0.25">
      <c r="A25" s="31">
        <v>18</v>
      </c>
      <c r="B25" s="3"/>
      <c r="C25" s="3"/>
      <c r="D25" s="106"/>
      <c r="E25" s="155" t="str">
        <f>IF(B25&gt;0,CONCATENATE("2vi_",'Valoració '!$D$7,"_00",A25)," ")</f>
        <v xml:space="preserve"> </v>
      </c>
    </row>
    <row r="26" spans="1:5" x14ac:dyDescent="0.25">
      <c r="A26" s="31">
        <v>19</v>
      </c>
      <c r="B26" s="3"/>
      <c r="C26" s="3"/>
      <c r="D26" s="106"/>
      <c r="E26" s="155" t="str">
        <f>IF(B26&gt;0,CONCATENATE("2vi_",'Valoració '!$D$7,"_00",A26)," ")</f>
        <v xml:space="preserve"> </v>
      </c>
    </row>
    <row r="27" spans="1:5" x14ac:dyDescent="0.25">
      <c r="A27" s="31">
        <v>20</v>
      </c>
      <c r="B27" s="3"/>
      <c r="C27" s="3"/>
      <c r="D27" s="106"/>
      <c r="E27" s="155" t="str">
        <f>IF(B27&gt;0,CONCATENATE("2vi_",'Valoració '!$D$7,"_00",A27)," ")</f>
        <v xml:space="preserve"> </v>
      </c>
    </row>
    <row r="28" spans="1:5" x14ac:dyDescent="0.25">
      <c r="A28" s="31">
        <v>21</v>
      </c>
      <c r="B28" s="3"/>
      <c r="C28" s="3"/>
      <c r="D28" s="106"/>
      <c r="E28" s="155" t="str">
        <f>IF(B28&gt;0,CONCATENATE("2vi_",'Valoració '!$D$7,"_00",A28)," ")</f>
        <v xml:space="preserve"> </v>
      </c>
    </row>
    <row r="29" spans="1:5" x14ac:dyDescent="0.25">
      <c r="A29" s="31">
        <v>22</v>
      </c>
      <c r="B29" s="3"/>
      <c r="C29" s="3"/>
      <c r="D29" s="106"/>
      <c r="E29" s="155" t="str">
        <f>IF(B29&gt;0,CONCATENATE("2vi_",'Valoració '!$D$7,"_00",A29)," ")</f>
        <v xml:space="preserve"> </v>
      </c>
    </row>
    <row r="30" spans="1:5" x14ac:dyDescent="0.25">
      <c r="A30" s="31">
        <v>23</v>
      </c>
      <c r="B30" s="3"/>
      <c r="C30" s="3"/>
      <c r="D30" s="106"/>
      <c r="E30" s="155" t="str">
        <f>IF(B30&gt;0,CONCATENATE("2vi_",'Valoració '!$D$7,"_00",A30)," ")</f>
        <v xml:space="preserve"> </v>
      </c>
    </row>
    <row r="31" spans="1:5" x14ac:dyDescent="0.25">
      <c r="A31" s="31">
        <v>24</v>
      </c>
      <c r="B31" s="3"/>
      <c r="C31" s="3"/>
      <c r="D31" s="106"/>
      <c r="E31" s="155" t="str">
        <f>IF(B31&gt;0,CONCATENATE("2vi_",'Valoració '!$D$7,"_00",A31)," ")</f>
        <v xml:space="preserve"> </v>
      </c>
    </row>
    <row r="32" spans="1:5" x14ac:dyDescent="0.25">
      <c r="A32" s="31">
        <v>25</v>
      </c>
      <c r="B32" s="3"/>
      <c r="C32" s="3"/>
      <c r="D32" s="106"/>
      <c r="E32" s="155" t="str">
        <f>IF(B32&gt;0,CONCATENATE("2vi_",'Valoració '!$D$7,"_00",A32)," ")</f>
        <v xml:space="preserve"> </v>
      </c>
    </row>
    <row r="33" spans="1:5" x14ac:dyDescent="0.25">
      <c r="A33" s="31">
        <v>26</v>
      </c>
      <c r="B33" s="3"/>
      <c r="C33" s="3"/>
      <c r="D33" s="106"/>
      <c r="E33" s="155" t="str">
        <f>IF(B33&gt;0,CONCATENATE("2vi_",'Valoració '!$D$7,"_00",A33)," ")</f>
        <v xml:space="preserve"> </v>
      </c>
    </row>
    <row r="34" spans="1:5" x14ac:dyDescent="0.25">
      <c r="A34" s="31">
        <v>27</v>
      </c>
      <c r="B34" s="3"/>
      <c r="C34" s="3"/>
      <c r="D34" s="106"/>
      <c r="E34" s="155" t="str">
        <f>IF(B34&gt;0,CONCATENATE("2vi_",'Valoració '!$D$7,"_00",A34)," ")</f>
        <v xml:space="preserve"> </v>
      </c>
    </row>
    <row r="35" spans="1:5" x14ac:dyDescent="0.25">
      <c r="A35" s="31">
        <v>28</v>
      </c>
      <c r="B35" s="3"/>
      <c r="C35" s="3"/>
      <c r="D35" s="106"/>
      <c r="E35" s="155" t="str">
        <f>IF(B35&gt;0,CONCATENATE("2vi_",'Valoració '!$D$7,"_00",A35)," ")</f>
        <v xml:space="preserve"> </v>
      </c>
    </row>
    <row r="36" spans="1:5" x14ac:dyDescent="0.25">
      <c r="A36" s="31">
        <v>29</v>
      </c>
      <c r="B36" s="3"/>
      <c r="C36" s="3"/>
      <c r="D36" s="106"/>
      <c r="E36" s="155" t="str">
        <f>IF(B36&gt;0,CONCATENATE("2vi_",'Valoració '!$D$7,"_00",A36)," ")</f>
        <v xml:space="preserve"> </v>
      </c>
    </row>
    <row r="37" spans="1:5" x14ac:dyDescent="0.25">
      <c r="A37" s="31">
        <v>30</v>
      </c>
      <c r="B37" s="3"/>
      <c r="C37" s="3"/>
      <c r="D37" s="106"/>
      <c r="E37" s="155" t="str">
        <f>IF(B37&gt;0,CONCATENATE("2vi_",'Valoració '!$D$7,"_00",A37)," ")</f>
        <v xml:space="preserve"> </v>
      </c>
    </row>
    <row r="38" spans="1:5" x14ac:dyDescent="0.25">
      <c r="A38" s="31">
        <v>31</v>
      </c>
      <c r="B38" s="3"/>
      <c r="C38" s="3"/>
      <c r="D38" s="106"/>
      <c r="E38" s="155" t="str">
        <f>IF(B38&gt;0,CONCATENATE("2vi_",'Valoració '!$D$7,"_00",A38)," ")</f>
        <v xml:space="preserve"> </v>
      </c>
    </row>
    <row r="39" spans="1:5" x14ac:dyDescent="0.25">
      <c r="A39" s="31">
        <v>32</v>
      </c>
      <c r="B39" s="3"/>
      <c r="C39" s="3"/>
      <c r="D39" s="106"/>
      <c r="E39" s="155" t="str">
        <f>IF(B39&gt;0,CONCATENATE("2vi_",'Valoració '!$D$7,"_00",A39)," ")</f>
        <v xml:space="preserve"> </v>
      </c>
    </row>
    <row r="40" spans="1:5" x14ac:dyDescent="0.25">
      <c r="A40" s="31">
        <v>33</v>
      </c>
      <c r="B40" s="3"/>
      <c r="C40" s="3"/>
      <c r="D40" s="106"/>
      <c r="E40" s="155" t="str">
        <f>IF(B40&gt;0,CONCATENATE("2vi_",'Valoració '!$D$7,"_00",A40)," ")</f>
        <v xml:space="preserve"> </v>
      </c>
    </row>
    <row r="41" spans="1:5" x14ac:dyDescent="0.25">
      <c r="A41" s="31">
        <v>34</v>
      </c>
      <c r="B41" s="3"/>
      <c r="C41" s="3"/>
      <c r="D41" s="106"/>
      <c r="E41" s="155" t="str">
        <f>IF(B41&gt;0,CONCATENATE("2vi_",'Valoració '!$D$7,"_00",A41)," ")</f>
        <v xml:space="preserve"> </v>
      </c>
    </row>
    <row r="42" spans="1:5" x14ac:dyDescent="0.25">
      <c r="A42" s="31">
        <v>35</v>
      </c>
      <c r="B42" s="3"/>
      <c r="C42" s="3"/>
      <c r="D42" s="106"/>
      <c r="E42" s="155" t="str">
        <f>IF(B42&gt;0,CONCATENATE("2vi_",'Valoració '!$D$7,"_00",A42)," ")</f>
        <v xml:space="preserve"> </v>
      </c>
    </row>
    <row r="43" spans="1:5" x14ac:dyDescent="0.25">
      <c r="A43" s="31">
        <v>36</v>
      </c>
      <c r="B43" s="3"/>
      <c r="C43" s="3"/>
      <c r="D43" s="106"/>
      <c r="E43" s="155" t="str">
        <f>IF(B43&gt;0,CONCATENATE("2vi_",'Valoració '!$D$7,"_00",A43)," ")</f>
        <v xml:space="preserve"> </v>
      </c>
    </row>
    <row r="44" spans="1:5" x14ac:dyDescent="0.25">
      <c r="A44" s="31">
        <v>37</v>
      </c>
      <c r="B44" s="3"/>
      <c r="C44" s="3"/>
      <c r="D44" s="106"/>
      <c r="E44" s="155" t="str">
        <f>IF(B44&gt;0,CONCATENATE("2vi_",'Valoració '!$D$7,"_00",A44)," ")</f>
        <v xml:space="preserve"> </v>
      </c>
    </row>
    <row r="45" spans="1:5" x14ac:dyDescent="0.25">
      <c r="A45" s="31">
        <v>38</v>
      </c>
      <c r="B45" s="3"/>
      <c r="C45" s="3"/>
      <c r="D45" s="106"/>
      <c r="E45" s="155" t="str">
        <f>IF(B45&gt;0,CONCATENATE("2vi_",'Valoració '!$D$7,"_00",A45)," ")</f>
        <v xml:space="preserve"> </v>
      </c>
    </row>
    <row r="46" spans="1:5" x14ac:dyDescent="0.25">
      <c r="A46" s="31">
        <v>39</v>
      </c>
      <c r="B46" s="3"/>
      <c r="C46" s="3"/>
      <c r="D46" s="106"/>
      <c r="E46" s="155" t="str">
        <f>IF(B46&gt;0,CONCATENATE("2vi_",'Valoració '!$D$7,"_00",A46)," ")</f>
        <v xml:space="preserve"> </v>
      </c>
    </row>
    <row r="47" spans="1:5" x14ac:dyDescent="0.25">
      <c r="A47" s="31">
        <v>40</v>
      </c>
      <c r="B47" s="3"/>
      <c r="C47" s="3"/>
      <c r="D47" s="106"/>
      <c r="E47" s="155" t="str">
        <f>IF(B47&gt;0,CONCATENATE("2vi_",'Valoració '!$D$7,"_00",A47)," ")</f>
        <v xml:space="preserve"> </v>
      </c>
    </row>
    <row r="48" spans="1:5" x14ac:dyDescent="0.25">
      <c r="A48" s="31">
        <v>41</v>
      </c>
      <c r="B48" s="3"/>
      <c r="C48" s="3"/>
      <c r="D48" s="106"/>
      <c r="E48" s="155" t="str">
        <f>IF(B48&gt;0,CONCATENATE("2vi_",'Valoració '!$D$7,"_00",A48)," ")</f>
        <v xml:space="preserve"> </v>
      </c>
    </row>
    <row r="49" spans="1:5" x14ac:dyDescent="0.25">
      <c r="A49" s="31">
        <v>42</v>
      </c>
      <c r="B49" s="3"/>
      <c r="C49" s="3"/>
      <c r="D49" s="106"/>
      <c r="E49" s="155" t="str">
        <f>IF(B49&gt;0,CONCATENATE("2vi_",'Valoració '!$D$7,"_00",A49)," ")</f>
        <v xml:space="preserve"> </v>
      </c>
    </row>
    <row r="50" spans="1:5" x14ac:dyDescent="0.25">
      <c r="A50" s="31">
        <v>43</v>
      </c>
      <c r="B50" s="3"/>
      <c r="C50" s="3"/>
      <c r="D50" s="106"/>
      <c r="E50" s="155" t="str">
        <f>IF(B50&gt;0,CONCATENATE("2vi_",'Valoració '!$D$7,"_00",A50)," ")</f>
        <v xml:space="preserve"> </v>
      </c>
    </row>
    <row r="51" spans="1:5" x14ac:dyDescent="0.25">
      <c r="A51" s="31">
        <v>44</v>
      </c>
      <c r="B51" s="3"/>
      <c r="C51" s="3"/>
      <c r="D51" s="106"/>
      <c r="E51" s="155" t="str">
        <f>IF(B51&gt;0,CONCATENATE("2vi_",'Valoració '!$D$7,"_00",A51)," ")</f>
        <v xml:space="preserve"> </v>
      </c>
    </row>
    <row r="52" spans="1:5" x14ac:dyDescent="0.25">
      <c r="A52" s="31">
        <v>45</v>
      </c>
      <c r="B52" s="3"/>
      <c r="C52" s="3"/>
      <c r="D52" s="106"/>
      <c r="E52" s="155" t="str">
        <f>IF(B52&gt;0,CONCATENATE("2vi_",'Valoració '!$D$7,"_00",A52)," ")</f>
        <v xml:space="preserve"> </v>
      </c>
    </row>
    <row r="53" spans="1:5" x14ac:dyDescent="0.25">
      <c r="A53" s="31">
        <v>46</v>
      </c>
      <c r="B53" s="3"/>
      <c r="C53" s="3"/>
      <c r="D53" s="106"/>
      <c r="E53" s="155" t="str">
        <f>IF(B53&gt;0,CONCATENATE("2vi_",'Valoració '!$D$7,"_00",A53)," ")</f>
        <v xml:space="preserve"> </v>
      </c>
    </row>
    <row r="54" spans="1:5" x14ac:dyDescent="0.25">
      <c r="A54" s="31">
        <v>47</v>
      </c>
      <c r="B54" s="3"/>
      <c r="C54" s="3"/>
      <c r="D54" s="106"/>
      <c r="E54" s="155" t="str">
        <f>IF(B54&gt;0,CONCATENATE("2vi_",'Valoració '!$D$7,"_00",A54)," ")</f>
        <v xml:space="preserve"> </v>
      </c>
    </row>
    <row r="55" spans="1:5" x14ac:dyDescent="0.25">
      <c r="A55" s="31">
        <v>48</v>
      </c>
      <c r="B55" s="3"/>
      <c r="C55" s="3"/>
      <c r="D55" s="106"/>
      <c r="E55" s="155" t="str">
        <f>IF(B55&gt;0,CONCATENATE("2vi_",'Valoració '!$D$7,"_00",A55)," ")</f>
        <v xml:space="preserve"> </v>
      </c>
    </row>
    <row r="56" spans="1:5" x14ac:dyDescent="0.25">
      <c r="A56" s="31">
        <v>49</v>
      </c>
      <c r="B56" s="3"/>
      <c r="C56" s="3"/>
      <c r="D56" s="106"/>
      <c r="E56" s="155" t="str">
        <f>IF(B56&gt;0,CONCATENATE("2vi_",'Valoració '!$D$7,"_00",A56)," ")</f>
        <v xml:space="preserve"> </v>
      </c>
    </row>
    <row r="57" spans="1:5" x14ac:dyDescent="0.25">
      <c r="A57" s="31">
        <v>50</v>
      </c>
      <c r="B57" s="3"/>
      <c r="C57" s="3"/>
      <c r="D57" s="106"/>
      <c r="E57" s="155" t="str">
        <f>IF(B57&gt;0,CONCATENATE("2vi_",'Valoració '!$D$7,"_00",A57)," ")</f>
        <v xml:space="preserve"> </v>
      </c>
    </row>
    <row r="58" spans="1:5" x14ac:dyDescent="0.25">
      <c r="A58" s="31">
        <v>51</v>
      </c>
      <c r="B58" s="3"/>
      <c r="C58" s="3"/>
      <c r="D58" s="106"/>
      <c r="E58" s="155" t="str">
        <f>IF(B58&gt;0,CONCATENATE("2vi_",'Valoració '!$D$7,"_00",A58)," ")</f>
        <v xml:space="preserve"> </v>
      </c>
    </row>
    <row r="59" spans="1:5" x14ac:dyDescent="0.25">
      <c r="A59" s="31">
        <v>52</v>
      </c>
      <c r="B59" s="3"/>
      <c r="C59" s="3"/>
      <c r="D59" s="106"/>
      <c r="E59" s="155" t="str">
        <f>IF(B59&gt;0,CONCATENATE("2vi_",'Valoració '!$D$7,"_00",A59)," ")</f>
        <v xml:space="preserve"> </v>
      </c>
    </row>
    <row r="60" spans="1:5" x14ac:dyDescent="0.25">
      <c r="A60" s="31">
        <v>53</v>
      </c>
      <c r="B60" s="3"/>
      <c r="C60" s="3"/>
      <c r="D60" s="106"/>
      <c r="E60" s="155" t="str">
        <f>IF(B60&gt;0,CONCATENATE("2vi_",'Valoració '!$D$7,"_00",A60)," ")</f>
        <v xml:space="preserve"> </v>
      </c>
    </row>
    <row r="61" spans="1:5" x14ac:dyDescent="0.25">
      <c r="A61" s="31">
        <v>54</v>
      </c>
      <c r="B61" s="3"/>
      <c r="C61" s="3"/>
      <c r="D61" s="106"/>
      <c r="E61" s="155" t="str">
        <f>IF(B61&gt;0,CONCATENATE("2vi_",'Valoració '!$D$7,"_00",A61)," ")</f>
        <v xml:space="preserve"> </v>
      </c>
    </row>
    <row r="62" spans="1:5" x14ac:dyDescent="0.25">
      <c r="A62" s="31">
        <v>55</v>
      </c>
      <c r="B62" s="3"/>
      <c r="C62" s="3"/>
      <c r="D62" s="106"/>
      <c r="E62" s="155" t="str">
        <f>IF(B62&gt;0,CONCATENATE("2vi_",'Valoració '!$D$7,"_00",A62)," ")</f>
        <v xml:space="preserve"> </v>
      </c>
    </row>
    <row r="63" spans="1:5" x14ac:dyDescent="0.25">
      <c r="A63" s="31">
        <v>56</v>
      </c>
      <c r="B63" s="3"/>
      <c r="C63" s="3"/>
      <c r="D63" s="106"/>
      <c r="E63" s="155" t="str">
        <f>IF(B63&gt;0,CONCATENATE("2vi_",'Valoració '!$D$7,"_00",A63)," ")</f>
        <v xml:space="preserve"> </v>
      </c>
    </row>
    <row r="64" spans="1:5" x14ac:dyDescent="0.25">
      <c r="A64" s="31">
        <v>57</v>
      </c>
      <c r="B64" s="3"/>
      <c r="C64" s="3"/>
      <c r="D64" s="106"/>
      <c r="E64" s="155" t="str">
        <f>IF(B64&gt;0,CONCATENATE("2vi_",'Valoració '!$D$7,"_00",A64)," ")</f>
        <v xml:space="preserve"> </v>
      </c>
    </row>
    <row r="65" spans="1:5" x14ac:dyDescent="0.25">
      <c r="A65" s="31">
        <v>58</v>
      </c>
      <c r="B65" s="3"/>
      <c r="C65" s="3"/>
      <c r="D65" s="106"/>
      <c r="E65" s="155" t="str">
        <f>IF(B65&gt;0,CONCATENATE("2vi_",'Valoració '!$D$7,"_00",A65)," ")</f>
        <v xml:space="preserve"> </v>
      </c>
    </row>
    <row r="66" spans="1:5" x14ac:dyDescent="0.25">
      <c r="A66" s="31">
        <v>59</v>
      </c>
      <c r="B66" s="3"/>
      <c r="C66" s="3"/>
      <c r="D66" s="106"/>
      <c r="E66" s="155" t="str">
        <f>IF(B66&gt;0,CONCATENATE("2vi_",'Valoració '!$D$7,"_00",A66)," ")</f>
        <v xml:space="preserve"> </v>
      </c>
    </row>
    <row r="67" spans="1:5" x14ac:dyDescent="0.25">
      <c r="A67" s="31">
        <v>60</v>
      </c>
      <c r="B67" s="3"/>
      <c r="C67" s="3"/>
      <c r="D67" s="106"/>
      <c r="E67" s="155" t="str">
        <f>IF(B67&gt;0,CONCATENATE("2vi_",'Valoració '!$D$7,"_00",A67)," ")</f>
        <v xml:space="preserve"> </v>
      </c>
    </row>
    <row r="68" spans="1:5" x14ac:dyDescent="0.25">
      <c r="A68" s="31">
        <v>61</v>
      </c>
      <c r="B68" s="3"/>
      <c r="C68" s="3"/>
      <c r="D68" s="106"/>
      <c r="E68" s="155" t="str">
        <f>IF(B68&gt;0,CONCATENATE("2vi_",'Valoració '!$D$7,"_00",A68)," ")</f>
        <v xml:space="preserve"> </v>
      </c>
    </row>
    <row r="69" spans="1:5" x14ac:dyDescent="0.25">
      <c r="A69" s="31">
        <v>62</v>
      </c>
      <c r="B69" s="3"/>
      <c r="C69" s="3"/>
      <c r="D69" s="106"/>
      <c r="E69" s="155" t="str">
        <f>IF(B69&gt;0,CONCATENATE("2vi_",'Valoració '!$D$7,"_00",A69)," ")</f>
        <v xml:space="preserve"> </v>
      </c>
    </row>
    <row r="70" spans="1:5" x14ac:dyDescent="0.25">
      <c r="A70" s="31">
        <v>63</v>
      </c>
      <c r="B70" s="3"/>
      <c r="C70" s="3"/>
      <c r="D70" s="106"/>
      <c r="E70" s="155" t="str">
        <f>IF(B70&gt;0,CONCATENATE("2vi_",'Valoració '!$D$7,"_00",A70)," ")</f>
        <v xml:space="preserve"> </v>
      </c>
    </row>
    <row r="71" spans="1:5" x14ac:dyDescent="0.25">
      <c r="A71" s="31">
        <v>64</v>
      </c>
      <c r="B71" s="3"/>
      <c r="C71" s="3"/>
      <c r="D71" s="106"/>
      <c r="E71" s="155" t="str">
        <f>IF(B71&gt;0,CONCATENATE("2vi_",'Valoració '!$D$7,"_00",A71)," ")</f>
        <v xml:space="preserve"> </v>
      </c>
    </row>
    <row r="72" spans="1:5" x14ac:dyDescent="0.25">
      <c r="A72" s="31">
        <v>65</v>
      </c>
      <c r="B72" s="3"/>
      <c r="C72" s="3"/>
      <c r="D72" s="106"/>
      <c r="E72" s="155" t="str">
        <f>IF(B72&gt;0,CONCATENATE("2vi_",'Valoració '!$D$7,"_00",A72)," ")</f>
        <v xml:space="preserve"> </v>
      </c>
    </row>
    <row r="73" spans="1:5" x14ac:dyDescent="0.25">
      <c r="A73" s="31">
        <v>66</v>
      </c>
      <c r="B73" s="3"/>
      <c r="C73" s="3"/>
      <c r="D73" s="106"/>
      <c r="E73" s="155" t="str">
        <f>IF(B73&gt;0,CONCATENATE("2vi_",'Valoració '!$D$7,"_00",A73)," ")</f>
        <v xml:space="preserve"> </v>
      </c>
    </row>
    <row r="74" spans="1:5" x14ac:dyDescent="0.25">
      <c r="A74" s="31">
        <v>67</v>
      </c>
      <c r="B74" s="3"/>
      <c r="C74" s="3"/>
      <c r="D74" s="106"/>
      <c r="E74" s="155" t="str">
        <f>IF(B74&gt;0,CONCATENATE("2vi_",'Valoració '!$D$7,"_00",A74)," ")</f>
        <v xml:space="preserve"> </v>
      </c>
    </row>
    <row r="75" spans="1:5" x14ac:dyDescent="0.25">
      <c r="A75" s="31">
        <v>68</v>
      </c>
      <c r="B75" s="3"/>
      <c r="C75" s="3"/>
      <c r="D75" s="106"/>
      <c r="E75" s="155" t="str">
        <f>IF(B75&gt;0,CONCATENATE("2vi_",'Valoració '!$D$7,"_00",A75)," ")</f>
        <v xml:space="preserve"> </v>
      </c>
    </row>
    <row r="76" spans="1:5" x14ac:dyDescent="0.25">
      <c r="A76" s="31">
        <v>69</v>
      </c>
      <c r="B76" s="3"/>
      <c r="C76" s="3"/>
      <c r="D76" s="106"/>
      <c r="E76" s="155" t="str">
        <f>IF(B76&gt;0,CONCATENATE("2vi_",'Valoració '!$D$7,"_00",A76)," ")</f>
        <v xml:space="preserve"> </v>
      </c>
    </row>
    <row r="77" spans="1:5" x14ac:dyDescent="0.25">
      <c r="A77" s="31">
        <v>70</v>
      </c>
      <c r="B77" s="3"/>
      <c r="C77" s="3"/>
      <c r="D77" s="106"/>
      <c r="E77" s="155" t="str">
        <f>IF(B77&gt;0,CONCATENATE("2vi_",'Valoració '!$D$7,"_00",A77)," ")</f>
        <v xml:space="preserve"> </v>
      </c>
    </row>
    <row r="78" spans="1:5" x14ac:dyDescent="0.25">
      <c r="A78" s="31">
        <v>71</v>
      </c>
      <c r="B78" s="3"/>
      <c r="C78" s="3"/>
      <c r="D78" s="106"/>
      <c r="E78" s="155" t="str">
        <f>IF(B78&gt;0,CONCATENATE("2vi_",'Valoració '!$D$7,"_00",A78)," ")</f>
        <v xml:space="preserve"> </v>
      </c>
    </row>
    <row r="79" spans="1:5" x14ac:dyDescent="0.25">
      <c r="A79" s="31">
        <v>72</v>
      </c>
      <c r="B79" s="3"/>
      <c r="C79" s="3"/>
      <c r="D79" s="106"/>
      <c r="E79" s="155" t="str">
        <f>IF(B79&gt;0,CONCATENATE("2vi_",'Valoració '!$D$7,"_00",A79)," ")</f>
        <v xml:space="preserve"> </v>
      </c>
    </row>
    <row r="80" spans="1:5" x14ac:dyDescent="0.25">
      <c r="A80" s="31">
        <v>73</v>
      </c>
      <c r="B80" s="3"/>
      <c r="C80" s="3"/>
      <c r="D80" s="106"/>
      <c r="E80" s="155" t="str">
        <f>IF(B80&gt;0,CONCATENATE("2vi_",'Valoració '!$D$7,"_00",A80)," ")</f>
        <v xml:space="preserve"> </v>
      </c>
    </row>
    <row r="81" spans="1:5" x14ac:dyDescent="0.25">
      <c r="A81" s="31">
        <v>74</v>
      </c>
      <c r="B81" s="3"/>
      <c r="C81" s="3"/>
      <c r="D81" s="106"/>
      <c r="E81" s="155" t="str">
        <f>IF(B81&gt;0,CONCATENATE("2vi_",'Valoració '!$D$7,"_00",A81)," ")</f>
        <v xml:space="preserve"> </v>
      </c>
    </row>
    <row r="82" spans="1:5" x14ac:dyDescent="0.25">
      <c r="A82" s="31">
        <v>75</v>
      </c>
      <c r="B82" s="3"/>
      <c r="C82" s="3"/>
      <c r="D82" s="106"/>
      <c r="E82" s="155" t="str">
        <f>IF(B82&gt;0,CONCATENATE("2vi_",'Valoració '!$D$7,"_00",A82)," ")</f>
        <v xml:space="preserve"> </v>
      </c>
    </row>
    <row r="83" spans="1:5" x14ac:dyDescent="0.25">
      <c r="A83" s="31">
        <v>76</v>
      </c>
      <c r="B83" s="3"/>
      <c r="C83" s="3"/>
      <c r="D83" s="106"/>
      <c r="E83" s="155" t="str">
        <f>IF(B83&gt;0,CONCATENATE("2vi_",'Valoració '!$D$7,"_00",A83)," ")</f>
        <v xml:space="preserve"> </v>
      </c>
    </row>
    <row r="84" spans="1:5" x14ac:dyDescent="0.25">
      <c r="A84" s="31">
        <v>77</v>
      </c>
      <c r="B84" s="3"/>
      <c r="C84" s="3"/>
      <c r="D84" s="106"/>
      <c r="E84" s="155" t="str">
        <f>IF(B84&gt;0,CONCATENATE("2vi_",'Valoració '!$D$7,"_00",A84)," ")</f>
        <v xml:space="preserve"> </v>
      </c>
    </row>
    <row r="85" spans="1:5" x14ac:dyDescent="0.25">
      <c r="A85" s="31">
        <v>78</v>
      </c>
      <c r="B85" s="3"/>
      <c r="C85" s="3"/>
      <c r="D85" s="106"/>
      <c r="E85" s="155" t="str">
        <f>IF(B85&gt;0,CONCATENATE("2vi_",'Valoració '!$D$7,"_00",A85)," ")</f>
        <v xml:space="preserve"> </v>
      </c>
    </row>
    <row r="86" spans="1:5" x14ac:dyDescent="0.25">
      <c r="A86" s="31">
        <v>79</v>
      </c>
      <c r="B86" s="3"/>
      <c r="C86" s="3"/>
      <c r="D86" s="106"/>
      <c r="E86" s="155" t="str">
        <f>IF(B86&gt;0,CONCATENATE("2vi_",'Valoració '!$D$7,"_00",A86)," ")</f>
        <v xml:space="preserve"> </v>
      </c>
    </row>
    <row r="87" spans="1:5" x14ac:dyDescent="0.25">
      <c r="A87" s="31">
        <v>80</v>
      </c>
      <c r="B87" s="3"/>
      <c r="C87" s="3"/>
      <c r="D87" s="106"/>
      <c r="E87" s="155" t="str">
        <f>IF(B87&gt;0,CONCATENATE("2vi_",'Valoració '!$D$7,"_00",A87)," ")</f>
        <v xml:space="preserve"> </v>
      </c>
    </row>
    <row r="88" spans="1:5" x14ac:dyDescent="0.25">
      <c r="A88" s="31">
        <v>81</v>
      </c>
      <c r="B88" s="3"/>
      <c r="C88" s="3"/>
      <c r="D88" s="106"/>
      <c r="E88" s="155" t="str">
        <f>IF(B88&gt;0,CONCATENATE("2vi_",'Valoració '!$D$7,"_00",A88)," ")</f>
        <v xml:space="preserve"> </v>
      </c>
    </row>
    <row r="89" spans="1:5" x14ac:dyDescent="0.25">
      <c r="A89" s="31">
        <v>82</v>
      </c>
      <c r="B89" s="3"/>
      <c r="C89" s="3"/>
      <c r="D89" s="106"/>
      <c r="E89" s="155" t="str">
        <f>IF(B89&gt;0,CONCATENATE("2vi_",'Valoració '!$D$7,"_00",A89)," ")</f>
        <v xml:space="preserve"> </v>
      </c>
    </row>
    <row r="90" spans="1:5" x14ac:dyDescent="0.25">
      <c r="A90" s="31">
        <v>83</v>
      </c>
      <c r="B90" s="3"/>
      <c r="C90" s="3"/>
      <c r="D90" s="106"/>
      <c r="E90" s="155" t="str">
        <f>IF(B90&gt;0,CONCATENATE("2vi_",'Valoració '!$D$7,"_00",A90)," ")</f>
        <v xml:space="preserve"> </v>
      </c>
    </row>
    <row r="91" spans="1:5" x14ac:dyDescent="0.25">
      <c r="A91" s="31">
        <v>84</v>
      </c>
      <c r="B91" s="3"/>
      <c r="C91" s="3"/>
      <c r="D91" s="106"/>
      <c r="E91" s="155" t="str">
        <f>IF(B91&gt;0,CONCATENATE("2vi_",'Valoració '!$D$7,"_00",A91)," ")</f>
        <v xml:space="preserve"> </v>
      </c>
    </row>
    <row r="92" spans="1:5" x14ac:dyDescent="0.25">
      <c r="A92" s="31">
        <v>85</v>
      </c>
      <c r="B92" s="3"/>
      <c r="C92" s="3"/>
      <c r="D92" s="106"/>
      <c r="E92" s="155" t="str">
        <f>IF(B92&gt;0,CONCATENATE("2vi_",'Valoració '!$D$7,"_00",A92)," ")</f>
        <v xml:space="preserve"> </v>
      </c>
    </row>
    <row r="93" spans="1:5" x14ac:dyDescent="0.25">
      <c r="A93" s="31">
        <v>86</v>
      </c>
      <c r="B93" s="3"/>
      <c r="C93" s="3"/>
      <c r="D93" s="106"/>
      <c r="E93" s="155" t="str">
        <f>IF(B93&gt;0,CONCATENATE("2vi_",'Valoració '!$D$7,"_00",A93)," ")</f>
        <v xml:space="preserve"> </v>
      </c>
    </row>
    <row r="94" spans="1:5" x14ac:dyDescent="0.25">
      <c r="A94" s="31">
        <v>87</v>
      </c>
      <c r="B94" s="3"/>
      <c r="C94" s="3"/>
      <c r="D94" s="106"/>
      <c r="E94" s="155" t="str">
        <f>IF(B94&gt;0,CONCATENATE("2vi_",'Valoració '!$D$7,"_00",A94)," ")</f>
        <v xml:space="preserve"> </v>
      </c>
    </row>
    <row r="95" spans="1:5" x14ac:dyDescent="0.25">
      <c r="A95" s="31">
        <v>88</v>
      </c>
      <c r="B95" s="3"/>
      <c r="C95" s="3"/>
      <c r="D95" s="106"/>
      <c r="E95" s="155" t="str">
        <f>IF(B95&gt;0,CONCATENATE("2vi_",'Valoració '!$D$7,"_00",A95)," ")</f>
        <v xml:space="preserve"> </v>
      </c>
    </row>
    <row r="96" spans="1:5" x14ac:dyDescent="0.25">
      <c r="A96" s="31">
        <v>89</v>
      </c>
      <c r="B96" s="3"/>
      <c r="C96" s="3"/>
      <c r="D96" s="106"/>
      <c r="E96" s="155" t="str">
        <f>IF(B96&gt;0,CONCATENATE("2vi_",'Valoració '!$D$7,"_00",A96)," ")</f>
        <v xml:space="preserve"> </v>
      </c>
    </row>
    <row r="97" spans="1:5" x14ac:dyDescent="0.25">
      <c r="A97" s="31">
        <v>90</v>
      </c>
      <c r="B97" s="3"/>
      <c r="C97" s="3"/>
      <c r="D97" s="106"/>
      <c r="E97" s="155" t="str">
        <f>IF(B97&gt;0,CONCATENATE("2vi_",'Valoració '!$D$7,"_00",A97)," ")</f>
        <v xml:space="preserve"> </v>
      </c>
    </row>
    <row r="98" spans="1:5" x14ac:dyDescent="0.25">
      <c r="A98" s="31">
        <v>91</v>
      </c>
      <c r="B98" s="3"/>
      <c r="C98" s="3"/>
      <c r="D98" s="106"/>
      <c r="E98" s="155" t="str">
        <f>IF(B98&gt;0,CONCATENATE("2vi_",'Valoració '!$D$7,"_00",A98)," ")</f>
        <v xml:space="preserve"> </v>
      </c>
    </row>
    <row r="99" spans="1:5" x14ac:dyDescent="0.25">
      <c r="A99" s="31">
        <v>92</v>
      </c>
      <c r="B99" s="3"/>
      <c r="C99" s="3"/>
      <c r="D99" s="106"/>
      <c r="E99" s="155" t="str">
        <f>IF(B99&gt;0,CONCATENATE("2vi_",'Valoració '!$D$7,"_00",A99)," ")</f>
        <v xml:space="preserve"> </v>
      </c>
    </row>
    <row r="100" spans="1:5" x14ac:dyDescent="0.25">
      <c r="A100" s="31">
        <v>93</v>
      </c>
      <c r="B100" s="3"/>
      <c r="C100" s="3"/>
      <c r="D100" s="106"/>
      <c r="E100" s="155" t="str">
        <f>IF(B100&gt;0,CONCATENATE("2vi_",'Valoració '!$D$7,"_00",A100)," ")</f>
        <v xml:space="preserve"> </v>
      </c>
    </row>
    <row r="101" spans="1:5" x14ac:dyDescent="0.25">
      <c r="A101" s="31">
        <v>94</v>
      </c>
      <c r="B101" s="3"/>
      <c r="C101" s="3"/>
      <c r="D101" s="106"/>
      <c r="E101" s="155" t="str">
        <f>IF(B101&gt;0,CONCATENATE("2vi_",'Valoració '!$D$7,"_00",A101)," ")</f>
        <v xml:space="preserve"> </v>
      </c>
    </row>
    <row r="102" spans="1:5" x14ac:dyDescent="0.25">
      <c r="A102" s="31">
        <v>95</v>
      </c>
      <c r="B102" s="3"/>
      <c r="C102" s="3"/>
      <c r="D102" s="106"/>
      <c r="E102" s="155" t="str">
        <f>IF(B102&gt;0,CONCATENATE("2vi_",'Valoració '!$D$7,"_00",A102)," ")</f>
        <v xml:space="preserve"> </v>
      </c>
    </row>
    <row r="103" spans="1:5" x14ac:dyDescent="0.25">
      <c r="A103" s="31">
        <v>96</v>
      </c>
      <c r="B103" s="3"/>
      <c r="C103" s="3"/>
      <c r="D103" s="106"/>
      <c r="E103" s="155" t="str">
        <f>IF(B103&gt;0,CONCATENATE("2vi_",'Valoració '!$D$7,"_00",A103)," ")</f>
        <v xml:space="preserve"> </v>
      </c>
    </row>
    <row r="104" spans="1:5" x14ac:dyDescent="0.25">
      <c r="A104" s="31">
        <v>97</v>
      </c>
      <c r="B104" s="3"/>
      <c r="C104" s="3"/>
      <c r="D104" s="106"/>
      <c r="E104" s="155" t="str">
        <f>IF(B104&gt;0,CONCATENATE("2vi_",'Valoració '!$D$7,"_00",A104)," ")</f>
        <v xml:space="preserve"> </v>
      </c>
    </row>
    <row r="105" spans="1:5" x14ac:dyDescent="0.25">
      <c r="A105" s="31">
        <v>98</v>
      </c>
      <c r="B105" s="3"/>
      <c r="C105" s="3"/>
      <c r="D105" s="106"/>
      <c r="E105" s="155" t="str">
        <f>IF(B105&gt;0,CONCATENATE("2vi_",'Valoració '!$D$7,"_00",A105)," ")</f>
        <v xml:space="preserve"> </v>
      </c>
    </row>
    <row r="106" spans="1:5" x14ac:dyDescent="0.25">
      <c r="A106" s="31">
        <v>99</v>
      </c>
      <c r="B106" s="3"/>
      <c r="C106" s="3"/>
      <c r="D106" s="106"/>
      <c r="E106" s="155" t="str">
        <f>IF(B106&gt;0,CONCATENATE("2vi_",'Valoració '!$D$7,"_00",A106)," ")</f>
        <v xml:space="preserve"> </v>
      </c>
    </row>
    <row r="107" spans="1:5" x14ac:dyDescent="0.25">
      <c r="A107" s="31">
        <v>100</v>
      </c>
      <c r="B107" s="3"/>
      <c r="C107" s="3"/>
      <c r="D107" s="106"/>
      <c r="E107" s="155" t="str">
        <f>IF(B107&gt;0,CONCATENATE("2vi_",'Valoració '!$D$7,"_00",A107)," ")</f>
        <v xml:space="preserve"> </v>
      </c>
    </row>
    <row r="109" spans="1:5" ht="15.75" x14ac:dyDescent="0.25">
      <c r="B109" s="33"/>
      <c r="C109" s="33"/>
    </row>
  </sheetData>
  <sheetProtection algorithmName="SHA-512" hashValue="OQHcLFQCxz+a/SgbkhmWfv80OZLFNY3nz82pF/TAf7qD2RaoRrlNwH6IoddIbHQxHNGTuJFsFnwrK/vIngBaWA==" saltValue="88dK0SPPppanOyn1x1+U9Q==" spinCount="100000" sheet="1" objects="1" scenarios="1"/>
  <mergeCells count="1">
    <mergeCell ref="A6:D6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2]!Enviar">
                <anchor moveWithCells="1" sizeWithCells="1">
                  <from>
                    <xdr:col>4</xdr:col>
                    <xdr:colOff>419100</xdr:colOff>
                    <xdr:row>1</xdr:row>
                    <xdr:rowOff>0</xdr:rowOff>
                  </from>
                  <to>
                    <xdr:col>4</xdr:col>
                    <xdr:colOff>1609725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D108"/>
  <sheetViews>
    <sheetView workbookViewId="0">
      <selection activeCell="B21" sqref="B21"/>
    </sheetView>
  </sheetViews>
  <sheetFormatPr baseColWidth="10" defaultColWidth="9.140625" defaultRowHeight="15" x14ac:dyDescent="0.25"/>
  <cols>
    <col min="2" max="2" width="84.5703125" customWidth="1"/>
    <col min="3" max="3" width="19.140625" customWidth="1"/>
    <col min="4" max="4" width="22.42578125" customWidth="1"/>
  </cols>
  <sheetData>
    <row r="1" spans="1:4" x14ac:dyDescent="0.25">
      <c r="A1" s="30" t="s">
        <v>136</v>
      </c>
    </row>
    <row r="2" spans="1:4" x14ac:dyDescent="0.25">
      <c r="A2" t="s">
        <v>108</v>
      </c>
    </row>
    <row r="4" spans="1:4" x14ac:dyDescent="0.25">
      <c r="A4" s="39" t="s">
        <v>113</v>
      </c>
    </row>
    <row r="5" spans="1:4" ht="15" customHeight="1" x14ac:dyDescent="0.25">
      <c r="A5" s="253" t="s">
        <v>137</v>
      </c>
      <c r="B5" s="254"/>
      <c r="C5" s="255"/>
    </row>
    <row r="6" spans="1:4" ht="34.5" customHeight="1" x14ac:dyDescent="0.25">
      <c r="A6" s="46" t="s">
        <v>45</v>
      </c>
      <c r="B6" s="21" t="s">
        <v>123</v>
      </c>
      <c r="C6" s="21" t="s">
        <v>124</v>
      </c>
      <c r="D6" s="21" t="s">
        <v>43</v>
      </c>
    </row>
    <row r="7" spans="1:4" x14ac:dyDescent="0.25">
      <c r="A7" s="31">
        <v>1</v>
      </c>
      <c r="B7" s="42"/>
      <c r="C7" s="42"/>
      <c r="D7" s="31" t="str">
        <f>IF(B7&gt;0,(CONCATENATE("AM_",'Valoració '!$D$7,"00",A7))," ")</f>
        <v xml:space="preserve"> </v>
      </c>
    </row>
    <row r="8" spans="1:4" x14ac:dyDescent="0.25">
      <c r="A8" s="31">
        <v>2</v>
      </c>
      <c r="B8" s="42"/>
      <c r="C8" s="42"/>
      <c r="D8" s="31" t="str">
        <f>IF(B8&gt;0,(CONCATENATE("AM_",'Valoració '!$D$7,"00",A8))," ")</f>
        <v xml:space="preserve"> </v>
      </c>
    </row>
    <row r="9" spans="1:4" x14ac:dyDescent="0.25">
      <c r="A9" s="31">
        <v>3</v>
      </c>
      <c r="B9" s="42"/>
      <c r="C9" s="42"/>
      <c r="D9" s="31" t="str">
        <f>IF(B9&gt;0,(CONCATENATE("AM_",'Valoració '!$D$7,"00",A9))," ")</f>
        <v xml:space="preserve"> </v>
      </c>
    </row>
    <row r="10" spans="1:4" x14ac:dyDescent="0.25">
      <c r="A10" s="31">
        <v>4</v>
      </c>
      <c r="B10" s="42"/>
      <c r="C10" s="42"/>
      <c r="D10" s="31" t="str">
        <f>IF(B10&gt;0,(CONCATENATE("AM_",'Valoració '!$D$7,"00",A10))," ")</f>
        <v xml:space="preserve"> </v>
      </c>
    </row>
    <row r="11" spans="1:4" x14ac:dyDescent="0.25">
      <c r="A11" s="31">
        <v>5</v>
      </c>
      <c r="B11" s="42"/>
      <c r="C11" s="42"/>
      <c r="D11" s="31" t="str">
        <f>IF(B11&gt;0,(CONCATENATE("AM_",'Valoració '!$D$7,"00",A11))," ")</f>
        <v xml:space="preserve"> </v>
      </c>
    </row>
    <row r="12" spans="1:4" x14ac:dyDescent="0.25">
      <c r="A12" s="31">
        <v>6</v>
      </c>
      <c r="B12" s="42"/>
      <c r="C12" s="42"/>
      <c r="D12" s="31" t="str">
        <f>IF(B12&gt;0,(CONCATENATE("AM_",'Valoració '!$D$7,"00",A12))," ")</f>
        <v xml:space="preserve"> </v>
      </c>
    </row>
    <row r="13" spans="1:4" x14ac:dyDescent="0.25">
      <c r="A13" s="31">
        <v>7</v>
      </c>
      <c r="B13" s="3"/>
      <c r="C13" s="3"/>
      <c r="D13" s="31" t="str">
        <f>IF(B13&gt;0,(CONCATENATE("AM_",'Valoració '!$D$7,"00",A13))," ")</f>
        <v xml:space="preserve"> </v>
      </c>
    </row>
    <row r="14" spans="1:4" x14ac:dyDescent="0.25">
      <c r="A14" s="31">
        <v>8</v>
      </c>
      <c r="B14" s="3"/>
      <c r="C14" s="3"/>
      <c r="D14" s="31" t="str">
        <f>IF(B14&gt;0,(CONCATENATE("AM_",'Valoració '!$D$7,"00",A14))," ")</f>
        <v xml:space="preserve"> </v>
      </c>
    </row>
    <row r="15" spans="1:4" x14ac:dyDescent="0.25">
      <c r="A15" s="31">
        <v>9</v>
      </c>
      <c r="B15" s="3"/>
      <c r="C15" s="3"/>
      <c r="D15" s="31" t="str">
        <f>IF(B15&gt;0,(CONCATENATE("AM_",'Valoració '!$D$7,"00",A15))," ")</f>
        <v xml:space="preserve"> </v>
      </c>
    </row>
    <row r="16" spans="1:4" x14ac:dyDescent="0.25">
      <c r="A16" s="31">
        <v>10</v>
      </c>
      <c r="B16" s="3"/>
      <c r="C16" s="3"/>
      <c r="D16" s="31" t="str">
        <f>IF(B16&gt;0,(CONCATENATE("AM_",'Valoració '!$D$7,"00",A16))," ")</f>
        <v xml:space="preserve"> </v>
      </c>
    </row>
    <row r="17" spans="1:4" x14ac:dyDescent="0.25">
      <c r="A17" s="31">
        <v>11</v>
      </c>
      <c r="B17" s="3"/>
      <c r="C17" s="3"/>
      <c r="D17" s="31" t="str">
        <f>IF(B17&gt;0,(CONCATENATE("AM_",'Valoració '!$D$7,"00",A17))," ")</f>
        <v xml:space="preserve"> </v>
      </c>
    </row>
    <row r="18" spans="1:4" x14ac:dyDescent="0.25">
      <c r="A18" s="31">
        <v>12</v>
      </c>
      <c r="B18" s="3"/>
      <c r="C18" s="3"/>
      <c r="D18" s="31" t="str">
        <f>IF(B18&gt;0,(CONCATENATE("AM_",'Valoració '!$D$7,"00",A18))," ")</f>
        <v xml:space="preserve"> </v>
      </c>
    </row>
    <row r="19" spans="1:4" x14ac:dyDescent="0.25">
      <c r="A19" s="31">
        <v>13</v>
      </c>
      <c r="B19" s="3"/>
      <c r="C19" s="3"/>
      <c r="D19" s="31" t="str">
        <f>IF(B19&gt;0,(CONCATENATE("AM_",'Valoració '!$D$7,"00",A19))," ")</f>
        <v xml:space="preserve"> </v>
      </c>
    </row>
    <row r="20" spans="1:4" x14ac:dyDescent="0.25">
      <c r="A20" s="31">
        <v>14</v>
      </c>
      <c r="B20" s="3"/>
      <c r="C20" s="3"/>
      <c r="D20" s="31" t="str">
        <f>IF(B20&gt;0,(CONCATENATE("AM_",'Valoració '!$D$7,"00",A20))," ")</f>
        <v xml:space="preserve"> </v>
      </c>
    </row>
    <row r="21" spans="1:4" x14ac:dyDescent="0.25">
      <c r="A21" s="31">
        <v>15</v>
      </c>
      <c r="B21" s="3"/>
      <c r="C21" s="3"/>
      <c r="D21" s="31" t="str">
        <f>IF(B21&gt;0,(CONCATENATE("AM_",'Valoració '!$D$7,"00",A21))," ")</f>
        <v xml:space="preserve"> </v>
      </c>
    </row>
    <row r="22" spans="1:4" x14ac:dyDescent="0.25">
      <c r="A22" s="31">
        <v>16</v>
      </c>
      <c r="B22" s="3"/>
      <c r="C22" s="3"/>
      <c r="D22" s="31" t="str">
        <f>IF(B22&gt;0,(CONCATENATE("AM_",'Valoració '!$D$7,"00",A22))," ")</f>
        <v xml:space="preserve"> </v>
      </c>
    </row>
    <row r="23" spans="1:4" x14ac:dyDescent="0.25">
      <c r="A23" s="31">
        <v>17</v>
      </c>
      <c r="B23" s="3"/>
      <c r="C23" s="3"/>
      <c r="D23" s="31" t="str">
        <f>IF(B23&gt;0,(CONCATENATE("AM_",'Valoració '!$D$7,"00",A23))," ")</f>
        <v xml:space="preserve"> </v>
      </c>
    </row>
    <row r="24" spans="1:4" x14ac:dyDescent="0.25">
      <c r="A24" s="31">
        <v>18</v>
      </c>
      <c r="B24" s="3"/>
      <c r="C24" s="3"/>
      <c r="D24" s="31" t="str">
        <f>IF(B24&gt;0,(CONCATENATE("AM_",'Valoració '!$D$7,"00",A24))," ")</f>
        <v xml:space="preserve"> </v>
      </c>
    </row>
    <row r="25" spans="1:4" x14ac:dyDescent="0.25">
      <c r="A25" s="31">
        <v>19</v>
      </c>
      <c r="B25" s="3"/>
      <c r="C25" s="3"/>
      <c r="D25" s="31" t="str">
        <f>IF(B25&gt;0,(CONCATENATE("AM_",'Valoració '!$D$7,"00",A25))," ")</f>
        <v xml:space="preserve"> </v>
      </c>
    </row>
    <row r="26" spans="1:4" x14ac:dyDescent="0.25">
      <c r="A26" s="31">
        <v>20</v>
      </c>
      <c r="B26" s="3"/>
      <c r="C26" s="3"/>
      <c r="D26" s="31" t="str">
        <f>IF(B26&gt;0,(CONCATENATE("AM_",'Valoració '!$D$7,"00",A26))," ")</f>
        <v xml:space="preserve"> </v>
      </c>
    </row>
    <row r="27" spans="1:4" x14ac:dyDescent="0.25">
      <c r="A27" s="31">
        <v>21</v>
      </c>
      <c r="B27" s="3"/>
      <c r="C27" s="3"/>
      <c r="D27" s="31" t="str">
        <f>IF(B27&gt;0,(CONCATENATE("AM_",'Valoració '!$D$7,"00",A27))," ")</f>
        <v xml:space="preserve"> </v>
      </c>
    </row>
    <row r="28" spans="1:4" x14ac:dyDescent="0.25">
      <c r="A28" s="31">
        <v>22</v>
      </c>
      <c r="B28" s="3"/>
      <c r="C28" s="3"/>
      <c r="D28" s="31" t="str">
        <f>IF(B28&gt;0,(CONCATENATE("AM_",'Valoració '!$D$7,"00",A28))," ")</f>
        <v xml:space="preserve"> </v>
      </c>
    </row>
    <row r="29" spans="1:4" x14ac:dyDescent="0.25">
      <c r="A29" s="31">
        <v>23</v>
      </c>
      <c r="B29" s="3"/>
      <c r="C29" s="3"/>
      <c r="D29" s="31" t="str">
        <f>IF(B29&gt;0,(CONCATENATE("AM_",'Valoració '!$D$7,"00",A29))," ")</f>
        <v xml:space="preserve"> </v>
      </c>
    </row>
    <row r="30" spans="1:4" x14ac:dyDescent="0.25">
      <c r="A30" s="31">
        <v>24</v>
      </c>
      <c r="B30" s="3"/>
      <c r="C30" s="3"/>
      <c r="D30" s="31" t="str">
        <f>IF(B30&gt;0,(CONCATENATE("AM_",'Valoració '!$D$7,"00",A30))," ")</f>
        <v xml:space="preserve"> </v>
      </c>
    </row>
    <row r="31" spans="1:4" x14ac:dyDescent="0.25">
      <c r="A31" s="31">
        <v>25</v>
      </c>
      <c r="B31" s="3"/>
      <c r="C31" s="3"/>
      <c r="D31" s="31" t="str">
        <f>IF(B31&gt;0,(CONCATENATE("AM_",'Valoració '!$D$7,"00",A31))," ")</f>
        <v xml:space="preserve"> </v>
      </c>
    </row>
    <row r="32" spans="1:4" x14ac:dyDescent="0.25">
      <c r="A32" s="31">
        <v>26</v>
      </c>
      <c r="B32" s="3"/>
      <c r="C32" s="3"/>
      <c r="D32" s="31" t="str">
        <f>IF(B32&gt;0,(CONCATENATE("AM_",'Valoració '!$D$7,"00",A32))," ")</f>
        <v xml:space="preserve"> </v>
      </c>
    </row>
    <row r="33" spans="1:4" x14ac:dyDescent="0.25">
      <c r="A33" s="31">
        <v>27</v>
      </c>
      <c r="B33" s="3"/>
      <c r="C33" s="3"/>
      <c r="D33" s="31" t="str">
        <f>IF(B33&gt;0,(CONCATENATE("AM_",'Valoració '!$D$7,"00",A33))," ")</f>
        <v xml:space="preserve"> </v>
      </c>
    </row>
    <row r="34" spans="1:4" x14ac:dyDescent="0.25">
      <c r="A34" s="31">
        <v>28</v>
      </c>
      <c r="B34" s="3"/>
      <c r="C34" s="3"/>
      <c r="D34" s="31" t="str">
        <f>IF(B34&gt;0,(CONCATENATE("AM_",'Valoració '!$D$7,"00",A34))," ")</f>
        <v xml:space="preserve"> </v>
      </c>
    </row>
    <row r="35" spans="1:4" x14ac:dyDescent="0.25">
      <c r="A35" s="31">
        <v>29</v>
      </c>
      <c r="B35" s="3"/>
      <c r="C35" s="3"/>
      <c r="D35" s="31" t="str">
        <f>IF(B35&gt;0,(CONCATENATE("AM_",'Valoració '!$D$7,"00",A35))," ")</f>
        <v xml:space="preserve"> </v>
      </c>
    </row>
    <row r="36" spans="1:4" x14ac:dyDescent="0.25">
      <c r="A36" s="31">
        <v>30</v>
      </c>
      <c r="B36" s="3"/>
      <c r="C36" s="3"/>
      <c r="D36" s="31" t="str">
        <f>IF(B36&gt;0,(CONCATENATE("AM_",'Valoració '!$D$7,"00",A36))," ")</f>
        <v xml:space="preserve"> </v>
      </c>
    </row>
    <row r="37" spans="1:4" x14ac:dyDescent="0.25">
      <c r="A37" s="31">
        <v>31</v>
      </c>
      <c r="B37" s="3"/>
      <c r="C37" s="3"/>
      <c r="D37" s="31" t="str">
        <f>IF(B37&gt;0,(CONCATENATE("AM_",'Valoració '!$D$7,"00",A37))," ")</f>
        <v xml:space="preserve"> </v>
      </c>
    </row>
    <row r="38" spans="1:4" x14ac:dyDescent="0.25">
      <c r="A38" s="31">
        <v>32</v>
      </c>
      <c r="B38" s="3"/>
      <c r="C38" s="3"/>
      <c r="D38" s="31" t="str">
        <f>IF(B38&gt;0,(CONCATENATE("AM_",'Valoració '!$D$7,"00",A38))," ")</f>
        <v xml:space="preserve"> </v>
      </c>
    </row>
    <row r="39" spans="1:4" x14ac:dyDescent="0.25">
      <c r="A39" s="31">
        <v>33</v>
      </c>
      <c r="B39" s="3"/>
      <c r="C39" s="3"/>
      <c r="D39" s="31" t="str">
        <f>IF(B39&gt;0,(CONCATENATE("AM_",'Valoració '!$D$7,"00",A39))," ")</f>
        <v xml:space="preserve"> </v>
      </c>
    </row>
    <row r="40" spans="1:4" x14ac:dyDescent="0.25">
      <c r="A40" s="31">
        <v>34</v>
      </c>
      <c r="B40" s="3"/>
      <c r="C40" s="3"/>
      <c r="D40" s="31" t="str">
        <f>IF(B40&gt;0,(CONCATENATE("AM_",'Valoració '!$D$7,"00",A40))," ")</f>
        <v xml:space="preserve"> </v>
      </c>
    </row>
    <row r="41" spans="1:4" x14ac:dyDescent="0.25">
      <c r="A41" s="31">
        <v>35</v>
      </c>
      <c r="B41" s="3"/>
      <c r="C41" s="3"/>
      <c r="D41" s="31" t="str">
        <f>IF(B41&gt;0,(CONCATENATE("AM_",'Valoració '!$D$7,"00",A41))," ")</f>
        <v xml:space="preserve"> </v>
      </c>
    </row>
    <row r="42" spans="1:4" x14ac:dyDescent="0.25">
      <c r="A42" s="31">
        <v>36</v>
      </c>
      <c r="B42" s="3"/>
      <c r="C42" s="3"/>
      <c r="D42" s="31" t="str">
        <f>IF(B42&gt;0,(CONCATENATE("AM_",'Valoració '!$D$7,"00",A42))," ")</f>
        <v xml:space="preserve"> </v>
      </c>
    </row>
    <row r="43" spans="1:4" x14ac:dyDescent="0.25">
      <c r="A43" s="31">
        <v>37</v>
      </c>
      <c r="B43" s="3"/>
      <c r="C43" s="3"/>
      <c r="D43" s="31" t="str">
        <f>IF(B43&gt;0,(CONCATENATE("AM_",'Valoració '!$D$7,"00",A43))," ")</f>
        <v xml:space="preserve"> </v>
      </c>
    </row>
    <row r="44" spans="1:4" x14ac:dyDescent="0.25">
      <c r="A44" s="31">
        <v>38</v>
      </c>
      <c r="B44" s="3"/>
      <c r="C44" s="3"/>
      <c r="D44" s="31" t="str">
        <f>IF(B44&gt;0,(CONCATENATE("AM_",'Valoració '!$D$7,"00",A44))," ")</f>
        <v xml:space="preserve"> </v>
      </c>
    </row>
    <row r="45" spans="1:4" x14ac:dyDescent="0.25">
      <c r="A45" s="31">
        <v>39</v>
      </c>
      <c r="B45" s="3"/>
      <c r="C45" s="3"/>
      <c r="D45" s="31" t="str">
        <f>IF(B45&gt;0,(CONCATENATE("AM_",'Valoració '!$D$7,"00",A45))," ")</f>
        <v xml:space="preserve"> </v>
      </c>
    </row>
    <row r="46" spans="1:4" x14ac:dyDescent="0.25">
      <c r="A46" s="31">
        <v>40</v>
      </c>
      <c r="B46" s="3"/>
      <c r="C46" s="3"/>
      <c r="D46" s="31" t="str">
        <f>IF(B46&gt;0,(CONCATENATE("AM_",'Valoració '!$D$7,"00",A46))," ")</f>
        <v xml:space="preserve"> </v>
      </c>
    </row>
    <row r="47" spans="1:4" x14ac:dyDescent="0.25">
      <c r="A47" s="31">
        <v>41</v>
      </c>
      <c r="B47" s="3"/>
      <c r="C47" s="3"/>
      <c r="D47" s="31" t="str">
        <f>IF(B47&gt;0,(CONCATENATE("AM_",'Valoració '!$D$7,"00",A47))," ")</f>
        <v xml:space="preserve"> </v>
      </c>
    </row>
    <row r="48" spans="1:4" x14ac:dyDescent="0.25">
      <c r="A48" s="31">
        <v>42</v>
      </c>
      <c r="B48" s="3"/>
      <c r="C48" s="3"/>
      <c r="D48" s="31" t="str">
        <f>IF(B48&gt;0,(CONCATENATE("AM_",'Valoració '!$D$7,"00",A48))," ")</f>
        <v xml:space="preserve"> </v>
      </c>
    </row>
    <row r="49" spans="1:4" x14ac:dyDescent="0.25">
      <c r="A49" s="31">
        <v>43</v>
      </c>
      <c r="B49" s="3"/>
      <c r="C49" s="3"/>
      <c r="D49" s="31" t="str">
        <f>IF(B49&gt;0,(CONCATENATE("AM_",'Valoració '!$D$7,"00",A49))," ")</f>
        <v xml:space="preserve"> </v>
      </c>
    </row>
    <row r="50" spans="1:4" x14ac:dyDescent="0.25">
      <c r="A50" s="31">
        <v>44</v>
      </c>
      <c r="B50" s="3"/>
      <c r="C50" s="3"/>
      <c r="D50" s="31" t="str">
        <f>IF(B50&gt;0,(CONCATENATE("AM_",'Valoració '!$D$7,"00",A50))," ")</f>
        <v xml:space="preserve"> </v>
      </c>
    </row>
    <row r="51" spans="1:4" x14ac:dyDescent="0.25">
      <c r="A51" s="31">
        <v>45</v>
      </c>
      <c r="B51" s="3"/>
      <c r="C51" s="3"/>
      <c r="D51" s="31" t="str">
        <f>IF(B51&gt;0,(CONCATENATE("AM_",'Valoració '!$D$7,"00",A51))," ")</f>
        <v xml:space="preserve"> </v>
      </c>
    </row>
    <row r="52" spans="1:4" x14ac:dyDescent="0.25">
      <c r="A52" s="31">
        <v>46</v>
      </c>
      <c r="B52" s="3"/>
      <c r="C52" s="3"/>
      <c r="D52" s="31" t="str">
        <f>IF(B52&gt;0,(CONCATENATE("AM_",'Valoració '!$D$7,"00",A52))," ")</f>
        <v xml:space="preserve"> </v>
      </c>
    </row>
    <row r="53" spans="1:4" x14ac:dyDescent="0.25">
      <c r="A53" s="31">
        <v>47</v>
      </c>
      <c r="B53" s="3"/>
      <c r="C53" s="3"/>
      <c r="D53" s="31" t="str">
        <f>IF(B53&gt;0,(CONCATENATE("AM_",'Valoració '!$D$7,"00",A53))," ")</f>
        <v xml:space="preserve"> </v>
      </c>
    </row>
    <row r="54" spans="1:4" x14ac:dyDescent="0.25">
      <c r="A54" s="31">
        <v>48</v>
      </c>
      <c r="B54" s="3"/>
      <c r="C54" s="3"/>
      <c r="D54" s="31" t="str">
        <f>IF(B54&gt;0,(CONCATENATE("AM_",'Valoració '!$D$7,"00",A54))," ")</f>
        <v xml:space="preserve"> </v>
      </c>
    </row>
    <row r="55" spans="1:4" x14ac:dyDescent="0.25">
      <c r="A55" s="31">
        <v>49</v>
      </c>
      <c r="B55" s="3"/>
      <c r="C55" s="3"/>
      <c r="D55" s="31" t="str">
        <f>IF(B55&gt;0,(CONCATENATE("AM_",'Valoració '!$D$7,"00",A55))," ")</f>
        <v xml:space="preserve"> </v>
      </c>
    </row>
    <row r="56" spans="1:4" x14ac:dyDescent="0.25">
      <c r="A56" s="31">
        <v>50</v>
      </c>
      <c r="B56" s="3"/>
      <c r="C56" s="3"/>
      <c r="D56" s="31" t="str">
        <f>IF(B56&gt;0,(CONCATENATE("AM_",'Valoració '!$D$7,"00",A56))," ")</f>
        <v xml:space="preserve"> </v>
      </c>
    </row>
    <row r="57" spans="1:4" x14ac:dyDescent="0.25">
      <c r="A57" s="31">
        <v>51</v>
      </c>
      <c r="B57" s="3"/>
      <c r="C57" s="3"/>
      <c r="D57" s="31" t="str">
        <f>IF(B57&gt;0,(CONCATENATE("AM_",'Valoració '!$D$7,"00",A57))," ")</f>
        <v xml:space="preserve"> </v>
      </c>
    </row>
    <row r="58" spans="1:4" x14ac:dyDescent="0.25">
      <c r="A58" s="31">
        <v>52</v>
      </c>
      <c r="B58" s="3"/>
      <c r="C58" s="3"/>
      <c r="D58" s="31" t="str">
        <f>IF(B58&gt;0,(CONCATENATE("AM_",'Valoració '!$D$7,"00",A58))," ")</f>
        <v xml:space="preserve"> </v>
      </c>
    </row>
    <row r="59" spans="1:4" x14ac:dyDescent="0.25">
      <c r="A59" s="31">
        <v>53</v>
      </c>
      <c r="B59" s="3"/>
      <c r="C59" s="3"/>
      <c r="D59" s="31" t="str">
        <f>IF(B59&gt;0,(CONCATENATE("AM_",'Valoració '!$D$7,"00",A59))," ")</f>
        <v xml:space="preserve"> </v>
      </c>
    </row>
    <row r="60" spans="1:4" x14ac:dyDescent="0.25">
      <c r="A60" s="31">
        <v>54</v>
      </c>
      <c r="B60" s="3"/>
      <c r="C60" s="3"/>
      <c r="D60" s="31" t="str">
        <f>IF(B60&gt;0,(CONCATENATE("AM_",'Valoració '!$D$7,"00",A60))," ")</f>
        <v xml:space="preserve"> </v>
      </c>
    </row>
    <row r="61" spans="1:4" x14ac:dyDescent="0.25">
      <c r="A61" s="31">
        <v>55</v>
      </c>
      <c r="B61" s="3"/>
      <c r="C61" s="3"/>
      <c r="D61" s="31" t="str">
        <f>IF(B61&gt;0,(CONCATENATE("AM_",'Valoració '!$D$7,"00",A61))," ")</f>
        <v xml:space="preserve"> </v>
      </c>
    </row>
    <row r="62" spans="1:4" x14ac:dyDescent="0.25">
      <c r="A62" s="31">
        <v>56</v>
      </c>
      <c r="B62" s="3"/>
      <c r="C62" s="3"/>
      <c r="D62" s="31" t="str">
        <f>IF(B62&gt;0,(CONCATENATE("AM_",'Valoració '!$D$7,"00",A62))," ")</f>
        <v xml:space="preserve"> </v>
      </c>
    </row>
    <row r="63" spans="1:4" x14ac:dyDescent="0.25">
      <c r="A63" s="31">
        <v>57</v>
      </c>
      <c r="B63" s="3"/>
      <c r="C63" s="3"/>
      <c r="D63" s="31" t="str">
        <f>IF(B63&gt;0,(CONCATENATE("AM_",'Valoració '!$D$7,"00",A63))," ")</f>
        <v xml:space="preserve"> </v>
      </c>
    </row>
    <row r="64" spans="1:4" x14ac:dyDescent="0.25">
      <c r="A64" s="31">
        <v>58</v>
      </c>
      <c r="B64" s="3"/>
      <c r="C64" s="3"/>
      <c r="D64" s="31" t="str">
        <f>IF(B64&gt;0,(CONCATENATE("AM_",'Valoració '!$D$7,"00",A64))," ")</f>
        <v xml:space="preserve"> </v>
      </c>
    </row>
    <row r="65" spans="1:4" x14ac:dyDescent="0.25">
      <c r="A65" s="31">
        <v>59</v>
      </c>
      <c r="B65" s="3"/>
      <c r="C65" s="3"/>
      <c r="D65" s="31" t="str">
        <f>IF(B65&gt;0,(CONCATENATE("AM_",'Valoració '!$D$7,"00",A65))," ")</f>
        <v xml:space="preserve"> </v>
      </c>
    </row>
    <row r="66" spans="1:4" x14ac:dyDescent="0.25">
      <c r="A66" s="31">
        <v>60</v>
      </c>
      <c r="B66" s="3"/>
      <c r="C66" s="3"/>
      <c r="D66" s="31" t="str">
        <f>IF(B66&gt;0,(CONCATENATE("AM_",'Valoració '!$D$7,"00",A66))," ")</f>
        <v xml:space="preserve"> </v>
      </c>
    </row>
    <row r="67" spans="1:4" x14ac:dyDescent="0.25">
      <c r="A67" s="31">
        <v>61</v>
      </c>
      <c r="B67" s="3"/>
      <c r="C67" s="3"/>
      <c r="D67" s="31" t="str">
        <f>IF(B67&gt;0,(CONCATENATE("AM_",'Valoració '!$D$7,"00",A67))," ")</f>
        <v xml:space="preserve"> </v>
      </c>
    </row>
    <row r="68" spans="1:4" x14ac:dyDescent="0.25">
      <c r="A68" s="31">
        <v>62</v>
      </c>
      <c r="B68" s="3"/>
      <c r="C68" s="3"/>
      <c r="D68" s="31" t="str">
        <f>IF(B68&gt;0,(CONCATENATE("AM_",'Valoració '!$D$7,"00",A68))," ")</f>
        <v xml:space="preserve"> </v>
      </c>
    </row>
    <row r="69" spans="1:4" x14ac:dyDescent="0.25">
      <c r="A69" s="31">
        <v>63</v>
      </c>
      <c r="B69" s="3"/>
      <c r="C69" s="3"/>
      <c r="D69" s="31" t="str">
        <f>IF(B69&gt;0,(CONCATENATE("AM_",'Valoració '!$D$7,"00",A69))," ")</f>
        <v xml:space="preserve"> </v>
      </c>
    </row>
    <row r="70" spans="1:4" x14ac:dyDescent="0.25">
      <c r="A70" s="31">
        <v>64</v>
      </c>
      <c r="B70" s="3"/>
      <c r="C70" s="3"/>
      <c r="D70" s="31" t="str">
        <f>IF(B70&gt;0,(CONCATENATE("AM_",'Valoració '!$D$7,"00",A70))," ")</f>
        <v xml:space="preserve"> </v>
      </c>
    </row>
    <row r="71" spans="1:4" x14ac:dyDescent="0.25">
      <c r="A71" s="31">
        <v>65</v>
      </c>
      <c r="B71" s="3"/>
      <c r="C71" s="3"/>
      <c r="D71" s="31" t="str">
        <f>IF(B71&gt;0,(CONCATENATE("AM_",'Valoració '!$D$7,"00",A71))," ")</f>
        <v xml:space="preserve"> </v>
      </c>
    </row>
    <row r="72" spans="1:4" x14ac:dyDescent="0.25">
      <c r="A72" s="31">
        <v>66</v>
      </c>
      <c r="B72" s="3"/>
      <c r="C72" s="3"/>
      <c r="D72" s="31" t="str">
        <f>IF(B72&gt;0,(CONCATENATE("AM_",'Valoració '!$D$7,"00",A72))," ")</f>
        <v xml:space="preserve"> </v>
      </c>
    </row>
    <row r="73" spans="1:4" x14ac:dyDescent="0.25">
      <c r="A73" s="31">
        <v>67</v>
      </c>
      <c r="B73" s="3"/>
      <c r="C73" s="3"/>
      <c r="D73" s="31" t="str">
        <f>IF(B73&gt;0,(CONCATENATE("AM_",'Valoració '!$D$7,"00",A73))," ")</f>
        <v xml:space="preserve"> </v>
      </c>
    </row>
    <row r="74" spans="1:4" x14ac:dyDescent="0.25">
      <c r="A74" s="31">
        <v>68</v>
      </c>
      <c r="B74" s="3"/>
      <c r="C74" s="3"/>
      <c r="D74" s="31" t="str">
        <f>IF(B74&gt;0,(CONCATENATE("AM_",'Valoració '!$D$7,"00",A74))," ")</f>
        <v xml:space="preserve"> </v>
      </c>
    </row>
    <row r="75" spans="1:4" x14ac:dyDescent="0.25">
      <c r="A75" s="31">
        <v>69</v>
      </c>
      <c r="B75" s="3"/>
      <c r="C75" s="3"/>
      <c r="D75" s="31" t="str">
        <f>IF(B75&gt;0,(CONCATENATE("AM_",'Valoració '!$D$7,"00",A75))," ")</f>
        <v xml:space="preserve"> </v>
      </c>
    </row>
    <row r="76" spans="1:4" x14ac:dyDescent="0.25">
      <c r="A76" s="31">
        <v>70</v>
      </c>
      <c r="B76" s="3"/>
      <c r="C76" s="3"/>
      <c r="D76" s="31" t="str">
        <f>IF(B76&gt;0,(CONCATENATE("AM_",'Valoració '!$D$7,"00",A76))," ")</f>
        <v xml:space="preserve"> </v>
      </c>
    </row>
    <row r="77" spans="1:4" x14ac:dyDescent="0.25">
      <c r="A77" s="31">
        <v>71</v>
      </c>
      <c r="B77" s="3"/>
      <c r="C77" s="3"/>
      <c r="D77" s="31" t="str">
        <f>IF(B77&gt;0,(CONCATENATE("AM_",'Valoració '!$D$7,"00",A77))," ")</f>
        <v xml:space="preserve"> </v>
      </c>
    </row>
    <row r="78" spans="1:4" x14ac:dyDescent="0.25">
      <c r="A78" s="31">
        <v>72</v>
      </c>
      <c r="B78" s="3"/>
      <c r="C78" s="3"/>
      <c r="D78" s="31" t="str">
        <f>IF(B78&gt;0,(CONCATENATE("AM_",'Valoració '!$D$7,"00",A78))," ")</f>
        <v xml:space="preserve"> </v>
      </c>
    </row>
    <row r="79" spans="1:4" x14ac:dyDescent="0.25">
      <c r="A79" s="31">
        <v>73</v>
      </c>
      <c r="B79" s="3"/>
      <c r="C79" s="3"/>
      <c r="D79" s="31" t="str">
        <f>IF(B79&gt;0,(CONCATENATE("AM_",'Valoració '!$D$7,"00",A79))," ")</f>
        <v xml:space="preserve"> </v>
      </c>
    </row>
    <row r="80" spans="1:4" x14ac:dyDescent="0.25">
      <c r="A80" s="31">
        <v>74</v>
      </c>
      <c r="B80" s="3"/>
      <c r="C80" s="3"/>
      <c r="D80" s="31" t="str">
        <f>IF(B80&gt;0,(CONCATENATE("AM_",'Valoració '!$D$7,"00",A80))," ")</f>
        <v xml:space="preserve"> </v>
      </c>
    </row>
    <row r="81" spans="1:4" x14ac:dyDescent="0.25">
      <c r="A81" s="31">
        <v>75</v>
      </c>
      <c r="B81" s="3"/>
      <c r="C81" s="3"/>
      <c r="D81" s="31" t="str">
        <f>IF(B81&gt;0,(CONCATENATE("AM_",'Valoració '!$D$7,"00",A81))," ")</f>
        <v xml:space="preserve"> </v>
      </c>
    </row>
    <row r="82" spans="1:4" x14ac:dyDescent="0.25">
      <c r="A82" s="31">
        <v>76</v>
      </c>
      <c r="B82" s="3"/>
      <c r="C82" s="3"/>
      <c r="D82" s="31" t="str">
        <f>IF(B82&gt;0,(CONCATENATE("AM_",'Valoració '!$D$7,"00",A82))," ")</f>
        <v xml:space="preserve"> </v>
      </c>
    </row>
    <row r="83" spans="1:4" x14ac:dyDescent="0.25">
      <c r="A83" s="31">
        <v>77</v>
      </c>
      <c r="B83" s="3"/>
      <c r="C83" s="3"/>
      <c r="D83" s="31" t="str">
        <f>IF(B83&gt;0,(CONCATENATE("AM_",'Valoració '!$D$7,"00",A83))," ")</f>
        <v xml:space="preserve"> </v>
      </c>
    </row>
    <row r="84" spans="1:4" x14ac:dyDescent="0.25">
      <c r="A84" s="31">
        <v>78</v>
      </c>
      <c r="B84" s="3"/>
      <c r="C84" s="3"/>
      <c r="D84" s="31" t="str">
        <f>IF(B84&gt;0,(CONCATENATE("AM_",'Valoració '!$D$7,"00",A84))," ")</f>
        <v xml:space="preserve"> </v>
      </c>
    </row>
    <row r="85" spans="1:4" x14ac:dyDescent="0.25">
      <c r="A85" s="31">
        <v>79</v>
      </c>
      <c r="B85" s="3"/>
      <c r="C85" s="3"/>
      <c r="D85" s="31" t="str">
        <f>IF(B85&gt;0,(CONCATENATE("AM_",'Valoració '!$D$7,"00",A85))," ")</f>
        <v xml:space="preserve"> </v>
      </c>
    </row>
    <row r="86" spans="1:4" x14ac:dyDescent="0.25">
      <c r="A86" s="31">
        <v>80</v>
      </c>
      <c r="B86" s="3"/>
      <c r="C86" s="3"/>
      <c r="D86" s="31" t="str">
        <f>IF(B86&gt;0,(CONCATENATE("AM_",'Valoració '!$D$7,"00",A86))," ")</f>
        <v xml:space="preserve"> </v>
      </c>
    </row>
    <row r="87" spans="1:4" x14ac:dyDescent="0.25">
      <c r="A87" s="31">
        <v>81</v>
      </c>
      <c r="B87" s="3"/>
      <c r="C87" s="3"/>
      <c r="D87" s="31" t="str">
        <f>IF(B87&gt;0,(CONCATENATE("AM_",'Valoració '!$D$7,"00",A87))," ")</f>
        <v xml:space="preserve"> </v>
      </c>
    </row>
    <row r="88" spans="1:4" x14ac:dyDescent="0.25">
      <c r="A88" s="31">
        <v>82</v>
      </c>
      <c r="B88" s="3"/>
      <c r="C88" s="3"/>
      <c r="D88" s="31" t="str">
        <f>IF(B88&gt;0,(CONCATENATE("AM_",'Valoració '!$D$7,"00",A88))," ")</f>
        <v xml:space="preserve"> </v>
      </c>
    </row>
    <row r="89" spans="1:4" x14ac:dyDescent="0.25">
      <c r="A89" s="31">
        <v>83</v>
      </c>
      <c r="B89" s="3"/>
      <c r="C89" s="3"/>
      <c r="D89" s="31" t="str">
        <f>IF(B89&gt;0,(CONCATENATE("AM_",'Valoració '!$D$7,"00",A89))," ")</f>
        <v xml:space="preserve"> </v>
      </c>
    </row>
    <row r="90" spans="1:4" x14ac:dyDescent="0.25">
      <c r="A90" s="31">
        <v>84</v>
      </c>
      <c r="B90" s="3"/>
      <c r="C90" s="3"/>
      <c r="D90" s="31" t="str">
        <f>IF(B90&gt;0,(CONCATENATE("AM_",'Valoració '!$D$7,"00",A90))," ")</f>
        <v xml:space="preserve"> </v>
      </c>
    </row>
    <row r="91" spans="1:4" x14ac:dyDescent="0.25">
      <c r="A91" s="31">
        <v>85</v>
      </c>
      <c r="B91" s="3"/>
      <c r="C91" s="3"/>
      <c r="D91" s="31" t="str">
        <f>IF(B91&gt;0,(CONCATENATE("AM_",'Valoració '!$D$7,"00",A91))," ")</f>
        <v xml:space="preserve"> </v>
      </c>
    </row>
    <row r="92" spans="1:4" x14ac:dyDescent="0.25">
      <c r="A92" s="31">
        <v>86</v>
      </c>
      <c r="B92" s="3"/>
      <c r="C92" s="3"/>
      <c r="D92" s="31" t="str">
        <f>IF(B92&gt;0,(CONCATENATE("AM_",'Valoració '!$D$7,"00",A92))," ")</f>
        <v xml:space="preserve"> </v>
      </c>
    </row>
    <row r="93" spans="1:4" x14ac:dyDescent="0.25">
      <c r="A93" s="31">
        <v>87</v>
      </c>
      <c r="B93" s="3"/>
      <c r="C93" s="3"/>
      <c r="D93" s="31" t="str">
        <f>IF(B93&gt;0,(CONCATENATE("AM_",'Valoració '!$D$7,"00",A93))," ")</f>
        <v xml:space="preserve"> </v>
      </c>
    </row>
    <row r="94" spans="1:4" x14ac:dyDescent="0.25">
      <c r="A94" s="31">
        <v>88</v>
      </c>
      <c r="B94" s="3"/>
      <c r="C94" s="3"/>
      <c r="D94" s="31" t="str">
        <f>IF(B94&gt;0,(CONCATENATE("AM_",'Valoració '!$D$7,"00",A94))," ")</f>
        <v xml:space="preserve"> </v>
      </c>
    </row>
    <row r="95" spans="1:4" x14ac:dyDescent="0.25">
      <c r="A95" s="31">
        <v>89</v>
      </c>
      <c r="B95" s="3"/>
      <c r="C95" s="3"/>
      <c r="D95" s="31" t="str">
        <f>IF(B95&gt;0,(CONCATENATE("AM_",'Valoració '!$D$7,"00",A95))," ")</f>
        <v xml:space="preserve"> </v>
      </c>
    </row>
    <row r="96" spans="1:4" x14ac:dyDescent="0.25">
      <c r="A96" s="31">
        <v>90</v>
      </c>
      <c r="B96" s="3"/>
      <c r="C96" s="3"/>
      <c r="D96" s="31" t="str">
        <f>IF(B96&gt;0,(CONCATENATE("AM_",'Valoració '!$D$7,"00",A96))," ")</f>
        <v xml:space="preserve"> </v>
      </c>
    </row>
    <row r="97" spans="1:4" x14ac:dyDescent="0.25">
      <c r="A97" s="31">
        <v>91</v>
      </c>
      <c r="B97" s="3"/>
      <c r="C97" s="3"/>
      <c r="D97" s="31" t="str">
        <f>IF(B97&gt;0,(CONCATENATE("AM_",'Valoració '!$D$7,"00",A97))," ")</f>
        <v xml:space="preserve"> </v>
      </c>
    </row>
    <row r="98" spans="1:4" x14ac:dyDescent="0.25">
      <c r="A98" s="31">
        <v>92</v>
      </c>
      <c r="B98" s="3"/>
      <c r="C98" s="3"/>
      <c r="D98" s="31" t="str">
        <f>IF(B98&gt;0,(CONCATENATE("AM_",'Valoració '!$D$7,"00",A98))," ")</f>
        <v xml:space="preserve"> </v>
      </c>
    </row>
    <row r="99" spans="1:4" x14ac:dyDescent="0.25">
      <c r="A99" s="31">
        <v>93</v>
      </c>
      <c r="B99" s="3"/>
      <c r="C99" s="3"/>
      <c r="D99" s="31" t="str">
        <f>IF(B99&gt;0,(CONCATENATE("AM_",'Valoració '!$D$7,"00",A99))," ")</f>
        <v xml:space="preserve"> </v>
      </c>
    </row>
    <row r="100" spans="1:4" x14ac:dyDescent="0.25">
      <c r="A100" s="31">
        <v>94</v>
      </c>
      <c r="B100" s="3"/>
      <c r="C100" s="3"/>
      <c r="D100" s="31" t="str">
        <f>IF(B100&gt;0,(CONCATENATE("AM_",'Valoració '!$D$7,"00",A100))," ")</f>
        <v xml:space="preserve"> </v>
      </c>
    </row>
    <row r="101" spans="1:4" x14ac:dyDescent="0.25">
      <c r="A101" s="31">
        <v>95</v>
      </c>
      <c r="B101" s="3"/>
      <c r="C101" s="3"/>
      <c r="D101" s="31" t="str">
        <f>IF(B101&gt;0,(CONCATENATE("AM_",'Valoració '!$D$7,"00",A101))," ")</f>
        <v xml:space="preserve"> </v>
      </c>
    </row>
    <row r="102" spans="1:4" x14ac:dyDescent="0.25">
      <c r="A102" s="31">
        <v>96</v>
      </c>
      <c r="B102" s="3"/>
      <c r="C102" s="3"/>
      <c r="D102" s="31" t="str">
        <f>IF(B102&gt;0,(CONCATENATE("AM_",'Valoració '!$D$7,"00",A102))," ")</f>
        <v xml:space="preserve"> </v>
      </c>
    </row>
    <row r="103" spans="1:4" x14ac:dyDescent="0.25">
      <c r="A103" s="31">
        <v>97</v>
      </c>
      <c r="B103" s="3"/>
      <c r="C103" s="3"/>
      <c r="D103" s="31" t="str">
        <f>IF(B103&gt;0,(CONCATENATE("AM_",'Valoració '!$D$7,"00",A103))," ")</f>
        <v xml:space="preserve"> </v>
      </c>
    </row>
    <row r="104" spans="1:4" x14ac:dyDescent="0.25">
      <c r="A104" s="31">
        <v>98</v>
      </c>
      <c r="B104" s="3"/>
      <c r="C104" s="3"/>
      <c r="D104" s="31" t="str">
        <f>IF(B104&gt;0,(CONCATENATE("AM_",'Valoració '!$D$7,"00",A104))," ")</f>
        <v xml:space="preserve"> </v>
      </c>
    </row>
    <row r="105" spans="1:4" x14ac:dyDescent="0.25">
      <c r="A105" s="31">
        <v>99</v>
      </c>
      <c r="B105" s="3"/>
      <c r="C105" s="3"/>
      <c r="D105" s="31" t="str">
        <f>IF(B105&gt;0,(CONCATENATE("AM_",'Valoració '!$D$7,"00",A105))," ")</f>
        <v xml:space="preserve"> </v>
      </c>
    </row>
    <row r="106" spans="1:4" x14ac:dyDescent="0.25">
      <c r="A106" s="31">
        <v>100</v>
      </c>
      <c r="B106" s="3"/>
      <c r="C106" s="3"/>
      <c r="D106" s="31" t="str">
        <f>IF(B106&gt;0,(CONCATENATE("AM_",'Valoració '!$D$7,"00",A106))," ")</f>
        <v xml:space="preserve"> </v>
      </c>
    </row>
    <row r="108" spans="1:4" ht="15.75" x14ac:dyDescent="0.25">
      <c r="B108" s="33"/>
    </row>
  </sheetData>
  <sheetProtection algorithmName="SHA-512" hashValue="O/ZY+j39F4hATcpmKnEvXR1sFHiNCzLpcy+ca66XxwnoUYjHnahyYjDEKXKgxocJLr4UOP6nH51yIOA+3uJmrA==" saltValue="D1ljn3AZLycLI6zhTclYmA==" spinCount="100000" sheet="1" objects="1" scenarios="1"/>
  <mergeCells count="1">
    <mergeCell ref="A5:C5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Enviar">
                <anchor moveWithCells="1" sizeWithCells="1">
                  <from>
                    <xdr:col>5</xdr:col>
                    <xdr:colOff>485775</xdr:colOff>
                    <xdr:row>1</xdr:row>
                    <xdr:rowOff>0</xdr:rowOff>
                  </from>
                  <to>
                    <xdr:col>8</xdr:col>
                    <xdr:colOff>361950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13"/>
  <dimension ref="A1:J2"/>
  <sheetViews>
    <sheetView workbookViewId="0">
      <selection activeCell="E4" sqref="E4"/>
    </sheetView>
  </sheetViews>
  <sheetFormatPr baseColWidth="10" defaultColWidth="11.42578125" defaultRowHeight="15" x14ac:dyDescent="0.25"/>
  <cols>
    <col min="1" max="1" width="17.85546875" style="121" customWidth="1"/>
    <col min="2" max="2" width="40.85546875" style="121" customWidth="1"/>
    <col min="3" max="3" width="14.7109375" style="121" customWidth="1"/>
    <col min="4" max="4" width="12.5703125" style="121" customWidth="1"/>
    <col min="5" max="5" width="48.28515625" style="121" customWidth="1"/>
    <col min="6" max="6" width="14.140625" style="121" customWidth="1"/>
    <col min="7" max="8" width="12.5703125" style="121" customWidth="1"/>
    <col min="9" max="9" width="16.42578125" style="121" customWidth="1"/>
    <col min="10" max="10" width="23" style="121" customWidth="1"/>
    <col min="11" max="16384" width="11.42578125" style="121"/>
  </cols>
  <sheetData>
    <row r="1" spans="1:10" s="118" customFormat="1" ht="48" customHeight="1" x14ac:dyDescent="0.25">
      <c r="A1" s="114" t="s">
        <v>6</v>
      </c>
      <c r="B1" s="115" t="s">
        <v>7</v>
      </c>
      <c r="C1" s="115" t="s">
        <v>44</v>
      </c>
      <c r="D1" s="115" t="s">
        <v>97</v>
      </c>
      <c r="E1" s="115" t="s">
        <v>8</v>
      </c>
      <c r="F1" s="116" t="s">
        <v>1</v>
      </c>
      <c r="G1" s="116" t="s">
        <v>102</v>
      </c>
      <c r="H1" s="116" t="s">
        <v>103</v>
      </c>
      <c r="I1" s="116" t="s">
        <v>104</v>
      </c>
      <c r="J1" s="117" t="s">
        <v>3</v>
      </c>
    </row>
    <row r="2" spans="1:10" ht="20.25" customHeight="1" x14ac:dyDescent="0.25">
      <c r="A2" s="119" t="str">
        <f>'Valoració '!D9</f>
        <v xml:space="preserve"> </v>
      </c>
      <c r="B2" s="119" t="e">
        <f>'Valoració '!#REF!</f>
        <v>#REF!</v>
      </c>
      <c r="C2" s="119">
        <f>'Valoració '!D7</f>
        <v>0</v>
      </c>
      <c r="D2" s="119" t="str">
        <f>'Valoració '!D10</f>
        <v xml:space="preserve"> </v>
      </c>
      <c r="E2" s="119" t="str">
        <f>'Valoració '!D11</f>
        <v xml:space="preserve"> </v>
      </c>
      <c r="F2" s="120">
        <f>'Valoració '!I15</f>
        <v>0</v>
      </c>
      <c r="G2" s="120">
        <f>'Valoració '!J62</f>
        <v>0</v>
      </c>
      <c r="H2" s="120">
        <f>'Valoració '!J79</f>
        <v>0</v>
      </c>
      <c r="I2" s="120">
        <f>'Valoració '!J84</f>
        <v>0</v>
      </c>
      <c r="J2" s="120">
        <f>'Valoració '!G13</f>
        <v>0</v>
      </c>
    </row>
  </sheetData>
  <sheetProtection algorithmName="SHA-512" hashValue="Jl2JagLkqEIijNqyxyvvLo19cCfrqzqDpaq4eAVF/H9l7vSSXFQXZCFY/ETbovR87cx8/ZYCbXl8YzV7SaHoVw==" saltValue="SscMGyKYI9AWPXdr4AWCiA==" spinCount="100000" sheet="1" objects="1" scenarios="1" selectLockedCells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C25"/>
  <sheetViews>
    <sheetView workbookViewId="0">
      <selection sqref="A1:XFD1048576"/>
    </sheetView>
  </sheetViews>
  <sheetFormatPr baseColWidth="10" defaultColWidth="9.140625" defaultRowHeight="15" x14ac:dyDescent="0.25"/>
  <cols>
    <col min="1" max="1" width="9.140625" style="108"/>
    <col min="2" max="2" width="49.5703125" style="108" customWidth="1"/>
    <col min="3" max="3" width="10.7109375" style="111" customWidth="1"/>
    <col min="4" max="16384" width="9.140625" style="108"/>
  </cols>
  <sheetData>
    <row r="3" spans="2:3" x14ac:dyDescent="0.25">
      <c r="B3" s="112" t="s">
        <v>26</v>
      </c>
      <c r="C3" s="113" t="s">
        <v>139</v>
      </c>
    </row>
    <row r="4" spans="2:3" x14ac:dyDescent="0.25">
      <c r="B4" s="109" t="s">
        <v>140</v>
      </c>
      <c r="C4" s="110">
        <v>10</v>
      </c>
    </row>
    <row r="5" spans="2:3" x14ac:dyDescent="0.25">
      <c r="B5" s="109" t="s">
        <v>141</v>
      </c>
      <c r="C5" s="110">
        <v>10</v>
      </c>
    </row>
    <row r="6" spans="2:3" x14ac:dyDescent="0.25">
      <c r="B6" s="109" t="s">
        <v>142</v>
      </c>
      <c r="C6" s="110">
        <v>15</v>
      </c>
    </row>
    <row r="7" spans="2:3" x14ac:dyDescent="0.25">
      <c r="B7" s="109" t="s">
        <v>143</v>
      </c>
      <c r="C7" s="110">
        <v>20</v>
      </c>
    </row>
    <row r="8" spans="2:3" x14ac:dyDescent="0.25">
      <c r="B8" s="109" t="s">
        <v>144</v>
      </c>
      <c r="C8" s="110">
        <v>20</v>
      </c>
    </row>
    <row r="9" spans="2:3" x14ac:dyDescent="0.25">
      <c r="B9" s="109" t="s">
        <v>145</v>
      </c>
      <c r="C9" s="110">
        <v>8</v>
      </c>
    </row>
    <row r="10" spans="2:3" x14ac:dyDescent="0.25">
      <c r="B10" s="122"/>
      <c r="C10" s="123"/>
    </row>
    <row r="11" spans="2:3" x14ac:dyDescent="0.25">
      <c r="B11" s="122"/>
      <c r="C11" s="123"/>
    </row>
    <row r="12" spans="2:3" x14ac:dyDescent="0.25">
      <c r="B12" s="122"/>
      <c r="C12" s="123"/>
    </row>
    <row r="13" spans="2:3" x14ac:dyDescent="0.25">
      <c r="B13" s="122"/>
      <c r="C13" s="123"/>
    </row>
    <row r="14" spans="2:3" x14ac:dyDescent="0.25">
      <c r="B14" s="122"/>
      <c r="C14" s="123"/>
    </row>
    <row r="15" spans="2:3" x14ac:dyDescent="0.25">
      <c r="B15" s="122"/>
      <c r="C15" s="123"/>
    </row>
    <row r="16" spans="2:3" x14ac:dyDescent="0.25">
      <c r="B16" s="122"/>
      <c r="C16" s="123"/>
    </row>
    <row r="17" spans="2:3" x14ac:dyDescent="0.25">
      <c r="B17" s="122"/>
      <c r="C17" s="123"/>
    </row>
    <row r="18" spans="2:3" x14ac:dyDescent="0.25">
      <c r="B18" s="122"/>
      <c r="C18" s="123"/>
    </row>
    <row r="19" spans="2:3" x14ac:dyDescent="0.25">
      <c r="B19" s="122"/>
      <c r="C19" s="123"/>
    </row>
    <row r="20" spans="2:3" x14ac:dyDescent="0.25">
      <c r="B20" s="122"/>
      <c r="C20" s="123"/>
    </row>
    <row r="21" spans="2:3" x14ac:dyDescent="0.25">
      <c r="B21" s="122"/>
      <c r="C21" s="123"/>
    </row>
    <row r="22" spans="2:3" x14ac:dyDescent="0.25">
      <c r="B22" s="122"/>
      <c r="C22" s="123"/>
    </row>
    <row r="23" spans="2:3" x14ac:dyDescent="0.25">
      <c r="B23" s="122"/>
      <c r="C23" s="123"/>
    </row>
    <row r="24" spans="2:3" x14ac:dyDescent="0.25">
      <c r="B24" s="122"/>
      <c r="C24" s="123"/>
    </row>
    <row r="25" spans="2:3" x14ac:dyDescent="0.25">
      <c r="B25" s="122"/>
      <c r="C25" s="123"/>
    </row>
  </sheetData>
  <sheetProtection algorithmName="SHA-512" hashValue="zJxsKdTrbsn0kVCcBvbqAoTIfY6kiBHvjwEtw6YevGQlZ9I1c5oecmtl6h9GV168zuf79h+4UliwZHJhTJ+QTw==" saltValue="Er1yZH50Bi+sldRZ6UF7g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89BF5F-5590-4E35-B992-71D14DB7435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</vt:i4>
      </vt:variant>
    </vt:vector>
  </HeadingPairs>
  <TitlesOfParts>
    <vt:vector size="20" baseType="lpstr">
      <vt:lpstr>Instruccions</vt:lpstr>
      <vt:lpstr>AGR INT</vt:lpstr>
      <vt:lpstr>Valoració </vt:lpstr>
      <vt:lpstr>ERC Grant</vt:lpstr>
      <vt:lpstr>1.1.a.Projectes Internacionals</vt:lpstr>
      <vt:lpstr>1.1.b.Xarxes Internacionals</vt:lpstr>
      <vt:lpstr>1.1.c.Projectes I+D+i</vt:lpstr>
      <vt:lpstr>1.1.d.SGR</vt:lpstr>
      <vt:lpstr>1.1.e.Publicacions</vt:lpstr>
      <vt:lpstr>1.1.f.Transferència</vt:lpstr>
      <vt:lpstr>1.1.g. Institucions acadèmiques</vt:lpstr>
      <vt:lpstr>1.1.h.Direcció</vt:lpstr>
      <vt:lpstr>2.ii.Projectes Innovació Docent</vt:lpstr>
      <vt:lpstr>2.iv.Tesis</vt:lpstr>
      <vt:lpstr>2.v.2. Experiència Docent</vt:lpstr>
      <vt:lpstr>2.vi. Comissions docència</vt:lpstr>
      <vt:lpstr>AM. Altres Mèrits</vt:lpstr>
      <vt:lpstr>RESUM</vt:lpstr>
      <vt:lpstr>N AQU</vt:lpstr>
      <vt:lpstr>'Valoració '!Títulos_a_imprimir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0000367</dc:creator>
  <cp:lastModifiedBy>Usuario de Windows</cp:lastModifiedBy>
  <cp:lastPrinted>2016-09-29T20:53:13Z</cp:lastPrinted>
  <dcterms:created xsi:type="dcterms:W3CDTF">2016-09-27T14:52:45Z</dcterms:created>
  <dcterms:modified xsi:type="dcterms:W3CDTF">2020-11-04T08:45:55Z</dcterms:modified>
</cp:coreProperties>
</file>