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2040548\Downloads\"/>
    </mc:Choice>
  </mc:AlternateContent>
  <xr:revisionPtr revIDLastSave="0" documentId="13_ncr:1_{10974622-CCE7-4A18-9767-5C3ADD35F9A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ndeutament" sheetId="1" r:id="rId1"/>
  </sheets>
  <externalReferences>
    <externalReference r:id="rId2"/>
  </externalReferences>
  <definedNames>
    <definedName name="_xlnm.Print_Area" localSheetId="0">Endeutament!$B$4:$J$64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23" i="1"/>
  <c r="K18" i="1"/>
  <c r="K26" i="1" l="1"/>
  <c r="K21" i="1"/>
  <c r="J19" i="1"/>
  <c r="J26" i="1"/>
  <c r="J21" i="1"/>
  <c r="I26" i="1"/>
  <c r="I21" i="1"/>
  <c r="K28" i="1" l="1"/>
  <c r="J28" i="1"/>
  <c r="I28" i="1"/>
</calcChain>
</file>

<file path=xl/sharedStrings.xml><?xml version="1.0" encoding="utf-8"?>
<sst xmlns="http://schemas.openxmlformats.org/spreadsheetml/2006/main" count="14" uniqueCount="11">
  <si>
    <t>Endeutament de la Universitat Autònoma de Barcelona: deute pendent a 31 de desembre</t>
  </si>
  <si>
    <t>(en euros)</t>
  </si>
  <si>
    <t>Deutes amb entitats de crèdit (Pòlisses)</t>
  </si>
  <si>
    <t>Bestretes reintegrable de projectes de recerca i infraestructura (Parcs científics)</t>
  </si>
  <si>
    <t>Deutes transformables en subvencions</t>
  </si>
  <si>
    <t>Altres deutes amb entitats del grup</t>
  </si>
  <si>
    <t>TOTAL CURT TERMINI (inclou entitats del grup)</t>
  </si>
  <si>
    <t>TOTAL LLARG TERMINI (inclou entitats del grup)</t>
  </si>
  <si>
    <t>TOTAL ENDEUTAMENT</t>
  </si>
  <si>
    <t>Evolució del deute en comparació a exercicis anteriors</t>
  </si>
  <si>
    <t>La Universitat no té deute financer a 31 de desembre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</si>
</sst>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8080"/>
      </top>
      <bottom style="thick">
        <color rgb="FF00808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4" fontId="0" fillId="2" borderId="0" xfId="0" applyNumberFormat="1" applyFill="1"/>
    <xf numFmtId="4" fontId="2" fillId="2" borderId="0" xfId="0" applyNumberFormat="1" applyFont="1" applyFill="1"/>
    <xf numFmtId="0" fontId="1" fillId="3" borderId="0" xfId="0" applyFont="1" applyFill="1"/>
    <xf numFmtId="4" fontId="1" fillId="3" borderId="0" xfId="0" applyNumberFormat="1" applyFont="1" applyFill="1"/>
    <xf numFmtId="0" fontId="4" fillId="2" borderId="0" xfId="0" applyFont="1" applyFill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1" fillId="3" borderId="0" xfId="0" applyFont="1" applyFill="1" applyAlignment="1">
      <alignment horizontal="center"/>
    </xf>
    <xf numFmtId="0" fontId="5" fillId="2" borderId="0" xfId="0" applyFont="1" applyFill="1"/>
    <xf numFmtId="4" fontId="5" fillId="2" borderId="0" xfId="0" applyNumberFormat="1" applyFont="1" applyFill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4</xdr:row>
      <xdr:rowOff>161925</xdr:rowOff>
    </xdr:from>
    <xdr:to>
      <xdr:col>2</xdr:col>
      <xdr:colOff>1200150</xdr:colOff>
      <xdr:row>9</xdr:row>
      <xdr:rowOff>67980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D1746A31-986F-49AF-9CC5-AF294C55A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923925"/>
          <a:ext cx="1847850" cy="852205"/>
        </a:xfrm>
        <a:prstGeom prst="rect">
          <a:avLst/>
        </a:prstGeom>
      </xdr:spPr>
    </xdr:pic>
    <xdr:clientData/>
  </xdr:twoCellAnchor>
  <xdr:twoCellAnchor editAs="oneCell">
    <xdr:from>
      <xdr:col>1</xdr:col>
      <xdr:colOff>444499</xdr:colOff>
      <xdr:row>36</xdr:row>
      <xdr:rowOff>104774</xdr:rowOff>
    </xdr:from>
    <xdr:to>
      <xdr:col>8</xdr:col>
      <xdr:colOff>800099</xdr:colOff>
      <xdr:row>62</xdr:row>
      <xdr:rowOff>78653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9DFCF9-BDFD-DD5A-7455-CF5C6B925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674" y="6772274"/>
          <a:ext cx="9966325" cy="46792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ab.sharepoint.com/sites/PERSONALREADECONOMIA-N/Documentos%20compartidos/General/Press.2024/Auditoria/CCAA/Documentaci&#243;%20suport/Quadres%20financers%20CCAA%202024.xlsx" TargetMode="External"/><Relationship Id="rId1" Type="http://schemas.openxmlformats.org/officeDocument/2006/relationships/externalLinkPath" Target="https://uab.sharepoint.com/sites/PERSONALREADECONOMIA-N/Documentos%20compartidos/General/Press.2024/Auditoria/CCAA/Documentaci&#243;%20suport/Quadres%20financers%20CCA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Immob. Material"/>
      <sheetName val="immob. rebut en cessió"/>
      <sheetName val="immob lliurat"/>
      <sheetName val="inversions immob."/>
      <sheetName val="immob. intangible "/>
      <sheetName val="Actius financers"/>
      <sheetName val="deteriorament"/>
      <sheetName val="composició IF"/>
      <sheetName val="Altres inversions"/>
      <sheetName val="deutors curt termini"/>
      <sheetName val="saldos deutors grup"/>
      <sheetName val="resum passiu financer"/>
      <sheetName val="Altres deutes"/>
      <sheetName val="Parc Científics"/>
      <sheetName val="Deutes a cost amortitzat"/>
      <sheetName val="venciment"/>
      <sheetName val="pòlisses"/>
      <sheetName val="Avals"/>
      <sheetName val="creditors"/>
      <sheetName val="creditors grup"/>
      <sheetName val="PMP"/>
      <sheetName val="subv de capital"/>
      <sheetName val="Altres serveis"/>
      <sheetName val="provisió"/>
      <sheetName val="medi ambient"/>
      <sheetName val="despesa meritada"/>
      <sheetName val="transaccions del grup"/>
      <sheetName val="21. CAPA (3)"/>
      <sheetName val="Hoja2"/>
      <sheetName val="21. CAP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>
            <v>277465</v>
          </cell>
          <cell r="E11">
            <v>55492.959999999999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K35"/>
  <sheetViews>
    <sheetView tabSelected="1" zoomScaleNormal="100" workbookViewId="0">
      <selection activeCell="F4" sqref="F4"/>
    </sheetView>
  </sheetViews>
  <sheetFormatPr defaultColWidth="9.140625" defaultRowHeight="15" x14ac:dyDescent="0.25"/>
  <cols>
    <col min="1" max="2" width="9.140625" style="1"/>
    <col min="3" max="3" width="60.42578125" style="1" customWidth="1"/>
    <col min="4" max="4" width="9.140625" style="1"/>
    <col min="5" max="10" width="14.7109375" style="1" customWidth="1"/>
    <col min="11" max="11" width="14.5703125" style="1" customWidth="1"/>
    <col min="12" max="14" width="12.7109375" style="1" bestFit="1" customWidth="1"/>
    <col min="15" max="16384" width="9.140625" style="1"/>
  </cols>
  <sheetData>
    <row r="12" spans="2:11" ht="18.75" x14ac:dyDescent="0.3">
      <c r="B12" s="14" t="s">
        <v>0</v>
      </c>
    </row>
    <row r="14" spans="2:11" x14ac:dyDescent="0.25">
      <c r="B14" s="3" t="s">
        <v>1</v>
      </c>
    </row>
    <row r="15" spans="2:11" x14ac:dyDescent="0.25">
      <c r="B15" s="6"/>
      <c r="C15" s="6"/>
      <c r="D15" s="6"/>
      <c r="E15" s="11">
        <v>2018</v>
      </c>
      <c r="F15" s="11">
        <v>2019</v>
      </c>
      <c r="G15" s="11">
        <v>2020</v>
      </c>
      <c r="H15" s="11">
        <v>2021</v>
      </c>
      <c r="I15" s="11">
        <v>2022</v>
      </c>
      <c r="J15" s="11">
        <v>2023</v>
      </c>
      <c r="K15" s="11">
        <v>2024</v>
      </c>
    </row>
    <row r="17" spans="2:11" x14ac:dyDescent="0.25">
      <c r="B17" s="1" t="s">
        <v>2</v>
      </c>
      <c r="E17" s="4">
        <v>3809341.83</v>
      </c>
      <c r="F17" s="4">
        <v>2555795.5499999998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</row>
    <row r="18" spans="2:11" x14ac:dyDescent="0.25">
      <c r="B18" s="1" t="s">
        <v>3</v>
      </c>
      <c r="D18" s="4"/>
      <c r="E18" s="4">
        <v>3048795.82</v>
      </c>
      <c r="F18" s="4">
        <v>931640.5</v>
      </c>
      <c r="G18" s="4">
        <v>539462.88</v>
      </c>
      <c r="H18" s="4">
        <v>356013.09</v>
      </c>
      <c r="I18" s="4">
        <v>98811.4</v>
      </c>
      <c r="J18" s="4">
        <v>62936.53</v>
      </c>
      <c r="K18" s="4">
        <f>+'[1]Altres deutes'!$E$11</f>
        <v>55492.959999999999</v>
      </c>
    </row>
    <row r="19" spans="2:11" s="2" customFormat="1" x14ac:dyDescent="0.25">
      <c r="B19" s="1" t="s">
        <v>4</v>
      </c>
      <c r="C19" s="1"/>
      <c r="D19" s="5"/>
      <c r="E19" s="4">
        <v>31431367.740000002</v>
      </c>
      <c r="F19" s="4">
        <v>38276411.780000001</v>
      </c>
      <c r="G19" s="4">
        <v>44311850.25</v>
      </c>
      <c r="H19" s="4">
        <v>62328852.299999997</v>
      </c>
      <c r="I19" s="4">
        <v>75490666.629999995</v>
      </c>
      <c r="J19" s="4">
        <f>93316143.99+35470.92</f>
        <v>93351614.909999996</v>
      </c>
      <c r="K19" s="4">
        <f>89896960.66+58052.65</f>
        <v>89955013.310000002</v>
      </c>
    </row>
    <row r="20" spans="2:11" x14ac:dyDescent="0.25">
      <c r="B20" s="1" t="s">
        <v>5</v>
      </c>
      <c r="D20" s="4"/>
      <c r="E20" s="4">
        <v>0</v>
      </c>
      <c r="F20" s="4">
        <v>187504.97</v>
      </c>
      <c r="G20" s="4">
        <v>187504.97</v>
      </c>
      <c r="H20" s="4">
        <v>187504.97</v>
      </c>
      <c r="I20" s="4">
        <v>187504.97</v>
      </c>
      <c r="J20" s="4">
        <v>187504.97</v>
      </c>
      <c r="K20" s="4">
        <v>187504.97</v>
      </c>
    </row>
    <row r="21" spans="2:11" s="2" customFormat="1" ht="15.75" thickBot="1" x14ac:dyDescent="0.3">
      <c r="B21" s="9" t="s">
        <v>6</v>
      </c>
      <c r="C21" s="9"/>
      <c r="D21" s="10"/>
      <c r="E21" s="10">
        <v>38289505.390000001</v>
      </c>
      <c r="F21" s="10">
        <v>41951352.799999997</v>
      </c>
      <c r="G21" s="10">
        <v>45038818.100000001</v>
      </c>
      <c r="H21" s="10">
        <v>62872370.359999999</v>
      </c>
      <c r="I21" s="10">
        <f>SUM(I17:I20)</f>
        <v>75776983</v>
      </c>
      <c r="J21" s="10">
        <f>SUM(J17:J20)</f>
        <v>93602056.409999996</v>
      </c>
      <c r="K21" s="10">
        <f>SUM(K17:K20)</f>
        <v>90198011.239999995</v>
      </c>
    </row>
    <row r="22" spans="2:11" ht="15.75" thickTop="1" x14ac:dyDescent="0.25">
      <c r="D22" s="4"/>
      <c r="E22" s="4"/>
      <c r="F22" s="4"/>
      <c r="G22" s="4"/>
      <c r="H22" s="4"/>
      <c r="I22" s="4"/>
      <c r="J22" s="4"/>
      <c r="K22" s="4"/>
    </row>
    <row r="23" spans="2:11" x14ac:dyDescent="0.25">
      <c r="B23" s="1" t="s">
        <v>3</v>
      </c>
      <c r="D23" s="4"/>
      <c r="E23" s="4">
        <v>1737118.26</v>
      </c>
      <c r="F23" s="4">
        <v>1434843.3</v>
      </c>
      <c r="G23" s="4">
        <v>895380.47999999998</v>
      </c>
      <c r="H23" s="4">
        <v>539317.35</v>
      </c>
      <c r="I23" s="4">
        <v>439755.93</v>
      </c>
      <c r="J23" s="4">
        <v>376819.38</v>
      </c>
      <c r="K23" s="4">
        <f>+'[1]Altres deutes'!$C$11</f>
        <v>277465</v>
      </c>
    </row>
    <row r="24" spans="2:11" s="8" customFormat="1" x14ac:dyDescent="0.25">
      <c r="B24" s="12" t="s">
        <v>4</v>
      </c>
      <c r="C24" s="12"/>
      <c r="D24" s="13"/>
      <c r="E24" s="13">
        <v>9664958.6500000004</v>
      </c>
      <c r="F24" s="13">
        <v>8792790.1400000006</v>
      </c>
      <c r="G24" s="13">
        <v>8341988.6500000004</v>
      </c>
      <c r="H24" s="13">
        <v>5886226.5499999998</v>
      </c>
      <c r="I24" s="13">
        <v>7965391.7699999996</v>
      </c>
      <c r="J24" s="13">
        <v>9104344.9700000007</v>
      </c>
      <c r="K24" s="13">
        <v>6603569.7699999996</v>
      </c>
    </row>
    <row r="25" spans="2:11" x14ac:dyDescent="0.25">
      <c r="B25" s="1" t="s">
        <v>5</v>
      </c>
      <c r="D25" s="4"/>
      <c r="E25" s="4">
        <v>0</v>
      </c>
      <c r="F25" s="4">
        <v>3750099.49</v>
      </c>
      <c r="G25" s="4">
        <v>3562594.52</v>
      </c>
      <c r="H25" s="4">
        <v>3375089.55</v>
      </c>
      <c r="I25" s="4">
        <v>3187584.58</v>
      </c>
      <c r="J25" s="4">
        <v>3000079.61</v>
      </c>
      <c r="K25" s="4">
        <v>2812574.64</v>
      </c>
    </row>
    <row r="26" spans="2:11" s="2" customFormat="1" ht="15.75" thickBot="1" x14ac:dyDescent="0.3">
      <c r="B26" s="9" t="s">
        <v>7</v>
      </c>
      <c r="C26" s="9"/>
      <c r="D26" s="10"/>
      <c r="E26" s="10">
        <v>11402076.91</v>
      </c>
      <c r="F26" s="10">
        <v>13977732.930000002</v>
      </c>
      <c r="G26" s="10">
        <v>12799963.65</v>
      </c>
      <c r="H26" s="10">
        <v>9800633.4499999993</v>
      </c>
      <c r="I26" s="10">
        <f>SUM(I23:I25)</f>
        <v>11592732.279999999</v>
      </c>
      <c r="J26" s="10">
        <f>SUM(J23:J25)</f>
        <v>12481243.960000001</v>
      </c>
      <c r="K26" s="10">
        <f>SUM(K23:K25)</f>
        <v>9693609.4100000001</v>
      </c>
    </row>
    <row r="27" spans="2:11" s="2" customFormat="1" ht="15.75" thickTop="1" x14ac:dyDescent="0.25">
      <c r="D27" s="5"/>
      <c r="E27" s="4"/>
      <c r="F27" s="4"/>
      <c r="G27" s="4"/>
      <c r="H27" s="4"/>
      <c r="I27" s="4"/>
      <c r="J27" s="4"/>
      <c r="K27" s="4"/>
    </row>
    <row r="28" spans="2:11" x14ac:dyDescent="0.25">
      <c r="B28" s="6" t="s">
        <v>8</v>
      </c>
      <c r="C28" s="6"/>
      <c r="D28" s="6"/>
      <c r="E28" s="7">
        <v>49691582.299999997</v>
      </c>
      <c r="F28" s="7">
        <v>55929085.729999997</v>
      </c>
      <c r="G28" s="7">
        <v>57838781.75</v>
      </c>
      <c r="H28" s="7">
        <v>72673003.810000002</v>
      </c>
      <c r="I28" s="7">
        <f>+I21+I26</f>
        <v>87369715.280000001</v>
      </c>
      <c r="J28" s="7">
        <f>+J21+J26</f>
        <v>106083300.37</v>
      </c>
      <c r="K28" s="7">
        <f>+K21+K26</f>
        <v>99891620.649999991</v>
      </c>
    </row>
    <row r="30" spans="2:11" x14ac:dyDescent="0.25">
      <c r="B30" s="1" t="s">
        <v>10</v>
      </c>
      <c r="E30" s="4"/>
      <c r="F30" s="4"/>
      <c r="G30" s="4"/>
      <c r="H30" s="4"/>
    </row>
    <row r="31" spans="2:11" x14ac:dyDescent="0.25">
      <c r="E31" s="4"/>
      <c r="F31" s="4"/>
      <c r="G31" s="4"/>
      <c r="H31" s="4"/>
    </row>
    <row r="32" spans="2:11" x14ac:dyDescent="0.25">
      <c r="E32" s="4"/>
      <c r="F32" s="4"/>
      <c r="G32" s="4"/>
      <c r="H32" s="4"/>
    </row>
    <row r="33" spans="2:8" x14ac:dyDescent="0.25">
      <c r="E33" s="4"/>
      <c r="F33" s="4"/>
      <c r="G33" s="4"/>
      <c r="H33" s="4"/>
    </row>
    <row r="34" spans="2:8" x14ac:dyDescent="0.25">
      <c r="E34" s="4"/>
      <c r="F34" s="4"/>
      <c r="G34" s="4"/>
      <c r="H34" s="4"/>
    </row>
    <row r="35" spans="2:8" ht="18.75" x14ac:dyDescent="0.3">
      <c r="B35" s="14" t="s">
        <v>9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59b829f41b07b581b8f8bac0cedfbc1f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94e4a82d8c3cced668c34dce2ff30e9b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D9A7FE-34D5-4DE5-B5D7-7A0B12897F0D}">
  <ds:schemaRefs>
    <ds:schemaRef ds:uri="ee1f67ce-da88-4dfb-a650-0f0da831f464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c0983f89-a1cb-4442-b4b9-3c8b9e162bd0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0EDC654-DF37-4E0F-88BE-4928104D4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06C04B-B484-486E-99DD-0FC988D13E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Endeutament</vt:lpstr>
      <vt:lpstr>Endeutament!Àrea_d'impressió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Camacho Linares</dc:creator>
  <cp:keywords/>
  <dc:description/>
  <cp:lastModifiedBy>Marta Vila Morros</cp:lastModifiedBy>
  <cp:revision/>
  <cp:lastPrinted>2025-06-06T11:09:42Z</cp:lastPrinted>
  <dcterms:created xsi:type="dcterms:W3CDTF">2015-06-05T18:17:20Z</dcterms:created>
  <dcterms:modified xsi:type="dcterms:W3CDTF">2025-06-06T11:09:50Z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