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ctrlProps/ctrlProp11.xml" ContentType="application/vnd.ms-excel.controlproperties+xml"/>
  <Override PartName="/xl/drawings/drawing8.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9.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0.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11.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12.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13.xml" ContentType="application/vnd.openxmlformats-officedocument.drawing+xml"/>
  <Override PartName="/xl/ctrlProps/ctrlProp22.xml" ContentType="application/vnd.ms-excel.controlproperties+xml"/>
  <Override PartName="/xl/ctrlProps/ctrlProp23.xml" ContentType="application/vnd.ms-excel.controlproperties+xml"/>
  <Override PartName="/xl/drawings/drawing14.xml" ContentType="application/vnd.openxmlformats-officedocument.drawing+xml"/>
  <Override PartName="/xl/ctrlProps/ctrlProp24.xml" ContentType="application/vnd.ms-excel.controlproperties+xml"/>
  <Override PartName="/xl/ctrlProps/ctrlProp25.xml" ContentType="application/vnd.ms-excel.controlproperties+xml"/>
  <Override PartName="/xl/drawings/drawing15.xml" ContentType="application/vnd.openxmlformats-officedocument.drawing+xml"/>
  <Override PartName="/xl/ctrlProps/ctrlProp26.xml" ContentType="application/vnd.ms-excel.controlproperties+xml"/>
  <Override PartName="/xl/ctrlProps/ctrlProp2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7" codeName="{3D1A710C-6663-3D7B-7F91-EC182F24A4BC}"/>
  <workbookPr showInkAnnotation="0" codeName="AquestLlibreDeTreball"/>
  <mc:AlternateContent xmlns:mc="http://schemas.openxmlformats.org/markup-compatibility/2006">
    <mc:Choice Requires="x15">
      <x15ac:absPath xmlns:x15ac="http://schemas.microsoft.com/office/spreadsheetml/2010/11/ac" url="C:\Users\2037042\Desktop\mèrits cpa 29 jun 2020 excels\"/>
    </mc:Choice>
  </mc:AlternateContent>
  <xr:revisionPtr revIDLastSave="0" documentId="8_{3EA15092-C262-4FB1-82F3-A9049F404DB8}" xr6:coauthVersionLast="36" xr6:coauthVersionMax="36" xr10:uidLastSave="{00000000-0000-0000-0000-000000000000}"/>
  <bookViews>
    <workbookView xWindow="0" yWindow="0" windowWidth="20490" windowHeight="6945" firstSheet="1" activeTab="2" xr2:uid="{00000000-000D-0000-FFFF-FFFF00000000}"/>
  </bookViews>
  <sheets>
    <sheet name="Extracte de la normativa" sheetId="1" r:id="rId1"/>
    <sheet name="Instruccions" sheetId="20" r:id="rId2"/>
    <sheet name="Valoració " sheetId="2" r:id="rId3"/>
    <sheet name="RESUM" sheetId="12" state="hidden" r:id="rId4"/>
    <sheet name="AGR INT" sheetId="27" state="hidden" r:id="rId5"/>
    <sheet name="ERC Grant" sheetId="25" r:id="rId6"/>
    <sheet name="1.1.a.Projectes Internacionals" sheetId="4" r:id="rId7"/>
    <sheet name="1.1.b.Xarxes Internacionals" sheetId="6" r:id="rId8"/>
    <sheet name="1.1.c.Projectes I+D+i" sheetId="7" r:id="rId9"/>
    <sheet name="1.1.d.SGR" sheetId="23" r:id="rId10"/>
    <sheet name="1.1.e.Publicacions" sheetId="8" r:id="rId11"/>
    <sheet name="1.1.f.Transferència" sheetId="9" r:id="rId12"/>
    <sheet name="1.1.g. Institucions acadèmiques" sheetId="17" r:id="rId13"/>
    <sheet name="1.1.h.Direcció" sheetId="13" r:id="rId14"/>
    <sheet name="2.ii.Projectes Innovació Docent" sheetId="10" r:id="rId15"/>
    <sheet name="2.iv.Tesis" sheetId="11" r:id="rId16"/>
    <sheet name="2.v.2. Experiència Docent" sheetId="28" r:id="rId17"/>
    <sheet name="2.vi. Comissions docència" sheetId="18" r:id="rId18"/>
    <sheet name="AM. Altres Mèrits" sheetId="16" r:id="rId19"/>
    <sheet name="N AQU" sheetId="21" state="hidden" r:id="rId20"/>
  </sheets>
  <externalReferences>
    <externalReference r:id="rId21"/>
    <externalReference r:id="rId22"/>
    <externalReference r:id="rId23"/>
  </externalReferences>
  <definedNames>
    <definedName name="_xlnm._FilterDatabase" localSheetId="4" hidden="1">'AGR INT'!#REF!</definedName>
    <definedName name="_xlnm.Print_Titles" localSheetId="2">'Valoració '!$1:$11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18" l="1"/>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G10" i="28"/>
  <c r="G11" i="28"/>
  <c r="G12" i="28"/>
  <c r="G13" i="28"/>
  <c r="G14" i="28"/>
  <c r="G15" i="28"/>
  <c r="G16" i="28"/>
  <c r="G17" i="28"/>
  <c r="G18" i="28"/>
  <c r="G19" i="28"/>
  <c r="G20" i="28"/>
  <c r="G21" i="28"/>
  <c r="G22" i="28"/>
  <c r="G23" i="28"/>
  <c r="G24" i="28"/>
  <c r="G25" i="28"/>
  <c r="G26" i="28"/>
  <c r="G27" i="28"/>
  <c r="G28" i="28"/>
  <c r="G29" i="28"/>
  <c r="G30" i="28"/>
  <c r="G31" i="28"/>
  <c r="G32" i="28"/>
  <c r="G33" i="28"/>
  <c r="G34" i="28"/>
  <c r="G35" i="28"/>
  <c r="G36" i="28"/>
  <c r="G37" i="28"/>
  <c r="G38" i="28"/>
  <c r="G39" i="28"/>
  <c r="G40" i="28"/>
  <c r="G41" i="28"/>
  <c r="G42" i="28"/>
  <c r="G43" i="28"/>
  <c r="G44" i="28"/>
  <c r="G45" i="28"/>
  <c r="G46" i="28"/>
  <c r="G47" i="28"/>
  <c r="G48" i="28"/>
  <c r="G49" i="28"/>
  <c r="G50" i="28"/>
  <c r="G51" i="28"/>
  <c r="G52" i="28"/>
  <c r="G53" i="28"/>
  <c r="G54" i="28"/>
  <c r="G55" i="28"/>
  <c r="G56" i="28"/>
  <c r="G57" i="28"/>
  <c r="G58" i="28"/>
  <c r="G59" i="28"/>
  <c r="G60" i="28"/>
  <c r="G61" i="28"/>
  <c r="G62" i="28"/>
  <c r="G63" i="28"/>
  <c r="G64" i="28"/>
  <c r="G65" i="28"/>
  <c r="G66" i="28"/>
  <c r="G67" i="28"/>
  <c r="G68" i="28"/>
  <c r="G69" i="28"/>
  <c r="G70" i="28"/>
  <c r="G71" i="28"/>
  <c r="G72" i="28"/>
  <c r="G73" i="28"/>
  <c r="G74" i="28"/>
  <c r="G75" i="28"/>
  <c r="G76" i="28"/>
  <c r="G77" i="28"/>
  <c r="G78" i="28"/>
  <c r="G79" i="28"/>
  <c r="G80" i="28"/>
  <c r="G81" i="28"/>
  <c r="G82" i="28"/>
  <c r="G83" i="28"/>
  <c r="G84" i="28"/>
  <c r="G85" i="28"/>
  <c r="G86" i="28"/>
  <c r="G87" i="28"/>
  <c r="G88" i="28"/>
  <c r="G89" i="28"/>
  <c r="G90" i="28"/>
  <c r="G91" i="28"/>
  <c r="G92" i="28"/>
  <c r="G93" i="28"/>
  <c r="G94" i="28"/>
  <c r="G95" i="28"/>
  <c r="G96" i="28"/>
  <c r="G97" i="28"/>
  <c r="G98" i="28"/>
  <c r="G99" i="28"/>
  <c r="G100" i="28"/>
  <c r="G101" i="28"/>
  <c r="G102" i="28"/>
  <c r="G103" i="28"/>
  <c r="G104" i="28"/>
  <c r="G105" i="28"/>
  <c r="G106" i="28"/>
  <c r="G107" i="28"/>
  <c r="G108" i="28"/>
  <c r="G9" i="28"/>
  <c r="F8" i="11"/>
  <c r="F9" i="11"/>
  <c r="F10" i="11"/>
  <c r="F11" i="11"/>
  <c r="F12" i="11"/>
  <c r="F13" i="11"/>
  <c r="F14" i="11"/>
  <c r="F15" i="11"/>
  <c r="F16" i="11"/>
  <c r="F17" i="11"/>
  <c r="F18" i="11"/>
  <c r="F19" i="11"/>
  <c r="F20" i="11"/>
  <c r="F21" i="11"/>
  <c r="F22" i="11"/>
  <c r="F23" i="11"/>
  <c r="F24" i="11"/>
  <c r="F25" i="11"/>
  <c r="F26" i="11"/>
  <c r="F27" i="11"/>
  <c r="F28" i="11"/>
  <c r="F29" i="11"/>
  <c r="F30" i="11"/>
  <c r="F31" i="11"/>
  <c r="F32" i="11"/>
  <c r="F33" i="11"/>
  <c r="F34" i="11"/>
  <c r="F35" i="11"/>
  <c r="F36" i="11"/>
  <c r="F37" i="11"/>
  <c r="F38" i="11"/>
  <c r="F39" i="11"/>
  <c r="F40" i="11"/>
  <c r="F41" i="11"/>
  <c r="F42" i="11"/>
  <c r="F43" i="11"/>
  <c r="F44" i="11"/>
  <c r="F45" i="11"/>
  <c r="F46" i="11"/>
  <c r="F47" i="11"/>
  <c r="F48" i="11"/>
  <c r="F49" i="11"/>
  <c r="F50" i="11"/>
  <c r="F51" i="11"/>
  <c r="F52" i="11"/>
  <c r="F53" i="11"/>
  <c r="F54" i="11"/>
  <c r="F55" i="11"/>
  <c r="F56" i="11"/>
  <c r="F57" i="11"/>
  <c r="F58" i="11"/>
  <c r="F59" i="11"/>
  <c r="F60" i="11"/>
  <c r="F61" i="11"/>
  <c r="F62" i="11"/>
  <c r="F63" i="11"/>
  <c r="F64" i="11"/>
  <c r="F65" i="11"/>
  <c r="F66" i="11"/>
  <c r="F67" i="11"/>
  <c r="F68" i="11"/>
  <c r="F69" i="11"/>
  <c r="F70" i="11"/>
  <c r="F71" i="11"/>
  <c r="F72" i="11"/>
  <c r="F73" i="11"/>
  <c r="F74" i="11"/>
  <c r="F75" i="11"/>
  <c r="F76" i="11"/>
  <c r="F77" i="11"/>
  <c r="F78" i="11"/>
  <c r="F79" i="11"/>
  <c r="F80" i="11"/>
  <c r="F81" i="11"/>
  <c r="F82" i="11"/>
  <c r="F83" i="11"/>
  <c r="F84" i="11"/>
  <c r="F85" i="11"/>
  <c r="F86" i="11"/>
  <c r="F87" i="11"/>
  <c r="F88" i="11"/>
  <c r="F89" i="11"/>
  <c r="F90" i="11"/>
  <c r="F91" i="11"/>
  <c r="F92" i="11"/>
  <c r="F93" i="11"/>
  <c r="F94" i="11"/>
  <c r="F95" i="11"/>
  <c r="F96" i="11"/>
  <c r="F97" i="11"/>
  <c r="F98" i="11"/>
  <c r="F99" i="11"/>
  <c r="F100" i="11"/>
  <c r="F101" i="11"/>
  <c r="F102" i="11"/>
  <c r="F103" i="11"/>
  <c r="F104" i="11"/>
  <c r="F105" i="11"/>
  <c r="F106" i="11"/>
  <c r="F7" i="11"/>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8" i="10"/>
  <c r="E106" i="13"/>
  <c r="E105" i="13"/>
  <c r="E104" i="13"/>
  <c r="E103" i="13"/>
  <c r="E102" i="13"/>
  <c r="E101" i="13"/>
  <c r="E100" i="13"/>
  <c r="E99" i="13"/>
  <c r="E98" i="13"/>
  <c r="E97" i="13"/>
  <c r="E96" i="13"/>
  <c r="E95" i="13"/>
  <c r="E94" i="13"/>
  <c r="E93" i="13"/>
  <c r="E92" i="13"/>
  <c r="E91" i="13"/>
  <c r="E90" i="13"/>
  <c r="E89" i="13"/>
  <c r="E88" i="13"/>
  <c r="E87" i="13"/>
  <c r="E86" i="13"/>
  <c r="E85" i="13"/>
  <c r="E84" i="13"/>
  <c r="E83" i="13"/>
  <c r="E82" i="13"/>
  <c r="E81" i="13"/>
  <c r="E80" i="13"/>
  <c r="E79" i="13"/>
  <c r="E78" i="13"/>
  <c r="E77" i="13"/>
  <c r="E76" i="13"/>
  <c r="E75" i="13"/>
  <c r="E74" i="13"/>
  <c r="E73" i="13"/>
  <c r="E72" i="13"/>
  <c r="E71" i="13"/>
  <c r="E70" i="13"/>
  <c r="E69" i="13"/>
  <c r="E68" i="13"/>
  <c r="E67" i="13"/>
  <c r="E66" i="13"/>
  <c r="E65" i="13"/>
  <c r="E64" i="13"/>
  <c r="E63" i="13"/>
  <c r="E62" i="13"/>
  <c r="E61" i="13"/>
  <c r="E60" i="13"/>
  <c r="E59" i="13"/>
  <c r="E58" i="13"/>
  <c r="E57" i="13"/>
  <c r="E56" i="13"/>
  <c r="E55" i="13"/>
  <c r="E54" i="13"/>
  <c r="E53" i="13"/>
  <c r="E52" i="13"/>
  <c r="E51" i="13"/>
  <c r="E50" i="13"/>
  <c r="E49" i="13"/>
  <c r="E48" i="13"/>
  <c r="E47" i="13"/>
  <c r="E46" i="13"/>
  <c r="E45" i="13"/>
  <c r="E44" i="13"/>
  <c r="E43" i="13"/>
  <c r="E42" i="13"/>
  <c r="E41" i="13"/>
  <c r="E40" i="13"/>
  <c r="E39" i="13"/>
  <c r="E38" i="13"/>
  <c r="E37" i="13"/>
  <c r="E36" i="13"/>
  <c r="E35" i="13"/>
  <c r="E34" i="13"/>
  <c r="E33" i="13"/>
  <c r="E32" i="13"/>
  <c r="E31" i="13"/>
  <c r="E30" i="13"/>
  <c r="E29" i="13"/>
  <c r="E28" i="13"/>
  <c r="E27" i="13"/>
  <c r="E26" i="13"/>
  <c r="E25" i="13"/>
  <c r="E24" i="13"/>
  <c r="E23" i="13"/>
  <c r="E22" i="13"/>
  <c r="E21" i="13"/>
  <c r="E20" i="13"/>
  <c r="E19" i="13"/>
  <c r="E18" i="13"/>
  <c r="E17" i="13"/>
  <c r="E16" i="13"/>
  <c r="E15" i="13"/>
  <c r="E14" i="13"/>
  <c r="E13" i="13"/>
  <c r="E12" i="13"/>
  <c r="E11" i="13"/>
  <c r="E10" i="13"/>
  <c r="E9" i="13"/>
  <c r="E8" i="13"/>
  <c r="E7" i="13"/>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8" i="17"/>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8" i="9"/>
  <c r="L221" i="8"/>
  <c r="L220" i="8"/>
  <c r="L219" i="8"/>
  <c r="L218" i="8"/>
  <c r="L217" i="8"/>
  <c r="L216" i="8"/>
  <c r="L215" i="8"/>
  <c r="L214" i="8"/>
  <c r="L213"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9" i="23" l="1"/>
  <c r="L10" i="23"/>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L8" i="23"/>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8" i="7"/>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8" i="6"/>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8" i="4"/>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7" i="25"/>
  <c r="F7" i="2" l="1"/>
  <c r="J9" i="23"/>
  <c r="J10"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J8" i="23"/>
  <c r="D9" i="2"/>
  <c r="G48" i="2" l="1"/>
  <c r="G47" i="2"/>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K27" i="8"/>
  <c r="K26" i="8"/>
  <c r="K25" i="8"/>
  <c r="K24" i="8"/>
  <c r="K23" i="8"/>
  <c r="K22"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81" i="8"/>
  <c r="K82" i="8"/>
  <c r="K83" i="8"/>
  <c r="K84" i="8"/>
  <c r="K85" i="8"/>
  <c r="K86" i="8"/>
  <c r="K87" i="8"/>
  <c r="K88" i="8"/>
  <c r="K89" i="8"/>
  <c r="K90" i="8"/>
  <c r="K91" i="8"/>
  <c r="K92" i="8"/>
  <c r="K93" i="8"/>
  <c r="K94" i="8"/>
  <c r="K95" i="8"/>
  <c r="K96" i="8"/>
  <c r="K97" i="8"/>
  <c r="K98" i="8"/>
  <c r="K99" i="8"/>
  <c r="K100" i="8"/>
  <c r="K101" i="8"/>
  <c r="K102" i="8"/>
  <c r="K103" i="8"/>
  <c r="K104" i="8"/>
  <c r="K105" i="8"/>
  <c r="K106" i="8"/>
  <c r="K107" i="8"/>
  <c r="K108" i="8"/>
  <c r="K109" i="8"/>
  <c r="K110" i="8"/>
  <c r="K111" i="8"/>
  <c r="K112" i="8"/>
  <c r="K113" i="8"/>
  <c r="K114" i="8"/>
  <c r="K115" i="8"/>
  <c r="K116" i="8"/>
  <c r="K117" i="8"/>
  <c r="K118" i="8"/>
  <c r="K119" i="8"/>
  <c r="K120" i="8"/>
  <c r="K121" i="8"/>
  <c r="K122" i="8"/>
  <c r="K123" i="8"/>
  <c r="K124" i="8"/>
  <c r="K125" i="8"/>
  <c r="K126" i="8"/>
  <c r="K127" i="8"/>
  <c r="K128" i="8"/>
  <c r="K129" i="8"/>
  <c r="K130" i="8"/>
  <c r="K131" i="8"/>
  <c r="K132" i="8"/>
  <c r="K133" i="8"/>
  <c r="K134" i="8"/>
  <c r="K135" i="8"/>
  <c r="K136" i="8"/>
  <c r="K137" i="8"/>
  <c r="K138" i="8"/>
  <c r="K139" i="8"/>
  <c r="K140" i="8"/>
  <c r="K141" i="8"/>
  <c r="K142" i="8"/>
  <c r="K143" i="8"/>
  <c r="K144" i="8"/>
  <c r="K145" i="8"/>
  <c r="K146" i="8"/>
  <c r="K147" i="8"/>
  <c r="K148" i="8"/>
  <c r="K149" i="8"/>
  <c r="K150" i="8"/>
  <c r="K151" i="8"/>
  <c r="K152" i="8"/>
  <c r="K153" i="8"/>
  <c r="K154" i="8"/>
  <c r="K155" i="8"/>
  <c r="K156" i="8"/>
  <c r="K157" i="8"/>
  <c r="K158" i="8"/>
  <c r="K159" i="8"/>
  <c r="K160" i="8"/>
  <c r="K161" i="8"/>
  <c r="K162" i="8"/>
  <c r="K163" i="8"/>
  <c r="K164" i="8"/>
  <c r="K165" i="8"/>
  <c r="K166" i="8"/>
  <c r="K167" i="8"/>
  <c r="K168" i="8"/>
  <c r="K169" i="8"/>
  <c r="K170" i="8"/>
  <c r="K171" i="8"/>
  <c r="K172" i="8"/>
  <c r="K173" i="8"/>
  <c r="K174" i="8"/>
  <c r="K175" i="8"/>
  <c r="K176" i="8"/>
  <c r="K177" i="8"/>
  <c r="K178" i="8"/>
  <c r="K179" i="8"/>
  <c r="K180" i="8"/>
  <c r="K181" i="8"/>
  <c r="K182" i="8"/>
  <c r="K183" i="8"/>
  <c r="K184" i="8"/>
  <c r="K185" i="8"/>
  <c r="K186" i="8"/>
  <c r="K187" i="8"/>
  <c r="K188" i="8"/>
  <c r="K189" i="8"/>
  <c r="K190" i="8"/>
  <c r="K191" i="8"/>
  <c r="K192" i="8"/>
  <c r="K193" i="8"/>
  <c r="K194" i="8"/>
  <c r="K195" i="8"/>
  <c r="K196" i="8"/>
  <c r="K197" i="8"/>
  <c r="K198" i="8"/>
  <c r="K199" i="8"/>
  <c r="K200" i="8"/>
  <c r="K201" i="8"/>
  <c r="K202" i="8"/>
  <c r="K203" i="8"/>
  <c r="K204" i="8"/>
  <c r="K205" i="8"/>
  <c r="K206" i="8"/>
  <c r="K207" i="8"/>
  <c r="K208" i="8"/>
  <c r="K209" i="8"/>
  <c r="K210" i="8"/>
  <c r="K211" i="8"/>
  <c r="K212" i="8"/>
  <c r="K213" i="8"/>
  <c r="K214" i="8"/>
  <c r="K215" i="8"/>
  <c r="K216" i="8"/>
  <c r="K217" i="8"/>
  <c r="K218" i="8"/>
  <c r="K219" i="8"/>
  <c r="K220" i="8"/>
  <c r="K221" i="8"/>
  <c r="K28" i="8"/>
  <c r="I22" i="8"/>
  <c r="J22" i="8"/>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F76" i="2"/>
  <c r="G75" i="2"/>
  <c r="G74" i="2"/>
  <c r="G73" i="2"/>
  <c r="H72" i="2"/>
  <c r="H71" i="2"/>
  <c r="F70" i="2"/>
  <c r="F69" i="2"/>
  <c r="G64" i="2"/>
  <c r="F58" i="2"/>
  <c r="F57" i="2"/>
  <c r="G17" i="2"/>
  <c r="D11" i="2"/>
  <c r="D10" i="2"/>
  <c r="G46" i="2"/>
  <c r="G19" i="2"/>
  <c r="G18" i="2"/>
  <c r="C5" i="8" l="1"/>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8" i="4"/>
  <c r="C4" i="18" l="1"/>
  <c r="D5" i="28"/>
  <c r="C5" i="28"/>
  <c r="C4" i="28"/>
  <c r="D4" i="28" s="1"/>
  <c r="E3" i="28" s="1"/>
  <c r="K107" i="10"/>
  <c r="K106" i="10"/>
  <c r="K105" i="10"/>
  <c r="K104" i="10"/>
  <c r="K103" i="10"/>
  <c r="K102" i="10"/>
  <c r="K101" i="10"/>
  <c r="K100" i="10"/>
  <c r="K99" i="10"/>
  <c r="K98" i="10"/>
  <c r="K97" i="10"/>
  <c r="K96" i="10"/>
  <c r="K95" i="10"/>
  <c r="K94" i="10"/>
  <c r="K93" i="10"/>
  <c r="K92" i="10"/>
  <c r="K91" i="10"/>
  <c r="K90" i="10"/>
  <c r="K89" i="10"/>
  <c r="K88" i="10"/>
  <c r="K87" i="10"/>
  <c r="K86" i="10"/>
  <c r="K85" i="10"/>
  <c r="K84" i="10"/>
  <c r="K83" i="10"/>
  <c r="K82" i="10"/>
  <c r="K81" i="10"/>
  <c r="K80" i="10"/>
  <c r="K79" i="10"/>
  <c r="K78" i="10"/>
  <c r="K77" i="10"/>
  <c r="K76" i="10"/>
  <c r="K75" i="10"/>
  <c r="K74" i="10"/>
  <c r="K73" i="10"/>
  <c r="K72" i="10"/>
  <c r="K71" i="10"/>
  <c r="K70" i="10"/>
  <c r="K69" i="10"/>
  <c r="K68" i="10"/>
  <c r="K67" i="10"/>
  <c r="K66" i="10"/>
  <c r="K65" i="10"/>
  <c r="K64" i="10"/>
  <c r="K63" i="10"/>
  <c r="K62" i="10"/>
  <c r="K61"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33" i="10"/>
  <c r="K32" i="10"/>
  <c r="K31" i="10"/>
  <c r="K30" i="10"/>
  <c r="K29" i="10"/>
  <c r="K28" i="10"/>
  <c r="K27" i="10"/>
  <c r="K26" i="10"/>
  <c r="K25" i="10"/>
  <c r="K24" i="10"/>
  <c r="K23" i="10"/>
  <c r="K22" i="10"/>
  <c r="K21" i="10"/>
  <c r="K20" i="10"/>
  <c r="K19" i="10"/>
  <c r="K18" i="10"/>
  <c r="K17" i="10"/>
  <c r="K16" i="10"/>
  <c r="K15" i="10"/>
  <c r="K14" i="10"/>
  <c r="K13" i="10"/>
  <c r="K12" i="10"/>
  <c r="K11" i="10"/>
  <c r="K10" i="10"/>
  <c r="K9" i="10"/>
  <c r="K8" i="10"/>
  <c r="D4" i="10" s="1"/>
  <c r="J57" i="9"/>
  <c r="I57" i="9"/>
  <c r="H57" i="9"/>
  <c r="G57" i="9"/>
  <c r="J56" i="9"/>
  <c r="I56" i="9"/>
  <c r="H56" i="9"/>
  <c r="G56" i="9"/>
  <c r="J55" i="9"/>
  <c r="I55" i="9"/>
  <c r="H55" i="9"/>
  <c r="G55" i="9"/>
  <c r="J54" i="9"/>
  <c r="I54" i="9"/>
  <c r="H54" i="9"/>
  <c r="G54" i="9"/>
  <c r="J53" i="9"/>
  <c r="I53" i="9"/>
  <c r="H53" i="9"/>
  <c r="G53" i="9"/>
  <c r="J52" i="9"/>
  <c r="I52" i="9"/>
  <c r="H52" i="9"/>
  <c r="G52" i="9"/>
  <c r="J51" i="9"/>
  <c r="I51" i="9"/>
  <c r="H51" i="9"/>
  <c r="G51" i="9"/>
  <c r="J50" i="9"/>
  <c r="I50" i="9"/>
  <c r="H50" i="9"/>
  <c r="G50" i="9"/>
  <c r="J49" i="9"/>
  <c r="I49" i="9"/>
  <c r="H49" i="9"/>
  <c r="G49" i="9"/>
  <c r="J48" i="9"/>
  <c r="I48" i="9"/>
  <c r="H48" i="9"/>
  <c r="G48" i="9"/>
  <c r="J47" i="9"/>
  <c r="I47" i="9"/>
  <c r="H47" i="9"/>
  <c r="G47" i="9"/>
  <c r="J46" i="9"/>
  <c r="I46" i="9"/>
  <c r="H46" i="9"/>
  <c r="G46" i="9"/>
  <c r="J45" i="9"/>
  <c r="I45" i="9"/>
  <c r="H45" i="9"/>
  <c r="G45" i="9"/>
  <c r="J44" i="9"/>
  <c r="I44" i="9"/>
  <c r="H44" i="9"/>
  <c r="G44" i="9"/>
  <c r="J43" i="9"/>
  <c r="I43" i="9"/>
  <c r="H43" i="9"/>
  <c r="G43" i="9"/>
  <c r="J42" i="9"/>
  <c r="I42" i="9"/>
  <c r="H42" i="9"/>
  <c r="G42" i="9"/>
  <c r="J41" i="9"/>
  <c r="I41" i="9"/>
  <c r="H41" i="9"/>
  <c r="G41" i="9"/>
  <c r="J40" i="9"/>
  <c r="I40" i="9"/>
  <c r="H40" i="9"/>
  <c r="G40" i="9"/>
  <c r="J39" i="9"/>
  <c r="I39" i="9"/>
  <c r="H39" i="9"/>
  <c r="G39" i="9"/>
  <c r="J38" i="9"/>
  <c r="I38" i="9"/>
  <c r="H38" i="9"/>
  <c r="G38" i="9"/>
  <c r="J37" i="9"/>
  <c r="I37" i="9"/>
  <c r="H37" i="9"/>
  <c r="G37" i="9"/>
  <c r="J36" i="9"/>
  <c r="I36" i="9"/>
  <c r="H36" i="9"/>
  <c r="G36" i="9"/>
  <c r="J35" i="9"/>
  <c r="I35" i="9"/>
  <c r="H35" i="9"/>
  <c r="G35" i="9"/>
  <c r="J34" i="9"/>
  <c r="I34" i="9"/>
  <c r="H34" i="9"/>
  <c r="G34" i="9"/>
  <c r="J33" i="9"/>
  <c r="I33" i="9"/>
  <c r="H33" i="9"/>
  <c r="G33" i="9"/>
  <c r="J32" i="9"/>
  <c r="I32" i="9"/>
  <c r="H32" i="9"/>
  <c r="G32" i="9"/>
  <c r="J31" i="9"/>
  <c r="I31" i="9"/>
  <c r="H31" i="9"/>
  <c r="G31" i="9"/>
  <c r="J30" i="9"/>
  <c r="I30" i="9"/>
  <c r="H30" i="9"/>
  <c r="G30" i="9"/>
  <c r="J29" i="9"/>
  <c r="I29" i="9"/>
  <c r="H29" i="9"/>
  <c r="G29" i="9"/>
  <c r="J28" i="9"/>
  <c r="I28" i="9"/>
  <c r="H28" i="9"/>
  <c r="G28" i="9"/>
  <c r="J27" i="9"/>
  <c r="I27" i="9"/>
  <c r="H27" i="9"/>
  <c r="G27" i="9"/>
  <c r="J26" i="9"/>
  <c r="I26" i="9"/>
  <c r="H26" i="9"/>
  <c r="G26" i="9"/>
  <c r="J25" i="9"/>
  <c r="I25" i="9"/>
  <c r="H25" i="9"/>
  <c r="G25" i="9"/>
  <c r="J24" i="9"/>
  <c r="I24" i="9"/>
  <c r="H24" i="9"/>
  <c r="G24" i="9"/>
  <c r="J23" i="9"/>
  <c r="I23" i="9"/>
  <c r="H23" i="9"/>
  <c r="G23" i="9"/>
  <c r="J22" i="9"/>
  <c r="I22" i="9"/>
  <c r="H22" i="9"/>
  <c r="G22" i="9"/>
  <c r="J21" i="9"/>
  <c r="I21" i="9"/>
  <c r="H21" i="9"/>
  <c r="G21" i="9"/>
  <c r="J20" i="9"/>
  <c r="I20" i="9"/>
  <c r="H20" i="9"/>
  <c r="G20" i="9"/>
  <c r="J19" i="9"/>
  <c r="I19" i="9"/>
  <c r="H19" i="9"/>
  <c r="G19" i="9"/>
  <c r="J18" i="9"/>
  <c r="I18" i="9"/>
  <c r="H18" i="9"/>
  <c r="G18" i="9"/>
  <c r="J17" i="9"/>
  <c r="I17" i="9"/>
  <c r="H17" i="9"/>
  <c r="G17" i="9"/>
  <c r="J16" i="9"/>
  <c r="I16" i="9"/>
  <c r="H16" i="9"/>
  <c r="G16" i="9"/>
  <c r="J15" i="9"/>
  <c r="I15" i="9"/>
  <c r="H15" i="9"/>
  <c r="G15" i="9"/>
  <c r="J14" i="9"/>
  <c r="I14" i="9"/>
  <c r="H14" i="9"/>
  <c r="G14" i="9"/>
  <c r="J13" i="9"/>
  <c r="I13" i="9"/>
  <c r="H13" i="9"/>
  <c r="G13" i="9"/>
  <c r="J12" i="9"/>
  <c r="I12" i="9"/>
  <c r="H12" i="9"/>
  <c r="G12" i="9"/>
  <c r="J11" i="9"/>
  <c r="I11" i="9"/>
  <c r="H11" i="9"/>
  <c r="G11" i="9"/>
  <c r="J10" i="9"/>
  <c r="I10" i="9"/>
  <c r="H10" i="9"/>
  <c r="G10" i="9"/>
  <c r="J9" i="9"/>
  <c r="I9" i="9"/>
  <c r="H9" i="9"/>
  <c r="G9" i="9"/>
  <c r="J8" i="9"/>
  <c r="I8" i="9"/>
  <c r="H8" i="9"/>
  <c r="G8" i="9"/>
  <c r="N107" i="7"/>
  <c r="M107" i="7"/>
  <c r="O107" i="7" s="1"/>
  <c r="N106" i="7"/>
  <c r="M106" i="7"/>
  <c r="O106" i="7" s="1"/>
  <c r="N105" i="7"/>
  <c r="M105" i="7"/>
  <c r="O105" i="7" s="1"/>
  <c r="N104" i="7"/>
  <c r="M104" i="7"/>
  <c r="O104" i="7" s="1"/>
  <c r="N103" i="7"/>
  <c r="M103" i="7"/>
  <c r="O103" i="7" s="1"/>
  <c r="N102" i="7"/>
  <c r="M102" i="7"/>
  <c r="O102" i="7" s="1"/>
  <c r="N101" i="7"/>
  <c r="M101" i="7"/>
  <c r="O101" i="7" s="1"/>
  <c r="N100" i="7"/>
  <c r="M100" i="7"/>
  <c r="O100" i="7" s="1"/>
  <c r="N99" i="7"/>
  <c r="M99" i="7"/>
  <c r="O99" i="7" s="1"/>
  <c r="N98" i="7"/>
  <c r="M98" i="7"/>
  <c r="O98" i="7" s="1"/>
  <c r="N97" i="7"/>
  <c r="M97" i="7"/>
  <c r="O97" i="7" s="1"/>
  <c r="N96" i="7"/>
  <c r="M96" i="7"/>
  <c r="O96" i="7" s="1"/>
  <c r="N95" i="7"/>
  <c r="M95" i="7"/>
  <c r="O95" i="7" s="1"/>
  <c r="N94" i="7"/>
  <c r="M94" i="7"/>
  <c r="O94" i="7" s="1"/>
  <c r="N93" i="7"/>
  <c r="M93" i="7"/>
  <c r="O93" i="7" s="1"/>
  <c r="N92" i="7"/>
  <c r="M92" i="7"/>
  <c r="O92" i="7" s="1"/>
  <c r="N91" i="7"/>
  <c r="M91" i="7"/>
  <c r="O91" i="7" s="1"/>
  <c r="N90" i="7"/>
  <c r="M90" i="7"/>
  <c r="O90" i="7" s="1"/>
  <c r="N89" i="7"/>
  <c r="M89" i="7"/>
  <c r="O89" i="7" s="1"/>
  <c r="N88" i="7"/>
  <c r="M88" i="7"/>
  <c r="O88" i="7" s="1"/>
  <c r="N87" i="7"/>
  <c r="M87" i="7"/>
  <c r="O87" i="7" s="1"/>
  <c r="N86" i="7"/>
  <c r="M86" i="7"/>
  <c r="O86" i="7" s="1"/>
  <c r="N85" i="7"/>
  <c r="M85" i="7"/>
  <c r="O85" i="7" s="1"/>
  <c r="N84" i="7"/>
  <c r="M84" i="7"/>
  <c r="O84" i="7" s="1"/>
  <c r="N83" i="7"/>
  <c r="M83" i="7"/>
  <c r="O83" i="7" s="1"/>
  <c r="N82" i="7"/>
  <c r="M82" i="7"/>
  <c r="O82" i="7" s="1"/>
  <c r="N81" i="7"/>
  <c r="M81" i="7"/>
  <c r="O81" i="7" s="1"/>
  <c r="N80" i="7"/>
  <c r="M80" i="7"/>
  <c r="O80" i="7" s="1"/>
  <c r="N79" i="7"/>
  <c r="M79" i="7"/>
  <c r="O79" i="7" s="1"/>
  <c r="N78" i="7"/>
  <c r="M78" i="7"/>
  <c r="O78" i="7" s="1"/>
  <c r="N77" i="7"/>
  <c r="M77" i="7"/>
  <c r="O77" i="7" s="1"/>
  <c r="N76" i="7"/>
  <c r="M76" i="7"/>
  <c r="O76" i="7" s="1"/>
  <c r="N75" i="7"/>
  <c r="M75" i="7"/>
  <c r="O75" i="7" s="1"/>
  <c r="N74" i="7"/>
  <c r="M74" i="7"/>
  <c r="O74" i="7" s="1"/>
  <c r="N73" i="7"/>
  <c r="M73" i="7"/>
  <c r="O73" i="7" s="1"/>
  <c r="N72" i="7"/>
  <c r="M72" i="7"/>
  <c r="O72" i="7" s="1"/>
  <c r="N71" i="7"/>
  <c r="M71" i="7"/>
  <c r="O71" i="7" s="1"/>
  <c r="N70" i="7"/>
  <c r="M70" i="7"/>
  <c r="O70" i="7" s="1"/>
  <c r="N69" i="7"/>
  <c r="M69" i="7"/>
  <c r="O69" i="7" s="1"/>
  <c r="N68" i="7"/>
  <c r="M68" i="7"/>
  <c r="O68" i="7" s="1"/>
  <c r="N67" i="7"/>
  <c r="M67" i="7"/>
  <c r="O67" i="7" s="1"/>
  <c r="N66" i="7"/>
  <c r="M66" i="7"/>
  <c r="O66" i="7" s="1"/>
  <c r="N65" i="7"/>
  <c r="M65" i="7"/>
  <c r="O65" i="7" s="1"/>
  <c r="N64" i="7"/>
  <c r="M64" i="7"/>
  <c r="O64" i="7" s="1"/>
  <c r="N63" i="7"/>
  <c r="M63" i="7"/>
  <c r="O63" i="7" s="1"/>
  <c r="N62" i="7"/>
  <c r="M62" i="7"/>
  <c r="O62" i="7" s="1"/>
  <c r="N61" i="7"/>
  <c r="M61" i="7"/>
  <c r="O61" i="7" s="1"/>
  <c r="N60" i="7"/>
  <c r="M60" i="7"/>
  <c r="O60" i="7" s="1"/>
  <c r="N59" i="7"/>
  <c r="M59" i="7"/>
  <c r="O59" i="7" s="1"/>
  <c r="N58" i="7"/>
  <c r="M58" i="7"/>
  <c r="O58" i="7" s="1"/>
  <c r="N57" i="7"/>
  <c r="M57" i="7"/>
  <c r="O57" i="7" s="1"/>
  <c r="N56" i="7"/>
  <c r="M56" i="7"/>
  <c r="O56" i="7" s="1"/>
  <c r="N55" i="7"/>
  <c r="M55" i="7"/>
  <c r="O55" i="7" s="1"/>
  <c r="N54" i="7"/>
  <c r="M54" i="7"/>
  <c r="O54" i="7" s="1"/>
  <c r="N53" i="7"/>
  <c r="M53" i="7"/>
  <c r="O53" i="7" s="1"/>
  <c r="N52" i="7"/>
  <c r="M52" i="7"/>
  <c r="O52" i="7" s="1"/>
  <c r="N51" i="7"/>
  <c r="M51" i="7"/>
  <c r="O51" i="7" s="1"/>
  <c r="N50" i="7"/>
  <c r="M50" i="7"/>
  <c r="O50" i="7" s="1"/>
  <c r="N49" i="7"/>
  <c r="M49" i="7"/>
  <c r="O49" i="7" s="1"/>
  <c r="N48" i="7"/>
  <c r="M48" i="7"/>
  <c r="O48" i="7" s="1"/>
  <c r="N47" i="7"/>
  <c r="M47" i="7"/>
  <c r="O47" i="7" s="1"/>
  <c r="N46" i="7"/>
  <c r="M46" i="7"/>
  <c r="O46" i="7" s="1"/>
  <c r="N45" i="7"/>
  <c r="M45" i="7"/>
  <c r="O45" i="7" s="1"/>
  <c r="N44" i="7"/>
  <c r="M44" i="7"/>
  <c r="O44" i="7" s="1"/>
  <c r="N43" i="7"/>
  <c r="M43" i="7"/>
  <c r="O43" i="7" s="1"/>
  <c r="N42" i="7"/>
  <c r="M42" i="7"/>
  <c r="O42" i="7" s="1"/>
  <c r="N41" i="7"/>
  <c r="M41" i="7"/>
  <c r="O41" i="7" s="1"/>
  <c r="N40" i="7"/>
  <c r="M40" i="7"/>
  <c r="O40" i="7" s="1"/>
  <c r="N39" i="7"/>
  <c r="M39" i="7"/>
  <c r="O39" i="7" s="1"/>
  <c r="N38" i="7"/>
  <c r="M38" i="7"/>
  <c r="O38" i="7" s="1"/>
  <c r="N37" i="7"/>
  <c r="M37" i="7"/>
  <c r="O37" i="7" s="1"/>
  <c r="N36" i="7"/>
  <c r="M36" i="7"/>
  <c r="O36" i="7" s="1"/>
  <c r="N35" i="7"/>
  <c r="M35" i="7"/>
  <c r="O35" i="7" s="1"/>
  <c r="N34" i="7"/>
  <c r="M34" i="7"/>
  <c r="O34" i="7" s="1"/>
  <c r="N33" i="7"/>
  <c r="M33" i="7"/>
  <c r="O33" i="7" s="1"/>
  <c r="N32" i="7"/>
  <c r="M32" i="7"/>
  <c r="O32" i="7" s="1"/>
  <c r="N31" i="7"/>
  <c r="M31" i="7"/>
  <c r="O31" i="7" s="1"/>
  <c r="N30" i="7"/>
  <c r="M30" i="7"/>
  <c r="O30" i="7" s="1"/>
  <c r="N29" i="7"/>
  <c r="M29" i="7"/>
  <c r="O29" i="7" s="1"/>
  <c r="N28" i="7"/>
  <c r="M28" i="7"/>
  <c r="O28" i="7" s="1"/>
  <c r="N27" i="7"/>
  <c r="M27" i="7"/>
  <c r="O27" i="7" s="1"/>
  <c r="N26" i="7"/>
  <c r="M26" i="7"/>
  <c r="O26" i="7" s="1"/>
  <c r="N25" i="7"/>
  <c r="M25" i="7"/>
  <c r="O25" i="7" s="1"/>
  <c r="N24" i="7"/>
  <c r="M24" i="7"/>
  <c r="O24" i="7" s="1"/>
  <c r="N23" i="7"/>
  <c r="M23" i="7"/>
  <c r="O23" i="7" s="1"/>
  <c r="N22" i="7"/>
  <c r="M22" i="7"/>
  <c r="O22" i="7" s="1"/>
  <c r="N21" i="7"/>
  <c r="M21" i="7"/>
  <c r="O21" i="7" s="1"/>
  <c r="N20" i="7"/>
  <c r="M20" i="7"/>
  <c r="O20" i="7" s="1"/>
  <c r="N19" i="7"/>
  <c r="M19" i="7"/>
  <c r="O19" i="7" s="1"/>
  <c r="N18" i="7"/>
  <c r="M18" i="7"/>
  <c r="O18" i="7" s="1"/>
  <c r="N17" i="7"/>
  <c r="M17" i="7"/>
  <c r="O17" i="7" s="1"/>
  <c r="N16" i="7"/>
  <c r="M16" i="7"/>
  <c r="O16" i="7" s="1"/>
  <c r="N15" i="7"/>
  <c r="M15" i="7"/>
  <c r="N14" i="7"/>
  <c r="M14" i="7"/>
  <c r="N13" i="7"/>
  <c r="M13" i="7"/>
  <c r="N12" i="7"/>
  <c r="M12" i="7"/>
  <c r="N11" i="7"/>
  <c r="M11" i="7"/>
  <c r="N10" i="7"/>
  <c r="M10" i="7"/>
  <c r="N9" i="7"/>
  <c r="M9" i="7"/>
  <c r="N8" i="7"/>
  <c r="M8" i="7"/>
  <c r="O8" i="7" s="1"/>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P107" i="4"/>
  <c r="R107" i="4" s="1"/>
  <c r="P106" i="4"/>
  <c r="R106" i="4" s="1"/>
  <c r="R105" i="4"/>
  <c r="P105" i="4"/>
  <c r="P104" i="4"/>
  <c r="R104" i="4" s="1"/>
  <c r="R103" i="4"/>
  <c r="P103" i="4"/>
  <c r="P102" i="4"/>
  <c r="R102" i="4" s="1"/>
  <c r="R101" i="4"/>
  <c r="P101" i="4"/>
  <c r="P100" i="4"/>
  <c r="R100" i="4" s="1"/>
  <c r="R99" i="4"/>
  <c r="P99" i="4"/>
  <c r="P98" i="4"/>
  <c r="R98" i="4" s="1"/>
  <c r="R97" i="4"/>
  <c r="P97" i="4"/>
  <c r="P96" i="4"/>
  <c r="R96" i="4" s="1"/>
  <c r="R95" i="4"/>
  <c r="P95" i="4"/>
  <c r="P94" i="4"/>
  <c r="R94" i="4" s="1"/>
  <c r="R93" i="4"/>
  <c r="P93" i="4"/>
  <c r="P92" i="4"/>
  <c r="R92" i="4" s="1"/>
  <c r="R91" i="4"/>
  <c r="P91" i="4"/>
  <c r="P90" i="4"/>
  <c r="R90" i="4" s="1"/>
  <c r="R89" i="4"/>
  <c r="P89" i="4"/>
  <c r="P88" i="4"/>
  <c r="R88" i="4" s="1"/>
  <c r="R87" i="4"/>
  <c r="P87" i="4"/>
  <c r="P86" i="4"/>
  <c r="R86" i="4" s="1"/>
  <c r="R85" i="4"/>
  <c r="P85" i="4"/>
  <c r="P84" i="4"/>
  <c r="R84" i="4" s="1"/>
  <c r="R83" i="4"/>
  <c r="P83" i="4"/>
  <c r="P82" i="4"/>
  <c r="R82" i="4" s="1"/>
  <c r="R81" i="4"/>
  <c r="P81" i="4"/>
  <c r="P80" i="4"/>
  <c r="R80" i="4" s="1"/>
  <c r="R79" i="4"/>
  <c r="P79" i="4"/>
  <c r="P78" i="4"/>
  <c r="R78" i="4" s="1"/>
  <c r="R77" i="4"/>
  <c r="P77" i="4"/>
  <c r="P76" i="4"/>
  <c r="R76" i="4" s="1"/>
  <c r="R75" i="4"/>
  <c r="P75" i="4"/>
  <c r="P74" i="4"/>
  <c r="R74" i="4" s="1"/>
  <c r="R73" i="4"/>
  <c r="P73" i="4"/>
  <c r="P72" i="4"/>
  <c r="R72" i="4" s="1"/>
  <c r="R71" i="4"/>
  <c r="P71" i="4"/>
  <c r="P70" i="4"/>
  <c r="R70" i="4" s="1"/>
  <c r="R69" i="4"/>
  <c r="P69" i="4"/>
  <c r="P68" i="4"/>
  <c r="R68" i="4" s="1"/>
  <c r="R67" i="4"/>
  <c r="P67" i="4"/>
  <c r="P66" i="4"/>
  <c r="R66" i="4" s="1"/>
  <c r="R65" i="4"/>
  <c r="P65" i="4"/>
  <c r="P64" i="4"/>
  <c r="R64" i="4" s="1"/>
  <c r="R63" i="4"/>
  <c r="P63" i="4"/>
  <c r="P62" i="4"/>
  <c r="R62" i="4" s="1"/>
  <c r="R61" i="4"/>
  <c r="P61" i="4"/>
  <c r="P60" i="4"/>
  <c r="R60" i="4" s="1"/>
  <c r="R59" i="4"/>
  <c r="P59" i="4"/>
  <c r="P58" i="4"/>
  <c r="R58" i="4" s="1"/>
  <c r="R57" i="4"/>
  <c r="P57" i="4"/>
  <c r="P56" i="4"/>
  <c r="R56" i="4" s="1"/>
  <c r="R55" i="4"/>
  <c r="P55" i="4"/>
  <c r="P54" i="4"/>
  <c r="R54" i="4" s="1"/>
  <c r="R53" i="4"/>
  <c r="P53" i="4"/>
  <c r="P52" i="4"/>
  <c r="R52" i="4" s="1"/>
  <c r="R51" i="4"/>
  <c r="P51" i="4"/>
  <c r="P50" i="4"/>
  <c r="R50" i="4" s="1"/>
  <c r="R49" i="4"/>
  <c r="P49" i="4"/>
  <c r="P48" i="4"/>
  <c r="R48" i="4" s="1"/>
  <c r="R47" i="4"/>
  <c r="P47" i="4"/>
  <c r="P46" i="4"/>
  <c r="R46" i="4" s="1"/>
  <c r="R45" i="4"/>
  <c r="P45" i="4"/>
  <c r="P44" i="4"/>
  <c r="R44" i="4" s="1"/>
  <c r="R43" i="4"/>
  <c r="P43" i="4"/>
  <c r="P42" i="4"/>
  <c r="R42" i="4" s="1"/>
  <c r="R41" i="4"/>
  <c r="P41" i="4"/>
  <c r="P40" i="4"/>
  <c r="R40" i="4" s="1"/>
  <c r="R39" i="4"/>
  <c r="P39" i="4"/>
  <c r="P38" i="4"/>
  <c r="R38" i="4" s="1"/>
  <c r="R37" i="4"/>
  <c r="P37" i="4"/>
  <c r="P36" i="4"/>
  <c r="R36" i="4" s="1"/>
  <c r="R35" i="4"/>
  <c r="P35" i="4"/>
  <c r="P34" i="4"/>
  <c r="R34" i="4" s="1"/>
  <c r="R33" i="4"/>
  <c r="P33" i="4"/>
  <c r="P32" i="4"/>
  <c r="R32" i="4" s="1"/>
  <c r="R31" i="4"/>
  <c r="P31" i="4"/>
  <c r="P30" i="4"/>
  <c r="R30" i="4" s="1"/>
  <c r="R29" i="4"/>
  <c r="P29" i="4"/>
  <c r="P28" i="4"/>
  <c r="R28" i="4" s="1"/>
  <c r="R27" i="4"/>
  <c r="P27" i="4"/>
  <c r="P26" i="4"/>
  <c r="R26" i="4" s="1"/>
  <c r="R25" i="4"/>
  <c r="P25" i="4"/>
  <c r="P24" i="4"/>
  <c r="R24" i="4" s="1"/>
  <c r="R23" i="4"/>
  <c r="P23" i="4"/>
  <c r="P22" i="4"/>
  <c r="R22" i="4" s="1"/>
  <c r="R21" i="4"/>
  <c r="P21" i="4"/>
  <c r="P20" i="4"/>
  <c r="R20" i="4" s="1"/>
  <c r="R19" i="4"/>
  <c r="P19" i="4"/>
  <c r="P18" i="4"/>
  <c r="R18" i="4" s="1"/>
  <c r="P17" i="4"/>
  <c r="R17" i="4" s="1"/>
  <c r="P16" i="4"/>
  <c r="R16" i="4" s="1"/>
  <c r="P15" i="4"/>
  <c r="R15" i="4" s="1"/>
  <c r="P14" i="4"/>
  <c r="R14" i="4" s="1"/>
  <c r="P13" i="4"/>
  <c r="R13" i="4" s="1"/>
  <c r="P12" i="4"/>
  <c r="R12" i="4" s="1"/>
  <c r="P11" i="4"/>
  <c r="R11" i="4" s="1"/>
  <c r="P10" i="4"/>
  <c r="R10" i="4" s="1"/>
  <c r="P9" i="4"/>
  <c r="R9" i="4" s="1"/>
  <c r="P8" i="4"/>
  <c r="R8" i="4" s="1"/>
  <c r="G85" i="2"/>
  <c r="G82" i="2"/>
  <c r="G81" i="2"/>
  <c r="I80" i="2" s="1"/>
  <c r="J79" i="2" s="1"/>
  <c r="G77" i="2"/>
  <c r="G76" i="2"/>
  <c r="G70" i="2"/>
  <c r="G69" i="2"/>
  <c r="G63" i="2"/>
  <c r="G60" i="2"/>
  <c r="G59" i="2"/>
  <c r="G58" i="2"/>
  <c r="G57" i="2"/>
  <c r="H16" i="2"/>
  <c r="A2" i="12"/>
  <c r="O15" i="7" l="1"/>
  <c r="O9" i="7"/>
  <c r="D4" i="9"/>
  <c r="H52" i="2" s="1"/>
  <c r="D4" i="23"/>
  <c r="H37" i="2" s="1"/>
  <c r="O14" i="7"/>
  <c r="O13" i="7"/>
  <c r="O12" i="7"/>
  <c r="O11" i="7"/>
  <c r="O10" i="7"/>
  <c r="D4" i="6"/>
  <c r="H28" i="2" s="1"/>
  <c r="J62" i="2"/>
  <c r="D4" i="4"/>
  <c r="H20" i="2" s="1"/>
  <c r="D4" i="7" l="1"/>
  <c r="H31" i="2" s="1"/>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 i="8"/>
  <c r="C6" i="8" l="1"/>
  <c r="J221" i="8"/>
  <c r="J220" i="8"/>
  <c r="J219" i="8"/>
  <c r="J218" i="8"/>
  <c r="J217" i="8"/>
  <c r="J216" i="8"/>
  <c r="J215" i="8"/>
  <c r="J214" i="8"/>
  <c r="J213" i="8"/>
  <c r="J212" i="8"/>
  <c r="J211" i="8"/>
  <c r="J210" i="8"/>
  <c r="J209" i="8"/>
  <c r="J208" i="8"/>
  <c r="J207" i="8"/>
  <c r="J206" i="8"/>
  <c r="J205" i="8"/>
  <c r="J204" i="8"/>
  <c r="J203" i="8"/>
  <c r="J202" i="8"/>
  <c r="J201" i="8"/>
  <c r="J200" i="8"/>
  <c r="J199" i="8"/>
  <c r="J198" i="8"/>
  <c r="J197" i="8"/>
  <c r="J196" i="8"/>
  <c r="J195" i="8"/>
  <c r="J194" i="8"/>
  <c r="J193" i="8"/>
  <c r="J192" i="8"/>
  <c r="J191" i="8"/>
  <c r="J190" i="8"/>
  <c r="J189" i="8"/>
  <c r="J188" i="8"/>
  <c r="J187" i="8"/>
  <c r="J186" i="8"/>
  <c r="J185" i="8"/>
  <c r="J184" i="8"/>
  <c r="J183" i="8"/>
  <c r="J182" i="8"/>
  <c r="J181" i="8"/>
  <c r="J180" i="8"/>
  <c r="J179" i="8"/>
  <c r="J178" i="8"/>
  <c r="J177" i="8"/>
  <c r="J176" i="8"/>
  <c r="J175" i="8"/>
  <c r="J174" i="8"/>
  <c r="J173" i="8"/>
  <c r="J172" i="8"/>
  <c r="J171" i="8"/>
  <c r="J170" i="8"/>
  <c r="J169" i="8"/>
  <c r="J168" i="8"/>
  <c r="J167" i="8"/>
  <c r="J166" i="8"/>
  <c r="J165" i="8"/>
  <c r="J164" i="8"/>
  <c r="J163" i="8"/>
  <c r="J162" i="8"/>
  <c r="J161" i="8"/>
  <c r="J160" i="8"/>
  <c r="J159" i="8"/>
  <c r="J158" i="8"/>
  <c r="J157" i="8"/>
  <c r="J156" i="8"/>
  <c r="J155" i="8"/>
  <c r="J154" i="8"/>
  <c r="J153" i="8"/>
  <c r="J152" i="8"/>
  <c r="J151" i="8"/>
  <c r="J150" i="8"/>
  <c r="J149" i="8"/>
  <c r="J148" i="8"/>
  <c r="J147" i="8"/>
  <c r="J146" i="8"/>
  <c r="J145" i="8"/>
  <c r="J144" i="8"/>
  <c r="J143" i="8"/>
  <c r="J142" i="8"/>
  <c r="J141" i="8"/>
  <c r="J140" i="8"/>
  <c r="J139" i="8"/>
  <c r="J138" i="8"/>
  <c r="J137" i="8"/>
  <c r="J136" i="8"/>
  <c r="J135" i="8"/>
  <c r="J134" i="8"/>
  <c r="J133" i="8"/>
  <c r="J132" i="8"/>
  <c r="J131" i="8"/>
  <c r="J130" i="8"/>
  <c r="J129" i="8"/>
  <c r="J128" i="8"/>
  <c r="J127" i="8"/>
  <c r="J126" i="8"/>
  <c r="J125" i="8"/>
  <c r="J124" i="8"/>
  <c r="J123" i="8"/>
  <c r="J122" i="8"/>
  <c r="J121" i="8"/>
  <c r="J120" i="8"/>
  <c r="J119" i="8"/>
  <c r="J118" i="8"/>
  <c r="J117" i="8"/>
  <c r="J116" i="8"/>
  <c r="J115" i="8"/>
  <c r="J114" i="8"/>
  <c r="J113" i="8"/>
  <c r="J112" i="8"/>
  <c r="J111" i="8"/>
  <c r="J110" i="8"/>
  <c r="J109" i="8"/>
  <c r="J108" i="8"/>
  <c r="J107" i="8"/>
  <c r="J106" i="8"/>
  <c r="J105" i="8"/>
  <c r="J104" i="8"/>
  <c r="J103" i="8"/>
  <c r="J102" i="8"/>
  <c r="J101" i="8"/>
  <c r="J100" i="8"/>
  <c r="J99" i="8"/>
  <c r="J98" i="8"/>
  <c r="J97" i="8"/>
  <c r="J96" i="8"/>
  <c r="J95" i="8"/>
  <c r="J94" i="8"/>
  <c r="J93" i="8"/>
  <c r="J92" i="8"/>
  <c r="J91" i="8"/>
  <c r="J90" i="8"/>
  <c r="J89" i="8"/>
  <c r="J88" i="8"/>
  <c r="J87" i="8"/>
  <c r="J86" i="8"/>
  <c r="J85" i="8"/>
  <c r="J84" i="8"/>
  <c r="J83" i="8"/>
  <c r="J82" i="8"/>
  <c r="J81" i="8"/>
  <c r="J80" i="8"/>
  <c r="J79" i="8"/>
  <c r="J78" i="8"/>
  <c r="J77" i="8"/>
  <c r="J76" i="8"/>
  <c r="J75" i="8"/>
  <c r="J74" i="8"/>
  <c r="J73" i="8"/>
  <c r="J72" i="8"/>
  <c r="J71" i="8"/>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C4" i="8" l="1"/>
  <c r="H41" i="2" s="1"/>
  <c r="I2" i="12"/>
  <c r="E2" i="12"/>
  <c r="D2" i="12"/>
  <c r="C2" i="12"/>
  <c r="G49" i="2" l="1"/>
  <c r="I15" i="2" s="1"/>
  <c r="G13" i="2" s="1"/>
  <c r="G2" i="12"/>
  <c r="H2" i="12" l="1"/>
  <c r="J2" i="12" l="1"/>
  <c r="F2" i="12"/>
</calcChain>
</file>

<file path=xl/sharedStrings.xml><?xml version="1.0" encoding="utf-8"?>
<sst xmlns="http://schemas.openxmlformats.org/spreadsheetml/2006/main" count="582" uniqueCount="410">
  <si>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</si>
  <si>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</si>
  <si>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</si>
  <si>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</si>
  <si>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</si>
  <si>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</si>
  <si>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</si>
  <si>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</si>
  <si>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</si>
  <si>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</si>
  <si>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</si>
  <si>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</si>
  <si>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t>VALORACIÓ DE MÈRITS ESPECIALMENT RELLEVANTS</t>
  </si>
  <si>
    <t>Límit per departament</t>
  </si>
  <si>
    <t>No cal aportar cap document, només indicar-ho.</t>
  </si>
  <si>
    <t>NO</t>
  </si>
  <si>
    <t>NOM</t>
  </si>
  <si>
    <t>DEPARTAMENT</t>
  </si>
  <si>
    <t>Coordinació general:</t>
  </si>
  <si>
    <t xml:space="preserve"> - Monografies de categoria 1</t>
  </si>
  <si>
    <t xml:space="preserve"> - Monografies de categoria 2</t>
  </si>
  <si>
    <t>1. Producció global</t>
  </si>
  <si>
    <t>2. Publicacions de major impacte</t>
  </si>
  <si>
    <t>*</t>
  </si>
  <si>
    <t>* Es valora amb la mínima puntuació per mèrit per una valoració orientativa, la definitiva serà a judici de la comissió avaluadora</t>
  </si>
  <si>
    <t>3. Citacions a publicacions de la categoria 1 i 2 o a Google Scholar</t>
  </si>
  <si>
    <t>Afegir a l'antiguitat els dies d'incapacitat haguts entre la data de doctorat i de'obtenció de l'acreditació per baixa mèdica de durada igual o superior a 4 mesos</t>
  </si>
  <si>
    <t>Àrea del coneixement</t>
  </si>
  <si>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</si>
  <si>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</si>
  <si>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</si>
  <si>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</si>
  <si>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</si>
  <si>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</si>
  <si>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</si>
  <si>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</si>
  <si>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</si>
  <si>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</si>
  <si>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</si>
  <si>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</si>
  <si>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</si>
  <si>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</si>
  <si>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</si>
  <si>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</si>
  <si>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</si>
  <si>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</si>
  <si>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</si>
  <si>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</si>
  <si>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</si>
  <si>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</si>
  <si>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c. Xarxes internacionals competitives o xarxa d’excel·lència (MINECO)</t>
  </si>
  <si>
    <t>Nom de la xarxa</t>
  </si>
  <si>
    <t>coordinació subprojecte (si/no)</t>
  </si>
  <si>
    <t>Participació (si/no) (només si no és coordinador)</t>
  </si>
  <si>
    <t>PUNTUACIÓ XARXES INTERNACIONALS</t>
  </si>
  <si>
    <t>d. Projectes tipus I+D+i del MINECO, I+D+i INIA, I+D+i en Salut o similars (NO COMPTEN LES XARXES TEMÀTIQUES NI ELS GRUPS EMERGENTS)</t>
  </si>
  <si>
    <t>PUNTUACIÓ PROJECTES I+D+i</t>
  </si>
  <si>
    <t>Puntuació projecte</t>
  </si>
  <si>
    <t>PUNTUACIÓ projecte (mínim 3 anys)</t>
  </si>
  <si>
    <t>PLANTILLA DE JUSTIFICACIÓ DE PUBLICACIONS. ÀMBIT  Ciències Socials i Humanitats</t>
  </si>
  <si>
    <t xml:space="preserve">Omplir la següent graella indicant les dades de les publicacions que es demanen. </t>
  </si>
  <si>
    <t>Referència completa de la publicació: autors, títol, ref. Revista/llibre, nombre, pàgina inicial-final o nombre de pàgines.</t>
  </si>
  <si>
    <t>Nombre de cites (mínim de 20)</t>
  </si>
  <si>
    <t>PUNTUACIÓ PUBLICACIONS</t>
  </si>
  <si>
    <t>PUNTUACIÓ CITACIONS</t>
  </si>
  <si>
    <t>PUNTUACIÓ CONVENIS-ANY</t>
  </si>
  <si>
    <t>Nom del conveni</t>
  </si>
  <si>
    <t>Nacional / Internacional</t>
  </si>
  <si>
    <t>Duració conveni (nombre d'anys)</t>
  </si>
  <si>
    <t>Entitats</t>
  </si>
  <si>
    <t>Responsable / Participant</t>
  </si>
  <si>
    <t>PUNTUACIÓ CONVENIS</t>
  </si>
  <si>
    <t>P1</t>
  </si>
  <si>
    <t>P2</t>
  </si>
  <si>
    <t>P3</t>
  </si>
  <si>
    <t>P4</t>
  </si>
  <si>
    <t>Participació (si/no) (només si no és IP)</t>
  </si>
  <si>
    <t>PLANTILLA DE JUSTIFICACIÓ DE PROJECTES D'INNOVACIÓ DOCENT</t>
  </si>
  <si>
    <t>PUNTUACIÓ PROJECTES INNOVACIÓ DOCENT</t>
  </si>
  <si>
    <t>Nom del projecte</t>
  </si>
  <si>
    <t>Amb finançament s/n</t>
  </si>
  <si>
    <t xml:space="preserve">Duració en anys </t>
  </si>
  <si>
    <t>Duració en anys</t>
  </si>
  <si>
    <r>
      <t xml:space="preserve">Nombre de </t>
    </r>
    <r>
      <rPr>
        <sz val="11"/>
        <rFont val="Calibri"/>
        <family val="2"/>
        <scheme val="minor"/>
      </rPr>
      <t>capítols</t>
    </r>
    <r>
      <rPr>
        <sz val="11"/>
        <color theme="1"/>
        <rFont val="Calibri"/>
        <family val="2"/>
        <scheme val="minor"/>
      </rPr>
      <t xml:space="preserve"> escrits</t>
    </r>
  </si>
  <si>
    <r>
      <t>Només per LE</t>
    </r>
    <r>
      <rPr>
        <b/>
        <sz val="11"/>
        <rFont val="Calibri"/>
        <family val="2"/>
        <scheme val="minor"/>
      </rPr>
      <t xml:space="preserve"> (llibres editats i llibres de més de 4 autors)</t>
    </r>
  </si>
  <si>
    <t>NIU</t>
  </si>
  <si>
    <t>DATA de lectura</t>
  </si>
  <si>
    <t>Universitat on es va defensar</t>
  </si>
  <si>
    <t xml:space="preserve">PLANTILLA DE JUSTIFICACIÓ DE TESIS </t>
  </si>
  <si>
    <t xml:space="preserve">2.- Mèrits de Docència </t>
  </si>
  <si>
    <t>3.- Mèrits de Gestió</t>
  </si>
  <si>
    <t>4.- Mèrits molt excepcionals</t>
  </si>
  <si>
    <t>PRIORITZACIÓ PLACES CATEDRÀTIC CONTRACTAT 2018</t>
  </si>
  <si>
    <t xml:space="preserve">Omplir la següent graella indicant les dades que es demanen. </t>
  </si>
  <si>
    <t>Ciutat on es troba</t>
  </si>
  <si>
    <t>DATA inici direcció</t>
  </si>
  <si>
    <t>PLANTILLA DE JUSTIFICACIÓ DE DIRECCIÓ DE GRANS INSTITUCIONS CULTURALS</t>
  </si>
  <si>
    <t>Nom de la institució cultural</t>
  </si>
  <si>
    <t>Presentació Candidats per Merits rellevants - e-Formularis</t>
  </si>
  <si>
    <t>Projecte UAB</t>
  </si>
  <si>
    <t>Participa la UAB</t>
  </si>
  <si>
    <t>SGR de la UAB</t>
  </si>
  <si>
    <t>Aprovat per acord del Consell de Govern de 12 de juliol de 2017 i modificat pel Consell de Govern de 27 de setembre de 2018</t>
  </si>
  <si>
    <t>Segons model aprovat per acord del Consell de Govern de 12 de juliol de 2017 i modificat pel Consell de Govern de 27 de setembre de 2018</t>
  </si>
  <si>
    <t xml:space="preserve">DNI </t>
  </si>
  <si>
    <t xml:space="preserve">DADES PERSONALS </t>
  </si>
  <si>
    <t>MEDICINA</t>
  </si>
  <si>
    <t>Tesis UAB</t>
  </si>
  <si>
    <t>Mèrit</t>
  </si>
  <si>
    <t>DATA</t>
  </si>
  <si>
    <t>1.1- Mèrits de Recerca</t>
  </si>
  <si>
    <t>PLANTILLA DE JUSTIFICACIÓ MEMBRES D'INTITUCIONS O SOCIETATS ACADÈMIQUES</t>
  </si>
  <si>
    <t>Nom de la societat/institució</t>
  </si>
  <si>
    <t>DATA inici membre</t>
  </si>
  <si>
    <t>PLANTILLA DE JUSTIFICACIÓ PARTICIPACIÓ COMISSIONS DE DOCÈNCIA</t>
  </si>
  <si>
    <t>PUNTUACIÓ PARTICIPACIÓ COMISSIONS DOCÈNCIA</t>
  </si>
  <si>
    <t>Descripció de la comissió / programa docent</t>
  </si>
  <si>
    <t>Nombre de períodes de 3 anys</t>
  </si>
  <si>
    <t>PLANTILLA DE JUSTIFICACIÓ D'ALTRES MÈRITS</t>
  </si>
  <si>
    <t xml:space="preserve">AM. Altres mèrits </t>
  </si>
  <si>
    <t>PUNTUACIÓ PONDERADA PUBLICACIONS</t>
  </si>
  <si>
    <t>N AQU</t>
  </si>
  <si>
    <t>Humanitats</t>
  </si>
  <si>
    <t>Ciències Socials</t>
  </si>
  <si>
    <t>Ciències</t>
  </si>
  <si>
    <t>Ciències de la Vida</t>
  </si>
  <si>
    <t>CC Mèdiques i de la Salut</t>
  </si>
  <si>
    <t>Enginyeria i Arquitectura</t>
  </si>
  <si>
    <t xml:space="preserve"> - Àmbit de coneixement AQU</t>
  </si>
  <si>
    <t>MODEL I CRITERIS DE PRIORITZACIÓ DE LES PLACES DE PROFESSOR AGREGAT</t>
  </si>
  <si>
    <t>Ser Agregat Interí</t>
  </si>
  <si>
    <t>Tenir l'acreditació de recerca AQU</t>
  </si>
  <si>
    <t>Haver estat Investigador Ramon y Cajal I3 (per la llista corresponent)</t>
  </si>
  <si>
    <t>Mèrits dels candidats que en demanin l’avaluació i superin el llindar</t>
  </si>
  <si>
    <t>Antiguitat en la data d’obtenció de l’acreditació de recerca (AQU) o de TU (ANECA) (la més antiga de les dues).</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</si>
  <si>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</si>
  <si>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</si>
  <si>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15% per a antics Ramón y Cajal amb l'acreditació I3.</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</si>
  <si>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</si>
  <si>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</si>
  <si>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</si>
  <si>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</si>
  <si>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</si>
  <si>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</si>
  <si>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</si>
  <si>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</si>
  <si>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</si>
  <si>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</si>
  <si>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</si>
  <si>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</si>
  <si>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</si>
  <si>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</si>
  <si>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</si>
  <si>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</si>
  <si>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</si>
  <si>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 xml:space="preserve">a. Projectes internacionals de convocatòries competitives tipus programa marc de la Unió Europea o similars. Duració del projecte com a mínim 3 anys (si dura menys o més és calcularà la part proporcional):
</t>
  </si>
  <si>
    <t>b. Xarxes internacionals competitives o xarxa d’excel·lència (MINECO):</t>
  </si>
  <si>
    <t>c. IP de projectes I+D+i del MINECO, projectes I+D+i INIA, projectes I+D+i en Salut o similars de duració de 3 anys mínim (si dura menys o més es calcularà la part proporcional). No compten els grups emergents:</t>
  </si>
  <si>
    <t xml:space="preserve">d. SGR: </t>
  </si>
  <si>
    <t>d. SGR</t>
  </si>
  <si>
    <t>Finançat (si/no)</t>
  </si>
  <si>
    <t xml:space="preserve">ii. Projectes d’innovació docent: </t>
  </si>
  <si>
    <t>e. Publicacions</t>
  </si>
  <si>
    <t>f. Convenis o contractes-any</t>
  </si>
  <si>
    <t>1.1.g. Membre d'institucions o societats acadèmiques</t>
  </si>
  <si>
    <t>h. Direcció de grans institucions culturals</t>
  </si>
  <si>
    <t>2ii. Projectes d’innovació docent</t>
  </si>
  <si>
    <t>2.iv. Tesis</t>
  </si>
  <si>
    <t>2.vi. Participació en comissions de docència / coordinació programes docents (mínim 3 anys)</t>
  </si>
  <si>
    <t>3.- Mèrits de Gestió (màxim 3 punts)</t>
  </si>
  <si>
    <t>ERC Grants</t>
  </si>
  <si>
    <t>PLANTILLA DE JUSTIFICACIÓ D'ERC Grant</t>
  </si>
  <si>
    <t xml:space="preserve"> ERC Grant</t>
  </si>
  <si>
    <t>ERC Grant</t>
  </si>
  <si>
    <t>DATA inici</t>
  </si>
  <si>
    <t>DATA fi</t>
  </si>
  <si>
    <t>SOCIOLOGIA</t>
  </si>
  <si>
    <t>PLANTILLA DE JUSTIFICACIÓ D'EXPERIÈNCIA DOCENT FORA DE LA UAB</t>
  </si>
  <si>
    <t>Hores de docència reconeguda</t>
  </si>
  <si>
    <t>Crèdits impartits</t>
  </si>
  <si>
    <t>Matèria (de grau o màster)</t>
  </si>
  <si>
    <t>Centre Docent</t>
  </si>
  <si>
    <t>CURS</t>
  </si>
  <si>
    <t>Nombre d'hores</t>
  </si>
  <si>
    <t>Nombre de crèdits</t>
  </si>
  <si>
    <t>* Queden excloses expressament obres de divulgació científica i manuals. Per monografies s'entenen els llibres de com a màxim 4 autors. Els llibres amb més de 4 autors tindran la consideració equivalent als llibres editats.</t>
  </si>
  <si>
    <t>Els que apareixen són els que tenim introduïts al sistema, si no és correcte ho podeu modificar</t>
  </si>
  <si>
    <t>Justificació de les cites                                                 (link a Google Scholar)</t>
  </si>
  <si>
    <r>
      <t xml:space="preserve">Justificació de les cites                                                 (Relació d’obres en les que es trobi la cita en un document pdf: adjunteu el document amb </t>
    </r>
    <r>
      <rPr>
        <b/>
        <u/>
        <sz val="11"/>
        <color theme="1"/>
        <rFont val="Calibri"/>
        <family val="2"/>
        <scheme val="minor"/>
      </rPr>
      <t>el nom que apareix a la casella</t>
    </r>
    <r>
      <rPr>
        <sz val="11"/>
        <color theme="1"/>
        <rFont val="Calibri"/>
        <family val="2"/>
        <scheme val="minor"/>
      </rPr>
      <t xml:space="preserve"> corresponent)</t>
    </r>
  </si>
  <si>
    <t>ART I MUSICOLOGIA</t>
  </si>
  <si>
    <t>CIÈNCIA POLÍTICA I DRET PÚBLIC</t>
  </si>
  <si>
    <t>nº grups participants (referit  a subprojectes dins de projectes coordinats, sent l'IP del projecte coordinat el candidat)</t>
  </si>
  <si>
    <t>ÀMBITS DE CIÈNCIES SOCIALS 2</t>
  </si>
  <si>
    <t>NIF / NIE</t>
  </si>
  <si>
    <t>Niu</t>
  </si>
  <si>
    <t>Cognoms i Nom</t>
  </si>
  <si>
    <t>Categoria</t>
  </si>
  <si>
    <t>Departament</t>
  </si>
  <si>
    <t>Àrea</t>
  </si>
  <si>
    <t>X4179008T</t>
  </si>
  <si>
    <t>BARBIERI ., NICOLAS</t>
  </si>
  <si>
    <t>PROFESSOR ASSOCIAT LABORAL</t>
  </si>
  <si>
    <t>INSTITUT DE GOVERN I POLITIQUES PÚBLIQUE</t>
  </si>
  <si>
    <t>36965951Y</t>
  </si>
  <si>
    <t>DAUFI RODERGAS, XAVIER</t>
  </si>
  <si>
    <t>MÚSICA</t>
  </si>
  <si>
    <t>78062824L</t>
  </si>
  <si>
    <t>DOMINGO PEDROL, PEDRO</t>
  </si>
  <si>
    <t>ASSOCIAT MÈDIC LABORAL FINS A 31/08/2016</t>
  </si>
  <si>
    <t>44985456D</t>
  </si>
  <si>
    <t>FERNANDEZ GONZALEZ, MIGUEL ANGEL</t>
  </si>
  <si>
    <t>46346234S</t>
  </si>
  <si>
    <t>GOMEZ MESTRES, SILVIA</t>
  </si>
  <si>
    <t>ANTROPOLOGIA SOCIAL I CULTURAL</t>
  </si>
  <si>
    <t>ANTROPOLOGIA SOCIAL</t>
  </si>
  <si>
    <t>21658776K</t>
  </si>
  <si>
    <t>JUAN PEREZ, ANGEL ALEJANDRO</t>
  </si>
  <si>
    <t>COL·LABORADOR VIA UOC</t>
  </si>
  <si>
    <t xml:space="preserve">TELECOMUNICACIÓ I ENGINYERIA DE SISTEMES </t>
  </si>
  <si>
    <t>34759179S</t>
  </si>
  <si>
    <t>ROMAGOSA CASALS, FRANCESC</t>
  </si>
  <si>
    <t>GEOGRAFIA</t>
  </si>
  <si>
    <t>GEOGRAFIA HUMANA</t>
  </si>
  <si>
    <t>47643288F</t>
  </si>
  <si>
    <t>ZABALA TORRES, ALAITZ</t>
  </si>
  <si>
    <t>INVESTIGADOR POSTDOCTORAL ORDINARI</t>
  </si>
  <si>
    <t>codi dep</t>
  </si>
  <si>
    <t>codi àrea</t>
  </si>
  <si>
    <r>
      <t xml:space="preserve">- Advanced Grant: </t>
    </r>
    <r>
      <rPr>
        <b/>
        <sz val="11"/>
        <color rgb="FF000000"/>
        <rFont val="Calibri"/>
        <family val="2"/>
      </rPr>
      <t>5 punts</t>
    </r>
  </si>
  <si>
    <r>
      <t>Cal aportar documentació acreditativa en la pestanya "</t>
    </r>
    <r>
      <rPr>
        <b/>
        <sz val="9"/>
        <color rgb="FF000000"/>
        <rFont val="Calibri"/>
        <family val="2"/>
      </rPr>
      <t>ERC Grant</t>
    </r>
    <r>
      <rPr>
        <sz val="9"/>
        <color rgb="FF000000"/>
        <rFont val="Calibri"/>
        <family val="2"/>
      </rPr>
      <t>"</t>
    </r>
  </si>
  <si>
    <r>
      <t xml:space="preserve">- Consolidator Grant: </t>
    </r>
    <r>
      <rPr>
        <b/>
        <sz val="11"/>
        <color rgb="FF000000"/>
        <rFont val="Calibri"/>
        <family val="2"/>
      </rPr>
      <t>4 punts</t>
    </r>
  </si>
  <si>
    <r>
      <t xml:space="preserve">- Starting Grant: </t>
    </r>
    <r>
      <rPr>
        <b/>
        <sz val="11"/>
        <color rgb="FF000000"/>
        <rFont val="Calibri"/>
        <family val="2"/>
      </rPr>
      <t>3 punts</t>
    </r>
  </si>
  <si>
    <r>
      <t>Cal aportar, en la pestanya "</t>
    </r>
    <r>
      <rPr>
        <b/>
        <sz val="9"/>
        <color rgb="FF000000"/>
        <rFont val="Calibri"/>
        <family val="2"/>
      </rPr>
      <t>Projectes Internacionals</t>
    </r>
    <r>
      <rPr>
        <sz val="9"/>
        <color rgb="FF000000"/>
        <rFont val="Calibri"/>
        <family val="2"/>
      </rPr>
      <t xml:space="preserve">", una relació dels projectes. </t>
    </r>
    <r>
      <rPr>
        <sz val="9"/>
        <rFont val="Calibri"/>
        <family val="2"/>
      </rPr>
      <t>En el cas de projectes que no siguin de la UAB, s'haurà d'adjuntar la documentació acreditativa  (amb el codi que s'adjudica a la taula)</t>
    </r>
  </si>
  <si>
    <r>
      <t xml:space="preserve">  - </t>
    </r>
    <r>
      <rPr>
        <u/>
        <sz val="11"/>
        <color rgb="FF000000"/>
        <rFont val="Calibri"/>
        <family val="2"/>
      </rPr>
      <t>5 o més grups</t>
    </r>
    <r>
      <rPr>
        <sz val="11"/>
        <color theme="1"/>
        <rFont val="Calibri"/>
        <family val="2"/>
        <scheme val="minor"/>
      </rPr>
      <t xml:space="preserve"> - únic IP: </t>
    </r>
    <r>
      <rPr>
        <b/>
        <sz val="11"/>
        <color rgb="FF000000"/>
        <rFont val="Calibri"/>
        <family val="2"/>
      </rPr>
      <t>1,5 punts/projecte.</t>
    </r>
  </si>
  <si>
    <r>
      <t xml:space="preserve">  -</t>
    </r>
    <r>
      <rPr>
        <u/>
        <sz val="11"/>
        <color rgb="FF000000"/>
        <rFont val="Calibri"/>
        <family val="2"/>
      </rPr>
      <t xml:space="preserve"> 5 o més grups</t>
    </r>
    <r>
      <rPr>
        <sz val="11"/>
        <color theme="1"/>
        <rFont val="Calibri"/>
        <family val="2"/>
        <scheme val="minor"/>
      </rPr>
      <t xml:space="preserve"> - 2 coIP: </t>
    </r>
    <r>
      <rPr>
        <b/>
        <sz val="11"/>
        <color rgb="FF000000"/>
        <rFont val="Calibri"/>
        <family val="2"/>
      </rPr>
      <t>1 punt/projecte</t>
    </r>
  </si>
  <si>
    <r>
      <t xml:space="preserve">  - </t>
    </r>
    <r>
      <rPr>
        <u/>
        <sz val="11"/>
        <color rgb="FF000000"/>
        <rFont val="Calibri"/>
        <family val="2"/>
      </rPr>
      <t>menys de 5 grups</t>
    </r>
    <r>
      <rPr>
        <sz val="11"/>
        <color theme="1"/>
        <rFont val="Calibri"/>
        <family val="2"/>
        <scheme val="minor"/>
      </rPr>
      <t xml:space="preserve"> - únic IP: </t>
    </r>
    <r>
      <rPr>
        <b/>
        <sz val="11"/>
        <color rgb="FF000000"/>
        <rFont val="Calibri"/>
        <family val="2"/>
      </rPr>
      <t>1,25 punts/projecte.</t>
    </r>
  </si>
  <si>
    <r>
      <t xml:space="preserve">  - </t>
    </r>
    <r>
      <rPr>
        <u/>
        <sz val="11"/>
        <color rgb="FF000000"/>
        <rFont val="Calibri"/>
        <family val="2"/>
      </rPr>
      <t>menys de 5 grups</t>
    </r>
    <r>
      <rPr>
        <sz val="11"/>
        <color theme="1"/>
        <rFont val="Calibri"/>
        <family val="2"/>
        <scheme val="minor"/>
      </rPr>
      <t xml:space="preserve"> - 2 coIP: </t>
    </r>
    <r>
      <rPr>
        <b/>
        <sz val="11"/>
        <color rgb="FF000000"/>
        <rFont val="Calibri"/>
        <family val="2"/>
      </rPr>
      <t>0,9 punt/projecte</t>
    </r>
  </si>
  <si>
    <r>
      <t xml:space="preserve">Coordinació d'un subprojecte: </t>
    </r>
    <r>
      <rPr>
        <b/>
        <sz val="11"/>
        <color rgb="FF000000"/>
        <rFont val="Calibri"/>
        <family val="2"/>
      </rPr>
      <t>1 punt</t>
    </r>
  </si>
  <si>
    <r>
      <t xml:space="preserve">Participació: </t>
    </r>
    <r>
      <rPr>
        <b/>
        <sz val="11"/>
        <color rgb="FF000000"/>
        <rFont val="Calibri"/>
        <family val="2"/>
      </rPr>
      <t>0,5 punts/projecte.</t>
    </r>
  </si>
  <si>
    <r>
      <t>Cap aportar, en la pestanya "</t>
    </r>
    <r>
      <rPr>
        <b/>
        <sz val="9"/>
        <color rgb="FF000000"/>
        <rFont val="Calibri"/>
        <family val="2"/>
      </rPr>
      <t>Xarxes Internacionals</t>
    </r>
    <r>
      <rPr>
        <sz val="9"/>
        <color rgb="FF000000"/>
        <rFont val="Calibri"/>
        <family val="2"/>
      </rPr>
      <t xml:space="preserve">", una relació de les coordinacions. </t>
    </r>
    <r>
      <rPr>
        <sz val="9"/>
        <rFont val="Calibri"/>
        <family val="2"/>
      </rPr>
      <t>En el cas de Xarxes internacionals que no siguin de la UAB s'haurà d'adjuntar la documentació acreditativa  (amb el codi que s'indica a la taula)</t>
    </r>
  </si>
  <si>
    <r>
      <t xml:space="preserve">  - Coordinació: </t>
    </r>
    <r>
      <rPr>
        <b/>
        <sz val="11"/>
        <color rgb="FF000000"/>
        <rFont val="Calibri"/>
        <family val="2"/>
      </rPr>
      <t>1,25 punts/subprojecte</t>
    </r>
  </si>
  <si>
    <r>
      <t xml:space="preserve">  - Participació: </t>
    </r>
    <r>
      <rPr>
        <b/>
        <sz val="11"/>
        <color rgb="FF000000"/>
        <rFont val="Calibri"/>
        <family val="2"/>
      </rPr>
      <t>0,5 punts/projecte</t>
    </r>
  </si>
  <si>
    <r>
      <t xml:space="preserve">Cal aportar, en la pestanya </t>
    </r>
    <r>
      <rPr>
        <b/>
        <sz val="9"/>
        <color rgb="FF000000"/>
        <rFont val="Calibri"/>
        <family val="2"/>
      </rPr>
      <t>"Projectes I+D+i"</t>
    </r>
    <r>
      <rPr>
        <sz val="9"/>
        <color rgb="FF000000"/>
        <rFont val="Calibri"/>
        <family val="2"/>
      </rPr>
      <t xml:space="preserve">, una relació dels projectes. </t>
    </r>
    <r>
      <rPr>
        <sz val="9"/>
        <rFont val="Calibri"/>
        <family val="2"/>
      </rPr>
      <t>En el cas de projectes que no siguin de la UAB s'haurà d'adjuntar la documentació acreditativa  (amb el codi que s'indica a la taula)</t>
    </r>
  </si>
  <si>
    <r>
      <t>i. IP de projecte coordinat - únic IP:</t>
    </r>
    <r>
      <rPr>
        <b/>
        <sz val="11"/>
        <color rgb="FF000000"/>
        <rFont val="Calibri"/>
        <family val="2"/>
      </rPr>
      <t xml:space="preserve"> 1,25 punts/projecte</t>
    </r>
  </si>
  <si>
    <r>
      <t>i'. IP de projecte coordinat - 2 coIP:</t>
    </r>
    <r>
      <rPr>
        <b/>
        <sz val="11"/>
        <color rgb="FF000000"/>
        <rFont val="Calibri"/>
        <family val="2"/>
      </rPr>
      <t xml:space="preserve"> 0,9 punts/projecte</t>
    </r>
  </si>
  <si>
    <r>
      <t xml:space="preserve">ii. IP de projecte individual - únic IP: </t>
    </r>
    <r>
      <rPr>
        <b/>
        <sz val="11"/>
        <color rgb="FF000000"/>
        <rFont val="Calibri"/>
        <family val="2"/>
      </rPr>
      <t>1 punt/projecte.</t>
    </r>
  </si>
  <si>
    <r>
      <t xml:space="preserve">ii'. IP de projecte individual - 2 coIP: </t>
    </r>
    <r>
      <rPr>
        <b/>
        <sz val="11"/>
        <color rgb="FF000000"/>
        <rFont val="Calibri"/>
        <family val="2"/>
      </rPr>
      <t>0,75 punts/projecte.</t>
    </r>
  </si>
  <si>
    <r>
      <t xml:space="preserve">iii. Participació: </t>
    </r>
    <r>
      <rPr>
        <b/>
        <sz val="11"/>
        <color rgb="FF000000"/>
        <rFont val="Calibri"/>
        <family val="2"/>
      </rPr>
      <t>0,5 punts/projecte</t>
    </r>
  </si>
  <si>
    <r>
      <t xml:space="preserve">i. SGR finançats dels que s'ha estat IP: </t>
    </r>
    <r>
      <rPr>
        <b/>
        <sz val="11"/>
        <color rgb="FF000000"/>
        <rFont val="Calibri"/>
        <family val="2"/>
      </rPr>
      <t>0,5 punts/projecte</t>
    </r>
  </si>
  <si>
    <r>
      <t>Cal aportar, en la pestanya</t>
    </r>
    <r>
      <rPr>
        <b/>
        <sz val="9"/>
        <color rgb="FF000000"/>
        <rFont val="Calibri"/>
        <family val="2"/>
      </rPr>
      <t xml:space="preserve"> "SGR"</t>
    </r>
    <r>
      <rPr>
        <sz val="9"/>
        <color rgb="FF000000"/>
        <rFont val="Calibri"/>
        <family val="2"/>
      </rPr>
      <t>, una relació dels projectes.  En el cas de SGRs que no siguin de la UAB s'haurà d'adjuntar la documentació acreditativa  (amb el codi que s'indica a la taula)</t>
    </r>
  </si>
  <si>
    <r>
      <t xml:space="preserve">ii. SGR finançats dels que s'ha participat: </t>
    </r>
    <r>
      <rPr>
        <b/>
        <sz val="11"/>
        <color rgb="FF000000"/>
        <rFont val="Calibri"/>
        <family val="2"/>
      </rPr>
      <t>0,15 punts/projecte</t>
    </r>
  </si>
  <si>
    <r>
      <t>iii.  SGR no finançats dels que s'ha estat IP:</t>
    </r>
    <r>
      <rPr>
        <b/>
        <sz val="11"/>
        <color rgb="FF000000"/>
        <rFont val="Calibri"/>
        <family val="2"/>
      </rPr>
      <t xml:space="preserve"> 0,3 punts/projecte</t>
    </r>
  </si>
  <si>
    <r>
      <t xml:space="preserve">e. </t>
    </r>
    <r>
      <rPr>
        <b/>
        <sz val="11"/>
        <color rgb="FF000000"/>
        <rFont val="Calibri"/>
        <family val="2"/>
      </rPr>
      <t xml:space="preserve">Publicacions. </t>
    </r>
    <r>
      <rPr>
        <sz val="11"/>
        <color theme="1"/>
        <rFont val="Calibri"/>
        <family val="2"/>
        <scheme val="minor"/>
      </rPr>
      <t xml:space="preserve">Les obres amb més indicis de qualitat es valoren partint d’una categorització de dos nivells seguint els criteris de valoració de les publicacions AQU </t>
    </r>
    <r>
      <rPr>
        <sz val="11"/>
        <rFont val="Calibri"/>
        <family val="2"/>
      </rPr>
      <t>(vegeu la taula del Model a la pestanya "Publicacions)</t>
    </r>
  </si>
  <si>
    <r>
      <t xml:space="preserve"> - Publicacions </t>
    </r>
    <r>
      <rPr>
        <sz val="11"/>
        <rFont val="Calibri"/>
        <family val="2"/>
      </rPr>
      <t xml:space="preserve">(sense monografies) </t>
    </r>
    <r>
      <rPr>
        <sz val="11"/>
        <color theme="1"/>
        <rFont val="Calibri"/>
        <family val="2"/>
        <scheme val="minor"/>
      </rPr>
      <t>de categoria 1</t>
    </r>
  </si>
  <si>
    <r>
      <t>Cal aportar, en la pestanya</t>
    </r>
    <r>
      <rPr>
        <b/>
        <sz val="9"/>
        <color rgb="FF000000"/>
        <rFont val="Calibri"/>
        <family val="2"/>
      </rPr>
      <t xml:space="preserve"> "Publicacions"</t>
    </r>
    <r>
      <rPr>
        <sz val="9"/>
        <color rgb="FF000000"/>
        <rFont val="Calibri"/>
        <family val="2"/>
      </rPr>
      <t>, una relació de les publicacions per categories, nombre i justificació de les cites.</t>
    </r>
  </si>
  <si>
    <r>
      <t xml:space="preserve"> - Publicacions </t>
    </r>
    <r>
      <rPr>
        <sz val="11"/>
        <rFont val="Calibri"/>
        <family val="2"/>
      </rPr>
      <t>(sense monografies)</t>
    </r>
    <r>
      <rPr>
        <sz val="11"/>
        <color rgb="FFFF0000"/>
        <rFont val="Calibri"/>
        <family val="2"/>
      </rPr>
      <t xml:space="preserve"> </t>
    </r>
    <r>
      <rPr>
        <sz val="11"/>
        <color theme="1"/>
        <rFont val="Calibri"/>
        <family val="2"/>
        <scheme val="minor"/>
      </rPr>
      <t>de categoria 2</t>
    </r>
  </si>
  <si>
    <r>
      <t xml:space="preserve">       i. Nombre de publicacions. Cada publicació que tingui entre 20 i 99 citacions té un valor de</t>
    </r>
    <r>
      <rPr>
        <b/>
        <sz val="11"/>
        <color rgb="FF000000"/>
        <rFont val="Calibri"/>
        <family val="2"/>
      </rPr>
      <t xml:space="preserve"> 0,25 fins a un màxim d’1,25 punts</t>
    </r>
  </si>
  <si>
    <r>
      <t xml:space="preserve">       ii. Nombre de publicacions amb 100 o més citacions: les publicacions amb 100 o més citacions rebran </t>
    </r>
    <r>
      <rPr>
        <b/>
        <sz val="11"/>
        <color rgb="FF000000"/>
        <rFont val="Calibri"/>
        <family val="2"/>
      </rPr>
      <t>3 punts</t>
    </r>
    <r>
      <rPr>
        <sz val="11"/>
        <color theme="1"/>
        <rFont val="Calibri"/>
        <family val="2"/>
        <scheme val="minor"/>
      </rPr>
      <t>.</t>
    </r>
  </si>
  <si>
    <r>
      <t xml:space="preserve">f. </t>
    </r>
    <r>
      <rPr>
        <b/>
        <sz val="11"/>
        <color rgb="FF000000"/>
        <rFont val="Calibri"/>
        <family val="2"/>
      </rPr>
      <t>Transferència</t>
    </r>
    <r>
      <rPr>
        <sz val="11"/>
        <color theme="1"/>
        <rFont val="Calibri"/>
        <family val="2"/>
        <scheme val="minor"/>
      </rPr>
      <t>. Convenis o contractes-any: es computen el nombre de convenis normalitzats a una durada d’un any</t>
    </r>
  </si>
  <si>
    <r>
      <t xml:space="preserve">Cal aportar, en la pestanya </t>
    </r>
    <r>
      <rPr>
        <b/>
        <sz val="9"/>
        <color rgb="FF000000"/>
        <rFont val="Calibri"/>
        <family val="2"/>
      </rPr>
      <t>"Transferència"</t>
    </r>
    <r>
      <rPr>
        <sz val="9"/>
        <color rgb="FF000000"/>
        <rFont val="Calibri"/>
        <family val="2"/>
      </rPr>
      <t>, una relació dels convenis i documentació acreditativa (amb el codi que s'adjudica a la taula)</t>
    </r>
  </si>
  <si>
    <r>
      <t xml:space="preserve">a.1. Convenis-any internacionals en els que s'és responsable: </t>
    </r>
    <r>
      <rPr>
        <b/>
        <sz val="11"/>
        <color rgb="FF000000"/>
        <rFont val="Calibri"/>
        <family val="2"/>
      </rPr>
      <t>0,25 punts per conveni-any</t>
    </r>
  </si>
  <si>
    <r>
      <t xml:space="preserve">a.2. Convenis-any internacionals en els que s'és participant: </t>
    </r>
    <r>
      <rPr>
        <b/>
        <sz val="11"/>
        <color rgb="FF000000"/>
        <rFont val="Calibri"/>
        <family val="2"/>
      </rPr>
      <t>0,1 punts per conveni-any</t>
    </r>
    <r>
      <rPr>
        <sz val="11"/>
        <color theme="1"/>
        <rFont val="Calibri"/>
        <family val="2"/>
        <scheme val="minor"/>
      </rPr>
      <t xml:space="preserve"> (màxim 0.5)</t>
    </r>
  </si>
  <si>
    <r>
      <t xml:space="preserve">b.1. Convenis-any nacionals en els que s'és responsable: </t>
    </r>
    <r>
      <rPr>
        <b/>
        <sz val="11"/>
        <color rgb="FF000000"/>
        <rFont val="Calibri"/>
        <family val="2"/>
      </rPr>
      <t>0,2 punts per conveni-any</t>
    </r>
  </si>
  <si>
    <r>
      <t xml:space="preserve">b.2. Convenis-any nacionals en els que s'és participant: </t>
    </r>
    <r>
      <rPr>
        <b/>
        <sz val="11"/>
        <color rgb="FF000000"/>
        <rFont val="Calibri"/>
        <family val="2"/>
      </rPr>
      <t>0,1 punts per conveni-any</t>
    </r>
    <r>
      <rPr>
        <sz val="11"/>
        <color theme="1"/>
        <rFont val="Calibri"/>
        <family val="2"/>
        <scheme val="minor"/>
      </rPr>
      <t xml:space="preserve"> (màxim 0.5)</t>
    </r>
  </si>
  <si>
    <r>
      <t xml:space="preserve">g. Ser membre electe d’institucions o societats acadèmiques de gran prestigi nacional i internacional (no computa ser simplement soci d'una associació, Editor-in-chief ni membre de l’editorial board de revistes científiques, ni membre de comitès científics): </t>
    </r>
    <r>
      <rPr>
        <b/>
        <sz val="11"/>
        <color rgb="FF000000"/>
        <rFont val="Calibri"/>
        <family val="2"/>
      </rPr>
      <t>de 0,1 a 1 punt. Màxim 1 punt</t>
    </r>
  </si>
  <si>
    <r>
      <t xml:space="preserve">Cal aportar en la pestanya </t>
    </r>
    <r>
      <rPr>
        <b/>
        <sz val="9"/>
        <color rgb="FF000000"/>
        <rFont val="Calibri"/>
        <family val="2"/>
      </rPr>
      <t xml:space="preserve">"Institucions acadèmiques" </t>
    </r>
    <r>
      <rPr>
        <sz val="9"/>
        <color rgb="FF000000"/>
        <rFont val="Calibri"/>
        <family val="2"/>
      </rPr>
      <t>els documents que ho acreditin.</t>
    </r>
  </si>
  <si>
    <r>
      <t xml:space="preserve">h. Direcció de grans institucions culturals (museus, teatres, grans auditoris, etc.), Comissariat de grans exposicions d’àmbit nacional i internacional (en l’àmbit dels convenis de la UAB): </t>
    </r>
    <r>
      <rPr>
        <b/>
        <sz val="11"/>
        <color rgb="FF000000"/>
        <rFont val="Calibri"/>
        <family val="2"/>
      </rPr>
      <t>de 0,5 a 1,5 punt. Màxim 1,5 punts</t>
    </r>
  </si>
  <si>
    <r>
      <t xml:space="preserve">Cal indicar en la pestanya </t>
    </r>
    <r>
      <rPr>
        <b/>
        <sz val="9"/>
        <color rgb="FF000000"/>
        <rFont val="Calibri"/>
        <family val="2"/>
      </rPr>
      <t xml:space="preserve">"Direcció" </t>
    </r>
    <r>
      <rPr>
        <sz val="9"/>
        <color rgb="FF000000"/>
        <rFont val="Calibri"/>
        <family val="2"/>
      </rPr>
      <t>les institucions dirigides que constin en convenis amb a la UAB.</t>
    </r>
  </si>
  <si>
    <r>
      <t xml:space="preserve">i. Altres mèrits de gran rellevància a judici de la comissió avaluadora (premis de recerca, premis a la trajectòria científica, editor-in-chief de revistes científiques de prestigi internacional, editor de col·lecció de llibres amb edició amb revisió per parells, presidència de comissions avaluadores a nivell internacional, estatal i autonòmics de projectes. No computa ser membre d’associacions o institucions científiques, tampoc participació en conferències ni jornades, tampoc avaluador o reviewer de revistes científiques): </t>
    </r>
    <r>
      <rPr>
        <b/>
        <sz val="11"/>
        <color rgb="FF000000"/>
        <rFont val="Calibri"/>
        <family val="2"/>
      </rPr>
      <t>màxim 1 punt en total (de 0,1 a 0,3 punts per mèrit).</t>
    </r>
  </si>
  <si>
    <r>
      <t xml:space="preserve">Cal a aportar en la pestanya </t>
    </r>
    <r>
      <rPr>
        <b/>
        <sz val="9"/>
        <color rgb="FF000000"/>
        <rFont val="Calibri"/>
        <family val="2"/>
      </rPr>
      <t xml:space="preserve">"Altres Mèrits" </t>
    </r>
    <r>
      <rPr>
        <sz val="9"/>
        <color rgb="FF000000"/>
        <rFont val="Calibri"/>
        <family val="2"/>
      </rPr>
      <t>els documents que ho acreditin.</t>
    </r>
  </si>
  <si>
    <r>
      <t xml:space="preserve">j. Acreditació de recerca avançada (AQU): </t>
    </r>
    <r>
      <rPr>
        <b/>
        <sz val="11"/>
        <color rgb="FF000000"/>
        <rFont val="Calibri"/>
        <family val="2"/>
      </rPr>
      <t>1 punt</t>
    </r>
  </si>
  <si>
    <r>
      <t xml:space="preserve">2.- Mèrits de Docència                                                                                                     </t>
    </r>
    <r>
      <rPr>
        <sz val="10"/>
        <color rgb="FF000000"/>
        <rFont val="Calibri"/>
        <family val="2"/>
      </rPr>
      <t>La puntuació total obtinguda en aquest apartat es multiplicarà per un factor corrector d'1.5</t>
    </r>
  </si>
  <si>
    <r>
      <t>i. Distincions nacionals i internacionals de gran rellevància (a títol d’exemple: distinció Jaume Vicens Vives, etc.) (no computa nomenaments ni invitacions per coordinar activitats formatives):</t>
    </r>
    <r>
      <rPr>
        <b/>
        <sz val="11"/>
        <color rgb="FF000000"/>
        <rFont val="Calibri"/>
        <family val="2"/>
      </rPr>
      <t xml:space="preserve"> 1 punt</t>
    </r>
  </si>
  <si>
    <r>
      <t xml:space="preserve">Cal aportar, en la pestanya </t>
    </r>
    <r>
      <rPr>
        <b/>
        <sz val="9"/>
        <color rgb="FF000000"/>
        <rFont val="Calibri"/>
        <family val="2"/>
      </rPr>
      <t>"Projectes Innovació Docent"</t>
    </r>
    <r>
      <rPr>
        <sz val="9"/>
        <color rgb="FF000000"/>
        <rFont val="Calibri"/>
        <family val="2"/>
      </rPr>
      <t>, una relació dels projectes que s'han computat.</t>
    </r>
    <r>
      <rPr>
        <sz val="9"/>
        <rFont val="Calibri"/>
        <family val="2"/>
      </rPr>
      <t xml:space="preserve"> En el cas de projectes d'innovació que no siguin de la UAB s'haurà d'adjuntar la documentació acreditativa  (amb el codi que s'indica a la taula)</t>
    </r>
  </si>
  <si>
    <r>
      <t>i. IP d'un projecte amb finançament:</t>
    </r>
    <r>
      <rPr>
        <b/>
        <sz val="11"/>
        <color rgb="FF000000"/>
        <rFont val="Calibri"/>
        <family val="2"/>
      </rPr>
      <t xml:space="preserve"> 1 punt</t>
    </r>
  </si>
  <si>
    <r>
      <t xml:space="preserve">i'. IP d'un projecte sense finançament: </t>
    </r>
    <r>
      <rPr>
        <b/>
        <sz val="11"/>
        <color rgb="FF000000"/>
        <rFont val="Calibri"/>
        <family val="2"/>
      </rPr>
      <t>0,3 punts</t>
    </r>
  </si>
  <si>
    <r>
      <t>i. Participació en un projecte amb finançament:</t>
    </r>
    <r>
      <rPr>
        <b/>
        <sz val="11"/>
        <color rgb="FF000000"/>
        <rFont val="Calibri"/>
        <family val="2"/>
      </rPr>
      <t xml:space="preserve"> 0,5 punts</t>
    </r>
  </si>
  <si>
    <r>
      <t xml:space="preserve">ii'. Participació en un projecte sense finançament: </t>
    </r>
    <r>
      <rPr>
        <b/>
        <sz val="11"/>
        <color rgb="FF000000"/>
        <rFont val="Calibri"/>
        <family val="2"/>
      </rPr>
      <t>0,15 punts</t>
    </r>
  </si>
  <si>
    <r>
      <t xml:space="preserve">iii. Trams de docència autonòmics avaluats (no computen els estatals que es donen automàticament): </t>
    </r>
    <r>
      <rPr>
        <b/>
        <sz val="11"/>
        <color rgb="FF000000"/>
        <rFont val="Calibri"/>
        <family val="2"/>
      </rPr>
      <t>1 punt/tram.</t>
    </r>
  </si>
  <si>
    <r>
      <t xml:space="preserve">iv. Direcció/codirecció de tesis doctorals defensades: </t>
    </r>
    <r>
      <rPr>
        <b/>
        <sz val="11"/>
        <color rgb="FF000000"/>
        <rFont val="Calibri"/>
        <family val="2"/>
      </rPr>
      <t>0,35 punts / tesi</t>
    </r>
  </si>
  <si>
    <r>
      <t>Cal aportar, en la pestanya</t>
    </r>
    <r>
      <rPr>
        <b/>
        <sz val="9"/>
        <color rgb="FF000000"/>
        <rFont val="Calibri"/>
        <family val="2"/>
      </rPr>
      <t xml:space="preserve"> "Tesis"</t>
    </r>
    <r>
      <rPr>
        <sz val="9"/>
        <color rgb="FF000000"/>
        <rFont val="Calibri"/>
        <family val="2"/>
      </rPr>
      <t xml:space="preserve">, una relació de les tesis doctorals que s'han computat. </t>
    </r>
    <r>
      <rPr>
        <sz val="9"/>
        <rFont val="Calibri"/>
        <family val="2"/>
      </rPr>
      <t>En el cas de tesis no llegides a la UAB s'ha d'aportar el document que ho acrediti (amb el codi que s'adjudica a la taula)</t>
    </r>
  </si>
  <si>
    <r>
      <t xml:space="preserve">v.1. Experiència docent universitària en matèries reglades de grau i màster de, al menys, 5 anys </t>
    </r>
    <r>
      <rPr>
        <b/>
        <sz val="11"/>
        <color rgb="FF000000"/>
        <rFont val="Calibri"/>
        <family val="2"/>
      </rPr>
      <t>a la UAB</t>
    </r>
  </si>
  <si>
    <r>
      <t xml:space="preserve">v.2. Experiència docent universitària en matèries reglades de grau i màster de, al menys, 5 anys - </t>
    </r>
    <r>
      <rPr>
        <b/>
        <sz val="11"/>
        <color rgb="FF000000"/>
        <rFont val="Calibri"/>
        <family val="2"/>
      </rPr>
      <t>fora de la UAB</t>
    </r>
  </si>
  <si>
    <r>
      <t xml:space="preserve">i. 112 crèdits impartits o 1960h de docència reconeguda o 1120h impartides presencials o més: </t>
    </r>
    <r>
      <rPr>
        <b/>
        <sz val="11"/>
        <color rgb="FF000000"/>
        <rFont val="Calibri"/>
        <family val="2"/>
      </rPr>
      <t>3 punts</t>
    </r>
  </si>
  <si>
    <r>
      <t xml:space="preserve">Cal aportar, a la pestanya </t>
    </r>
    <r>
      <rPr>
        <b/>
        <sz val="9"/>
        <color rgb="FF000000"/>
        <rFont val="Calibri"/>
        <family val="2"/>
      </rPr>
      <t xml:space="preserve">"Experiència docent" </t>
    </r>
    <r>
      <rPr>
        <sz val="9"/>
        <color rgb="FF000000"/>
        <rFont val="Calibri"/>
        <family val="2"/>
      </rPr>
      <t>documentació acreditativa a la docència impartida fora de la UAB</t>
    </r>
  </si>
  <si>
    <r>
      <t>ii. 88 crèdits impartits o 1540h de docència reconeguda o 880h impartides presencials o més fins els límits del punt i.:</t>
    </r>
    <r>
      <rPr>
        <b/>
        <sz val="11"/>
        <color rgb="FF000000"/>
        <rFont val="Calibri"/>
        <family val="2"/>
      </rPr>
      <t xml:space="preserve"> 2 punts</t>
    </r>
  </si>
  <si>
    <r>
      <t>iii. 60 crèdits impartits o 1050h de docència reconeguda o 600h impartides presencials o més fins els límits del punt ii.:</t>
    </r>
    <r>
      <rPr>
        <b/>
        <sz val="11"/>
        <color rgb="FF000000"/>
        <rFont val="Calibri"/>
        <family val="2"/>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</si>
  <si>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rgb="FF000000"/>
        <rFont val="Calibri"/>
        <family val="2"/>
      </rPr>
      <t>màxim 1,5 punts en total (0,3 punts per mèrit per cada període de 3 anys).</t>
    </r>
  </si>
  <si>
    <r>
      <t>Periodes de 3 anys (Cal aportar, en la pestanya de "</t>
    </r>
    <r>
      <rPr>
        <b/>
        <sz val="9"/>
        <color rgb="FF000000"/>
        <rFont val="Calibri"/>
        <family val="2"/>
      </rPr>
      <t>Comissions de docència</t>
    </r>
    <r>
      <rPr>
        <sz val="9"/>
        <color rgb="FF000000"/>
        <rFont val="Calibri"/>
        <family val="2"/>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</si>
  <si>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rgb="FF000000"/>
        <rFont val="Calibri"/>
        <family val="2"/>
      </rPr>
      <t>màxim 1 punt en total (de 0,2 a 0,5 punts per mèrit).</t>
    </r>
  </si>
  <si>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rgb="FF000000"/>
        <rFont val="Calibri"/>
        <family val="2"/>
      </rPr>
      <t>0,4 punts per any</t>
    </r>
  </si>
  <si>
    <r>
      <t xml:space="preserve">Indicar el </t>
    </r>
    <r>
      <rPr>
        <sz val="9"/>
        <rFont val="Calibri"/>
        <family val="2"/>
      </rPr>
      <t>nombre</t>
    </r>
    <r>
      <rPr>
        <sz val="9"/>
        <color rgb="FF000000"/>
        <rFont val="Calibri"/>
        <family val="2"/>
      </rPr>
      <t xml:space="preserve"> d'anys d'exercici de càrrecs. En cas que el càrrec no hagi estat a la UAB aportar documentació acreditativa en la pestanya </t>
    </r>
    <r>
      <rPr>
        <b/>
        <sz val="9"/>
        <color rgb="FF000000"/>
        <rFont val="Calibri"/>
        <family val="2"/>
      </rPr>
      <t>"Altres Mèrits"</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</si>
  <si>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rgb="FF000000"/>
        <rFont val="Calibri"/>
        <family val="2"/>
      </rPr>
      <t>0,2 punts per any</t>
    </r>
  </si>
  <si>
    <r>
      <t xml:space="preserve">4.- Mèrits </t>
    </r>
    <r>
      <rPr>
        <b/>
        <u/>
        <sz val="14"/>
        <color rgb="FF000000"/>
        <rFont val="Calibri"/>
        <family val="2"/>
      </rPr>
      <t>molt</t>
    </r>
    <r>
      <rPr>
        <b/>
        <sz val="14"/>
        <color rgb="FF000000"/>
        <rFont val="Calibri"/>
        <family val="2"/>
      </rPr>
      <t xml:space="preserve"> excepcionals (màxim 3 punts)</t>
    </r>
  </si>
  <si>
    <r>
      <t xml:space="preserve">La comissió podrà atorgar </t>
    </r>
    <r>
      <rPr>
        <b/>
        <sz val="11"/>
        <color rgb="FF000000"/>
        <rFont val="Calibri"/>
        <family val="2"/>
      </rPr>
      <t>fins a 3 punts</t>
    </r>
    <r>
      <rPr>
        <sz val="11"/>
        <color theme="1"/>
        <rFont val="Calibri"/>
        <family val="2"/>
        <scheme val="minor"/>
      </rPr>
      <t xml:space="preserve"> per mèrits extraordinàriament rellevants i que no s’hagin tingut en compte en els apartats anteriors. La decisió en aquest sentit requerirà el vot favorable de com a mínim 4 membres de la comissió avaluadora i haurà de ser adequadament justificada.</t>
    </r>
  </si>
  <si>
    <r>
      <t xml:space="preserve">Cal a aportar en la pestanya </t>
    </r>
    <r>
      <rPr>
        <b/>
        <sz val="9"/>
        <color rgb="FF000000"/>
        <rFont val="Calibri"/>
        <family val="2"/>
      </rPr>
      <t>"Altres Mèrits"</t>
    </r>
    <r>
      <rPr>
        <sz val="9"/>
        <color rgb="FF000000"/>
        <rFont val="Calibri"/>
        <family val="2"/>
      </rPr>
      <t xml:space="preserve"> els documents que ho acreditin.</t>
    </r>
  </si>
  <si>
    <r>
      <rPr>
        <b/>
        <sz val="11"/>
        <rFont val="Calibri"/>
        <family val="2"/>
      </rPr>
      <t>Autor i títol de la tesi</t>
    </r>
    <r>
      <rPr>
        <b/>
        <strike/>
        <sz val="11"/>
        <rFont val="Calibri"/>
        <family val="2"/>
      </rPr>
      <t>s</t>
    </r>
  </si>
  <si>
    <t>ERC</t>
  </si>
  <si>
    <t>NOM I COGNOMS</t>
  </si>
  <si>
    <t>Tipus</t>
  </si>
  <si>
    <t>Llibres, capítols de llibres, articles i tipus</t>
  </si>
  <si>
    <t>Journal Citation Reports(JCR)</t>
  </si>
  <si>
    <t>capítol de llibre de recerca SPI 1r quartil</t>
  </si>
  <si>
    <t>SCOPUSCARHUS+A</t>
  </si>
  <si>
    <t>Social Sciences Citation Index(SSCI)</t>
  </si>
  <si>
    <t>14249414V</t>
  </si>
  <si>
    <t>ARICETA IRAOLA, MARIA GEMA</t>
  </si>
  <si>
    <t>ASSOCIAT MÈDIC LABORAL</t>
  </si>
  <si>
    <t>PEDIAT,OBST.I GINEC.I MEDIC.PREV.I SALUT</t>
  </si>
  <si>
    <t>PEDIATRIA</t>
  </si>
  <si>
    <t>05430460E</t>
  </si>
  <si>
    <t>BORREGO IGLESIAS, CARLOS</t>
  </si>
  <si>
    <t>ENGINYERIA INFORMACIÓ I COMUNICACIONS</t>
  </si>
  <si>
    <t>CIÈNCIES DE COMPUTACIÓ I INTEL·LIGENCIA ARTIFICIAL</t>
  </si>
  <si>
    <t>46778348M</t>
  </si>
  <si>
    <t>CAMPS POLO, JORDI</t>
  </si>
  <si>
    <t>BIOLOGIA CEL.L  DE FISIOL I D'IMMUNOLOGI</t>
  </si>
  <si>
    <t>BIOLOGIA CEL·LULAR</t>
  </si>
  <si>
    <t>47138959E</t>
  </si>
  <si>
    <t>CANDIOTA SILVEIRA, ANA PAULA</t>
  </si>
  <si>
    <t>BIOQUÍMICA I BIOLOGIA MOLECULAR</t>
  </si>
  <si>
    <t>52190521W</t>
  </si>
  <si>
    <t>CASAS GARCIA, IRMA</t>
  </si>
  <si>
    <t>MEDICINA PREVENTIVA I SALUT PÚBLICA</t>
  </si>
  <si>
    <t>45471542J</t>
  </si>
  <si>
    <t>COLOBRAN ORIOL, ROGER</t>
  </si>
  <si>
    <t>IMMUNOLOGIA</t>
  </si>
  <si>
    <t>38795299A</t>
  </si>
  <si>
    <t>CRISTÒFOL ADELL, CARLES</t>
  </si>
  <si>
    <t>FARMACOLOGIA , TERAPÈUTICA I TOXICOLOG</t>
  </si>
  <si>
    <t>35099569M</t>
  </si>
  <si>
    <t>FLOTATS GIRALT, ALBERTO</t>
  </si>
  <si>
    <t>RADIOLOGIA I MEDICINA FÍSICA</t>
  </si>
  <si>
    <t>37331469P</t>
  </si>
  <si>
    <t>JULIÀ SAPÉ, Mª MARGARITA</t>
  </si>
  <si>
    <t>40980705H</t>
  </si>
  <si>
    <t>LORENZO RIVERA, JULIA</t>
  </si>
  <si>
    <t>PROFESSOR VISITANT LABORAL</t>
  </si>
  <si>
    <t>38785500W</t>
  </si>
  <si>
    <t>MARTI FABREGAS, JOAN</t>
  </si>
  <si>
    <t>47701912G</t>
  </si>
  <si>
    <t>MASJUAN QUERALT, PERE</t>
  </si>
  <si>
    <t>INVESTIGADOR/A POSTDOCTORAL</t>
  </si>
  <si>
    <t>FÍSICA</t>
  </si>
  <si>
    <t>FÍSICA TEÒRICA</t>
  </si>
  <si>
    <t>46055319G</t>
  </si>
  <si>
    <t>MOLL SANCHEZ, JAVIER</t>
  </si>
  <si>
    <t>PROFESSOR ASSOCIAT VETERINARI</t>
  </si>
  <si>
    <t>MEDICINA I CIRURGIA ANIMALS</t>
  </si>
  <si>
    <t>18222859M</t>
  </si>
  <si>
    <t>OLIVER BONET, MARIA</t>
  </si>
  <si>
    <t>47715072P</t>
  </si>
  <si>
    <t>OLLER GUZMAN, JOAN</t>
  </si>
  <si>
    <t>CC ANTIGUITAT I EDAT MITJANA</t>
  </si>
  <si>
    <t>HISTÒRIA ANTIGA</t>
  </si>
  <si>
    <t>X0985809Y</t>
  </si>
  <si>
    <t>OWEN, DAVID</t>
  </si>
  <si>
    <t>FILOLOGIA ANGLESA I GERMANÍSTICA</t>
  </si>
  <si>
    <t>FILOLOGIA ANGLESA</t>
  </si>
  <si>
    <t>40439442Z</t>
  </si>
  <si>
    <t>PALOMO PÉREZ, ANTONI</t>
  </si>
  <si>
    <t>PREHISTÒRIA</t>
  </si>
  <si>
    <t>49783030J</t>
  </si>
  <si>
    <t>PIVIDORI GURGO, MARIA CRISTINA</t>
  </si>
  <si>
    <t>40428884J</t>
  </si>
  <si>
    <t>PUJOL CASADEMONT, ENRIC</t>
  </si>
  <si>
    <t>HISTÒRIA MODERNA I CONTEMPORÀNIA</t>
  </si>
  <si>
    <t>HISTÒRIA MODERNA</t>
  </si>
  <si>
    <t>46316724Z</t>
  </si>
  <si>
    <t>RIBA MIRALLES, JORDI</t>
  </si>
  <si>
    <t>FILOSOFIA</t>
  </si>
  <si>
    <t>FILOSOFIA MORAL</t>
  </si>
  <si>
    <t>46591117V</t>
  </si>
  <si>
    <t>RIHUETE HERRADA, CRISTINA</t>
  </si>
  <si>
    <t>46609093F</t>
  </si>
  <si>
    <t>SÁNCHEZ MARTÍN, MARÍA JESÚS</t>
  </si>
  <si>
    <t>QUÍMICA</t>
  </si>
  <si>
    <t>QUIMICA-ADMINISTRACIO</t>
  </si>
  <si>
    <t>52171296M</t>
  </si>
  <si>
    <t>SORIANO MAS, CARLES</t>
  </si>
  <si>
    <t>PSICOBIOLOGIA I METODOLOGIA CC SALUT</t>
  </si>
  <si>
    <t>PSICOBIOLOGIA</t>
  </si>
  <si>
    <t>43401371A</t>
  </si>
  <si>
    <t>TORRES BENITEZ, FERRAN</t>
  </si>
  <si>
    <t>46824635Q</t>
  </si>
  <si>
    <t>VERDU TIRADO, JORGE ANDRES</t>
  </si>
  <si>
    <t>TELECOMUNICACIÓ I D'ENGINYERIA DE SISTEM</t>
  </si>
  <si>
    <t>TEORIA DEL SENYAL I COMUNICACIONS</t>
  </si>
  <si>
    <t>FARMACOLOGIA</t>
  </si>
  <si>
    <r>
      <t xml:space="preserve">Justificació de la categoria </t>
    </r>
    <r>
      <rPr>
        <sz val="11"/>
        <rFont val="Calibri"/>
        <family val="2"/>
        <scheme val="minor"/>
      </rPr>
      <t>(si escau)</t>
    </r>
  </si>
  <si>
    <t>D2825</t>
  </si>
  <si>
    <t>D0433</t>
  </si>
  <si>
    <t>D0472</t>
  </si>
  <si>
    <t>D0456</t>
  </si>
  <si>
    <t>D0406</t>
  </si>
  <si>
    <t>D0474</t>
  </si>
  <si>
    <t>D0417</t>
  </si>
  <si>
    <t>D0434</t>
  </si>
  <si>
    <t>D0465</t>
  </si>
  <si>
    <t>D0404</t>
  </si>
  <si>
    <t>D0459</t>
  </si>
  <si>
    <t>D0454</t>
  </si>
  <si>
    <t>D0429</t>
  </si>
  <si>
    <t>D0466</t>
  </si>
  <si>
    <t>D0426</t>
  </si>
  <si>
    <t>D0436</t>
  </si>
  <si>
    <t>D0431</t>
  </si>
  <si>
    <t>D0403</t>
  </si>
  <si>
    <t>D0452</t>
  </si>
  <si>
    <t>D0461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</si>
</sst>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9" x14ac:knownFonts="1">
    <font>
      <sz val="11"/>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b/>
      <sz val="14"/>
      <color theme="1"/>
      <name val="Calibri"/>
      <family val="2"/>
      <scheme val="minor"/>
    </font>
    <font>
      <sz val="11"/>
      <name val="Calibri"/>
      <family val="2"/>
      <scheme val="minor"/>
    </font>
    <font>
      <b/>
      <sz val="12"/>
      <color theme="1"/>
      <name val="Times New Roman"/>
      <family val="1"/>
    </font>
    <font>
      <b/>
      <sz val="9"/>
      <color theme="1"/>
      <name val="Calibri"/>
      <family val="2"/>
      <scheme val="minor"/>
    </font>
    <font>
      <b/>
      <sz val="11"/>
      <color theme="0"/>
      <name val="Calibri"/>
      <family val="2"/>
      <scheme val="minor"/>
    </font>
    <font>
      <sz val="11"/>
      <color theme="0"/>
      <name val="Calibri"/>
      <family val="2"/>
      <scheme val="minor"/>
    </font>
    <font>
      <sz val="11"/>
      <color rgb="FF000000"/>
      <name val="Calibri"/>
      <family val="2"/>
      <scheme val="minor"/>
    </font>
    <font>
      <b/>
      <sz val="16"/>
      <color rgb="FF000000"/>
      <name val="Calibri"/>
      <family val="2"/>
    </font>
    <font>
      <u/>
      <sz val="11"/>
      <color theme="10"/>
      <name val="Calibri"/>
      <family val="2"/>
      <scheme val="minor"/>
    </font>
    <font>
      <u/>
      <sz val="11"/>
      <color theme="0"/>
      <name val="Calibri"/>
      <family val="2"/>
      <scheme val="minor"/>
    </font>
    <font>
      <sz val="11"/>
      <color theme="1"/>
      <name val="Calibri"/>
      <family val="2"/>
      <scheme val="minor"/>
    </font>
    <font>
      <b/>
      <u/>
      <sz val="11"/>
      <color theme="1"/>
      <name val="Calibri"/>
      <family val="2"/>
      <scheme val="minor"/>
    </font>
    <font>
      <b/>
      <sz val="24"/>
      <color rgb="FF000000"/>
      <name val="Calibri"/>
      <family val="2"/>
    </font>
    <font>
      <sz val="24"/>
      <color rgb="FF000000"/>
      <name val="Calibri"/>
      <family val="2"/>
    </font>
    <font>
      <sz val="11"/>
      <color theme="1"/>
      <name val="Calibri"/>
      <family val="2"/>
    </font>
    <font>
      <b/>
      <sz val="11"/>
      <color rgb="FF000000"/>
      <name val="Calibri"/>
      <family val="2"/>
    </font>
    <font>
      <b/>
      <sz val="12"/>
      <color rgb="FF000000"/>
      <name val="Calibri"/>
      <family val="2"/>
    </font>
    <font>
      <sz val="20"/>
      <color rgb="FF000000"/>
      <name val="Calibri"/>
      <family val="2"/>
    </font>
    <font>
      <b/>
      <sz val="14"/>
      <color rgb="FF000000"/>
      <name val="Calibri"/>
      <family val="2"/>
    </font>
    <font>
      <b/>
      <sz val="11"/>
      <color rgb="FFFF0000"/>
      <name val="Calibri"/>
      <family val="2"/>
    </font>
    <font>
      <sz val="14"/>
      <color rgb="FF000000"/>
      <name val="Calibri"/>
      <family val="2"/>
    </font>
    <font>
      <sz val="12"/>
      <color rgb="FF000000"/>
      <name val="Calibri"/>
      <family val="2"/>
    </font>
    <font>
      <sz val="9"/>
      <color rgb="FF000000"/>
      <name val="Calibri"/>
      <family val="2"/>
    </font>
    <font>
      <b/>
      <sz val="9"/>
      <color rgb="FF000000"/>
      <name val="Calibri"/>
      <family val="2"/>
    </font>
    <font>
      <sz val="9"/>
      <name val="Calibri"/>
      <family val="2"/>
    </font>
    <font>
      <u/>
      <sz val="11"/>
      <color rgb="FF000000"/>
      <name val="Calibri"/>
      <family val="2"/>
    </font>
    <font>
      <sz val="11"/>
      <name val="Calibri"/>
      <family val="2"/>
    </font>
    <font>
      <sz val="11"/>
      <color rgb="FFFF0000"/>
      <name val="Calibri"/>
      <family val="2"/>
    </font>
    <font>
      <sz val="10"/>
      <color rgb="FF000000"/>
      <name val="Calibri"/>
      <family val="2"/>
    </font>
    <font>
      <b/>
      <u/>
      <sz val="14"/>
      <color rgb="FF000000"/>
      <name val="Calibri"/>
      <family val="2"/>
    </font>
    <font>
      <u/>
      <sz val="11"/>
      <color rgb="FFFFFFFF"/>
      <name val="Calibri"/>
      <family val="2"/>
    </font>
    <font>
      <b/>
      <sz val="12"/>
      <color rgb="FF000000"/>
      <name val="Times New Roman"/>
      <family val="1"/>
    </font>
    <font>
      <sz val="12"/>
      <color rgb="FF000000"/>
      <name val="Times New Roman"/>
      <family val="1"/>
    </font>
    <font>
      <b/>
      <sz val="11"/>
      <name val="Calibri"/>
      <family val="2"/>
    </font>
    <font>
      <b/>
      <strike/>
      <sz val="11"/>
      <name val="Calibri"/>
      <family val="2"/>
    </font>
  </fonts>
  <fills count="12">
    <fill>
      <patternFill patternType="none"/>
    </fill>
    <fill>
      <patternFill patternType="gray125"/>
    </fill>
    <fill>
      <patternFill patternType="solid">
        <fgColor theme="6"/>
      </patternFill>
    </fill>
    <fill>
      <patternFill patternType="solid">
        <fgColor theme="0"/>
        <bgColor indexed="64"/>
      </patternFill>
    </fill>
    <fill>
      <patternFill patternType="solid">
        <fgColor rgb="FFD9D9D9"/>
        <bgColor rgb="FF000000"/>
      </patternFill>
    </fill>
    <fill>
      <patternFill patternType="solid">
        <fgColor rgb="FFACB9CA"/>
        <bgColor rgb="FF000000"/>
      </patternFill>
    </fill>
    <fill>
      <patternFill patternType="solid">
        <fgColor rgb="FFFFF2CC"/>
        <bgColor rgb="FF000000"/>
      </patternFill>
    </fill>
    <fill>
      <patternFill patternType="solid">
        <fgColor rgb="FFD6DCE4"/>
        <bgColor rgb="FF000000"/>
      </patternFill>
    </fill>
    <fill>
      <patternFill patternType="solid">
        <fgColor rgb="FFF2F2F2"/>
        <bgColor rgb="FF000000"/>
      </patternFill>
    </fill>
    <fill>
      <patternFill patternType="solid">
        <fgColor theme="7" tint="0.79998168889431442"/>
        <bgColor rgb="FF000000"/>
      </patternFill>
    </fill>
    <fill>
      <patternFill patternType="solid">
        <fgColor theme="3" tint="0.59999389629810485"/>
        <bgColor indexed="64"/>
      </patternFill>
    </fill>
    <fill>
      <patternFill patternType="solid">
        <fgColor theme="3" tint="0.79998168889431442"/>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theme="1"/>
      </left>
      <right style="thin">
        <color theme="1"/>
      </right>
      <top style="thin">
        <color theme="1"/>
      </top>
      <bottom style="thin">
        <color theme="1"/>
      </bottom>
      <diagonal/>
    </border>
  </borders>
  <cellStyleXfs count="4">
    <xf numFmtId="0" fontId="0" fillId="0" borderId="0"/>
    <xf numFmtId="0" fontId="9" fillId="2" borderId="0" applyNumberFormat="0" applyBorder="0" applyAlignment="0" applyProtection="0"/>
    <xf numFmtId="0" fontId="12" fillId="0" borderId="0" applyNumberFormat="0" applyFill="0" applyBorder="0" applyAlignment="0" applyProtection="0"/>
    <xf numFmtId="0" fontId="14" fillId="0" borderId="0"/>
  </cellStyleXfs>
  <cellXfs count="324">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0" fillId="0" borderId="0" xfId="0" applyAlignment="1" applyProtection="1">
      <alignment wrapText="1"/>
      <protection locked="0"/>
    </xf>
    <xf numFmtId="0" fontId="0" fillId="0" borderId="0" xfId="0" applyAlignment="1" applyProtection="1">
      <alignment horizontal="left" vertical="top" wrapText="1"/>
      <protection locked="0"/>
    </xf>
    <xf numFmtId="0" fontId="0" fillId="0" borderId="0" xfId="0" applyAlignment="1" applyProtection="1">
      <alignment horizontal="left" vertical="top" wrapText="1"/>
      <protection locked="0"/>
    </xf>
    <xf numFmtId="0" fontId="3"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0" fillId="0" borderId="2" xfId="0" applyBorder="1" applyProtection="1">
      <protection locked="0"/>
    </xf>
    <xf numFmtId="0" fontId="0" fillId="0" borderId="0" xfId="0" applyAlignment="1" applyProtection="1">
      <alignment horizontal="left" vertical="top" wrapText="1"/>
      <protection locked="0"/>
    </xf>
    <xf numFmtId="0" fontId="1" fillId="0" borderId="0" xfId="0" applyFont="1" applyAlignment="1" applyProtection="1">
      <alignment vertical="center"/>
    </xf>
    <xf numFmtId="0" fontId="0" fillId="0" borderId="0" xfId="0" applyAlignment="1" applyProtection="1">
      <alignment horizontal="left" vertical="top" wrapText="1"/>
      <protection locked="0"/>
    </xf>
    <xf numFmtId="0" fontId="0" fillId="0" borderId="0" xfId="0" applyFill="1" applyBorder="1" applyAlignment="1" applyProtection="1">
      <alignment horizontal="center" vertical="center"/>
    </xf>
    <xf numFmtId="0" fontId="13" fillId="0" borderId="0" xfId="2" applyFont="1"/>
    <xf numFmtId="0" fontId="0" fillId="0" borderId="2" xfId="0"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5" xfId="0" applyBorder="1" applyProtection="1">
      <protection locked="0"/>
    </xf>
    <xf numFmtId="0" fontId="9" fillId="0" borderId="0" xfId="0" applyFont="1"/>
    <xf numFmtId="0" fontId="9" fillId="0" borderId="2" xfId="0" applyFont="1" applyBorder="1"/>
    <xf numFmtId="0" fontId="9" fillId="0" borderId="2" xfId="0" applyFont="1" applyBorder="1" applyAlignment="1">
      <alignment horizontal="center"/>
    </xf>
    <xf numFmtId="0" fontId="9" fillId="0" borderId="0" xfId="0" applyFont="1" applyAlignment="1">
      <alignment horizontal="center"/>
    </xf>
    <xf numFmtId="0" fontId="8" fillId="0" borderId="2" xfId="0" applyFont="1" applyBorder="1"/>
    <xf numFmtId="0" fontId="8" fillId="0" borderId="2" xfId="0" applyFont="1" applyBorder="1" applyAlignment="1">
      <alignment horizontal="center"/>
    </xf>
    <xf numFmtId="0" fontId="9" fillId="0" borderId="0" xfId="0" applyFont="1" applyBorder="1"/>
    <xf numFmtId="0" fontId="9" fillId="0" borderId="0" xfId="0" applyFont="1" applyBorder="1" applyAlignment="1">
      <alignment horizontal="center"/>
    </xf>
    <xf numFmtId="0" fontId="0" fillId="0" borderId="0" xfId="0" applyFill="1" applyProtection="1">
      <protection locked="0"/>
    </xf>
    <xf numFmtId="0" fontId="0" fillId="0" borderId="0" xfId="0" applyFill="1" applyBorder="1" applyAlignment="1" applyProtection="1">
      <alignment vertical="center"/>
      <protection locked="0"/>
    </xf>
    <xf numFmtId="0" fontId="0" fillId="0" borderId="0" xfId="0" applyFill="1" applyBorder="1" applyProtection="1">
      <protection locked="0"/>
    </xf>
    <xf numFmtId="0" fontId="0" fillId="0" borderId="0" xfId="0" applyFill="1" applyAlignment="1" applyProtection="1">
      <alignment vertical="top"/>
      <protection locked="0"/>
    </xf>
    <xf numFmtId="0" fontId="0" fillId="0" borderId="0" xfId="0" applyFill="1" applyAlignment="1" applyProtection="1">
      <alignment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top" wrapText="1"/>
      <protection locked="0"/>
    </xf>
    <xf numFmtId="0" fontId="0" fillId="0" borderId="0" xfId="0" applyProtection="1"/>
    <xf numFmtId="0" fontId="0" fillId="0" borderId="0" xfId="0" applyBorder="1" applyProtection="1"/>
    <xf numFmtId="0" fontId="0" fillId="0" borderId="0" xfId="0" applyFill="1" applyProtection="1"/>
    <xf numFmtId="0" fontId="4" fillId="0" borderId="0" xfId="0" applyFont="1" applyFill="1" applyBorder="1" applyAlignment="1" applyProtection="1">
      <alignment vertical="center"/>
    </xf>
    <xf numFmtId="0" fontId="7" fillId="0" borderId="0" xfId="0" applyFont="1" applyFill="1" applyAlignment="1" applyProtection="1">
      <alignment horizontal="left" vertical="center"/>
    </xf>
    <xf numFmtId="0" fontId="0" fillId="0" borderId="2" xfId="0" applyBorder="1" applyAlignment="1" applyProtection="1">
      <alignment vertical="center" wrapText="1"/>
    </xf>
    <xf numFmtId="0" fontId="16" fillId="4" borderId="12" xfId="0" applyFont="1" applyFill="1" applyBorder="1" applyAlignment="1" applyProtection="1">
      <alignment vertical="center"/>
    </xf>
    <xf numFmtId="0" fontId="17" fillId="4" borderId="6" xfId="0" applyFont="1" applyFill="1" applyBorder="1" applyAlignment="1" applyProtection="1">
      <alignment vertical="center"/>
    </xf>
    <xf numFmtId="0" fontId="18" fillId="4" borderId="6" xfId="0" applyFont="1" applyFill="1" applyBorder="1" applyAlignment="1" applyProtection="1">
      <alignment vertical="center"/>
    </xf>
    <xf numFmtId="0" fontId="18" fillId="4" borderId="13" xfId="0" applyFont="1" applyFill="1" applyBorder="1" applyAlignment="1" applyProtection="1">
      <alignment vertical="center"/>
    </xf>
    <xf numFmtId="0" fontId="19" fillId="4" borderId="6" xfId="0" applyFont="1" applyFill="1" applyBorder="1" applyAlignment="1" applyProtection="1">
      <alignment vertical="center"/>
    </xf>
    <xf numFmtId="0" fontId="18" fillId="0" borderId="0" xfId="0" applyFont="1" applyFill="1" applyBorder="1" applyAlignment="1" applyProtection="1">
      <alignment vertical="center"/>
    </xf>
    <xf numFmtId="0" fontId="20" fillId="0" borderId="0" xfId="0" applyFont="1" applyFill="1" applyBorder="1" applyAlignment="1" applyProtection="1">
      <alignment horizontal="left" vertical="center"/>
    </xf>
    <xf numFmtId="0" fontId="19" fillId="0" borderId="0" xfId="0" applyFont="1" applyFill="1" applyBorder="1" applyAlignment="1" applyProtection="1">
      <alignment vertical="center"/>
    </xf>
    <xf numFmtId="0" fontId="21" fillId="5" borderId="3" xfId="0" applyFont="1" applyFill="1" applyBorder="1" applyAlignment="1" applyProtection="1">
      <alignment vertical="center"/>
    </xf>
    <xf numFmtId="0" fontId="17" fillId="5" borderId="4" xfId="0" applyFont="1" applyFill="1" applyBorder="1" applyAlignment="1" applyProtection="1">
      <alignment vertical="center"/>
    </xf>
    <xf numFmtId="0" fontId="18" fillId="5" borderId="4" xfId="0" applyFont="1" applyFill="1" applyBorder="1" applyAlignment="1" applyProtection="1">
      <alignment vertical="center"/>
    </xf>
    <xf numFmtId="0" fontId="19" fillId="5" borderId="4" xfId="0" applyFont="1" applyFill="1" applyBorder="1" applyAlignment="1" applyProtection="1">
      <alignment vertical="center"/>
    </xf>
    <xf numFmtId="0" fontId="18" fillId="5" borderId="5" xfId="0" applyFont="1" applyFill="1" applyBorder="1" applyAlignment="1" applyProtection="1">
      <alignment vertical="center"/>
    </xf>
    <xf numFmtId="0" fontId="22" fillId="5" borderId="3" xfId="0" applyFont="1" applyFill="1" applyBorder="1" applyAlignment="1" applyProtection="1">
      <alignment vertical="center"/>
    </xf>
    <xf numFmtId="0" fontId="18" fillId="5" borderId="1" xfId="0" applyFont="1" applyFill="1" applyBorder="1" applyAlignment="1" applyProtection="1">
      <alignment vertical="center"/>
    </xf>
    <xf numFmtId="0" fontId="19" fillId="5" borderId="1" xfId="0" applyFont="1" applyFill="1" applyBorder="1" applyAlignment="1" applyProtection="1">
      <alignment vertical="center"/>
    </xf>
    <xf numFmtId="0" fontId="18" fillId="5" borderId="9" xfId="0" applyFont="1" applyFill="1" applyBorder="1" applyAlignment="1" applyProtection="1">
      <alignment vertical="center"/>
    </xf>
    <xf numFmtId="0" fontId="18" fillId="6" borderId="2" xfId="0" applyFont="1" applyFill="1" applyBorder="1" applyAlignment="1" applyProtection="1">
      <alignment horizontal="center"/>
      <protection locked="0"/>
    </xf>
    <xf numFmtId="0" fontId="18" fillId="5" borderId="2" xfId="0"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5" borderId="4" xfId="0" applyFont="1" applyFill="1" applyBorder="1" applyAlignment="1" applyProtection="1">
      <alignment vertical="center"/>
    </xf>
    <xf numFmtId="0" fontId="25" fillId="0" borderId="0" xfId="0" applyFont="1" applyFill="1" applyBorder="1" applyAlignment="1" applyProtection="1">
      <alignment vertical="center"/>
    </xf>
    <xf numFmtId="0" fontId="20" fillId="5" borderId="6" xfId="0" applyFont="1" applyFill="1" applyBorder="1" applyAlignment="1" applyProtection="1">
      <alignment vertical="center"/>
    </xf>
    <xf numFmtId="0" fontId="20" fillId="5" borderId="4" xfId="0" applyFont="1" applyFill="1" applyBorder="1" applyAlignment="1" applyProtection="1">
      <alignment vertical="center"/>
    </xf>
    <xf numFmtId="2" fontId="20" fillId="5" borderId="2" xfId="0" applyNumberFormat="1" applyFont="1" applyFill="1" applyBorder="1" applyAlignment="1" applyProtection="1">
      <alignment vertical="center"/>
    </xf>
    <xf numFmtId="0" fontId="20" fillId="0" borderId="0" xfId="0" applyFont="1" applyFill="1" applyBorder="1" applyAlignment="1" applyProtection="1">
      <alignment vertical="center"/>
    </xf>
    <xf numFmtId="0" fontId="18" fillId="0" borderId="0" xfId="0" applyFont="1" applyFill="1" applyBorder="1" applyProtection="1"/>
    <xf numFmtId="2" fontId="18" fillId="5" borderId="2" xfId="0" applyNumberFormat="1" applyFont="1" applyFill="1" applyBorder="1" applyAlignment="1" applyProtection="1">
      <alignment horizontal="center" vertical="center"/>
    </xf>
    <xf numFmtId="0" fontId="18" fillId="7" borderId="10" xfId="0" quotePrefix="1" applyFont="1" applyFill="1" applyBorder="1" applyAlignment="1" applyProtection="1">
      <alignment horizontal="left" vertical="center" wrapText="1"/>
    </xf>
    <xf numFmtId="0" fontId="18" fillId="6" borderId="10" xfId="0" applyFont="1" applyFill="1" applyBorder="1" applyAlignment="1" applyProtection="1">
      <alignment horizontal="center" vertical="center" wrapText="1"/>
      <protection locked="0"/>
    </xf>
    <xf numFmtId="0" fontId="18" fillId="5" borderId="10" xfId="0" applyFont="1" applyFill="1" applyBorder="1" applyAlignment="1" applyProtection="1">
      <alignment horizontal="center" vertical="center"/>
    </xf>
    <xf numFmtId="0" fontId="19" fillId="0" borderId="0" xfId="0" applyFont="1" applyFill="1" applyBorder="1" applyProtection="1"/>
    <xf numFmtId="0" fontId="18" fillId="6" borderId="2" xfId="0" applyFont="1" applyFill="1" applyBorder="1" applyAlignment="1" applyProtection="1">
      <alignment horizontal="center" vertical="center" wrapText="1"/>
      <protection locked="0"/>
    </xf>
    <xf numFmtId="0" fontId="22" fillId="5" borderId="6" xfId="0" applyFont="1" applyFill="1" applyBorder="1" applyAlignment="1" applyProtection="1">
      <alignment horizontal="center" vertical="center" wrapText="1"/>
    </xf>
    <xf numFmtId="0" fontId="19" fillId="5" borderId="5" xfId="0" applyFont="1" applyFill="1" applyBorder="1" applyAlignment="1" applyProtection="1">
      <alignment vertical="center"/>
    </xf>
    <xf numFmtId="2" fontId="19" fillId="5" borderId="2" xfId="0" applyNumberFormat="1" applyFont="1" applyFill="1" applyBorder="1" applyAlignment="1" applyProtection="1">
      <alignment horizontal="center" vertical="center"/>
    </xf>
    <xf numFmtId="0" fontId="18" fillId="5" borderId="7" xfId="0" applyFont="1" applyFill="1" applyBorder="1" applyAlignment="1" applyProtection="1">
      <alignment vertical="center" wrapText="1"/>
    </xf>
    <xf numFmtId="0" fontId="18" fillId="7" borderId="11" xfId="0" applyFont="1" applyFill="1" applyBorder="1" applyAlignment="1" applyProtection="1">
      <alignment vertical="center"/>
    </xf>
    <xf numFmtId="0" fontId="18" fillId="0" borderId="12" xfId="0" applyFont="1" applyFill="1" applyBorder="1" applyAlignment="1" applyProtection="1">
      <alignment horizontal="left" vertical="center" wrapText="1"/>
    </xf>
    <xf numFmtId="0" fontId="18" fillId="0" borderId="0" xfId="0" applyFont="1" applyFill="1" applyBorder="1" applyAlignment="1" applyProtection="1">
      <alignment horizontal="left" vertical="center" wrapText="1"/>
    </xf>
    <xf numFmtId="0" fontId="18" fillId="5" borderId="14" xfId="0" applyFont="1" applyFill="1" applyBorder="1" applyAlignment="1" applyProtection="1">
      <alignment vertical="center" wrapText="1"/>
    </xf>
    <xf numFmtId="0" fontId="18" fillId="7" borderId="14" xfId="0" applyFont="1" applyFill="1" applyBorder="1" applyAlignment="1" applyProtection="1">
      <alignment vertical="center" wrapText="1"/>
    </xf>
    <xf numFmtId="0" fontId="24" fillId="0" borderId="7" xfId="0" applyNumberFormat="1"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xf>
    <xf numFmtId="2" fontId="24" fillId="0" borderId="7" xfId="0" applyNumberFormat="1" applyFont="1" applyFill="1" applyBorder="1" applyAlignment="1" applyProtection="1">
      <alignment horizontal="center" vertical="center" wrapText="1"/>
    </xf>
    <xf numFmtId="0" fontId="18" fillId="5" borderId="14" xfId="0" applyFont="1" applyFill="1" applyBorder="1" applyAlignment="1" applyProtection="1">
      <alignment vertical="center"/>
    </xf>
    <xf numFmtId="2" fontId="24" fillId="0" borderId="8" xfId="0" applyNumberFormat="1" applyFont="1" applyFill="1" applyBorder="1" applyAlignment="1" applyProtection="1">
      <alignment horizontal="center" vertical="center" wrapText="1"/>
    </xf>
    <xf numFmtId="0" fontId="18" fillId="5" borderId="0" xfId="0" applyFont="1" applyFill="1" applyBorder="1" applyAlignment="1" applyProtection="1">
      <alignment horizontal="left" vertical="center" wrapText="1"/>
    </xf>
    <xf numFmtId="0" fontId="18" fillId="5" borderId="13" xfId="0" applyFont="1" applyFill="1" applyBorder="1" applyAlignment="1" applyProtection="1">
      <alignment horizontal="left" vertical="center" wrapText="1"/>
    </xf>
    <xf numFmtId="0" fontId="18" fillId="7" borderId="2" xfId="0" applyFont="1" applyFill="1" applyBorder="1" applyAlignment="1" applyProtection="1">
      <alignment horizontal="left" vertical="center" wrapText="1"/>
    </xf>
    <xf numFmtId="0" fontId="24" fillId="0" borderId="12" xfId="0" applyFont="1" applyFill="1" applyBorder="1" applyAlignment="1" applyProtection="1">
      <alignment horizontal="center" vertical="center" wrapText="1"/>
    </xf>
    <xf numFmtId="0" fontId="18" fillId="0" borderId="6" xfId="0" applyFont="1" applyFill="1" applyBorder="1" applyAlignment="1" applyProtection="1">
      <alignment horizontal="center" vertical="center"/>
    </xf>
    <xf numFmtId="0" fontId="24" fillId="0" borderId="8"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xf>
    <xf numFmtId="0" fontId="18" fillId="5" borderId="5" xfId="0" applyFont="1" applyFill="1" applyBorder="1" applyAlignment="1" applyProtection="1">
      <alignment horizontal="left" vertical="center" wrapText="1"/>
    </xf>
    <xf numFmtId="0" fontId="11" fillId="0" borderId="0" xfId="0" applyFont="1" applyFill="1" applyBorder="1" applyAlignment="1" applyProtection="1">
      <alignment vertical="center"/>
    </xf>
    <xf numFmtId="0" fontId="18" fillId="5" borderId="12" xfId="0" applyFont="1" applyFill="1" applyBorder="1" applyAlignment="1" applyProtection="1">
      <alignment horizontal="left" vertical="center" wrapText="1"/>
    </xf>
    <xf numFmtId="0" fontId="18" fillId="7" borderId="2" xfId="0" applyFont="1" applyFill="1" applyBorder="1" applyAlignment="1" applyProtection="1">
      <alignment vertical="center" wrapText="1"/>
    </xf>
    <xf numFmtId="0" fontId="18" fillId="5" borderId="7" xfId="0" applyFont="1" applyFill="1" applyBorder="1" applyAlignment="1" applyProtection="1">
      <alignment horizontal="left" vertical="center" wrapText="1"/>
    </xf>
    <xf numFmtId="0" fontId="24" fillId="0" borderId="7" xfId="0" applyFont="1" applyFill="1" applyBorder="1" applyAlignment="1" applyProtection="1">
      <alignment horizontal="center" vertical="center" wrapText="1"/>
    </xf>
    <xf numFmtId="0" fontId="18" fillId="5" borderId="7" xfId="0" applyFont="1" applyFill="1" applyBorder="1" applyAlignment="1" applyProtection="1">
      <alignment vertical="center"/>
    </xf>
    <xf numFmtId="0" fontId="18" fillId="7" borderId="13" xfId="0" applyFont="1" applyFill="1" applyBorder="1" applyAlignment="1" applyProtection="1">
      <alignment vertical="center" wrapText="1"/>
    </xf>
    <xf numFmtId="0" fontId="18" fillId="5" borderId="12" xfId="0" applyFont="1" applyFill="1" applyBorder="1" applyAlignment="1" applyProtection="1">
      <alignment vertical="center"/>
    </xf>
    <xf numFmtId="0" fontId="18" fillId="5" borderId="6" xfId="0" applyFont="1" applyFill="1" applyBorder="1" applyAlignment="1" applyProtection="1">
      <alignment vertical="center"/>
    </xf>
    <xf numFmtId="0" fontId="26" fillId="5" borderId="4" xfId="0" applyFont="1" applyFill="1" applyBorder="1" applyAlignment="1" applyProtection="1">
      <alignment horizontal="center" vertical="center" wrapText="1"/>
    </xf>
    <xf numFmtId="0" fontId="26" fillId="5" borderId="5" xfId="0" applyFont="1" applyFill="1" applyBorder="1" applyAlignment="1" applyProtection="1">
      <alignment horizontal="center" vertical="center" wrapText="1"/>
    </xf>
    <xf numFmtId="2" fontId="19" fillId="5" borderId="5" xfId="0" applyNumberFormat="1" applyFont="1" applyFill="1" applyBorder="1" applyAlignment="1" applyProtection="1">
      <alignment horizontal="center" vertical="center"/>
    </xf>
    <xf numFmtId="0" fontId="18" fillId="5" borderId="11" xfId="0" applyFont="1" applyFill="1" applyBorder="1" applyAlignment="1" applyProtection="1">
      <alignment vertical="center"/>
    </xf>
    <xf numFmtId="0" fontId="18" fillId="7" borderId="2" xfId="0" applyFont="1" applyFill="1" applyBorder="1" applyAlignment="1" applyProtection="1">
      <alignment vertical="center"/>
    </xf>
    <xf numFmtId="2" fontId="19" fillId="5" borderId="5" xfId="0" applyNumberFormat="1" applyFont="1" applyFill="1" applyBorder="1" applyAlignment="1" applyProtection="1">
      <alignment horizontal="center" vertical="center" wrapText="1"/>
    </xf>
    <xf numFmtId="2" fontId="19" fillId="0" borderId="0" xfId="0" applyNumberFormat="1" applyFont="1" applyFill="1" applyBorder="1" applyAlignment="1" applyProtection="1">
      <alignment horizontal="center" vertical="center"/>
    </xf>
    <xf numFmtId="0" fontId="18" fillId="7" borderId="8" xfId="0" applyFont="1" applyFill="1" applyBorder="1" applyAlignment="1" applyProtection="1">
      <alignment vertical="center"/>
    </xf>
    <xf numFmtId="0" fontId="18" fillId="7" borderId="9" xfId="0" applyFont="1" applyFill="1" applyBorder="1" applyAlignment="1" applyProtection="1">
      <alignment vertical="center" wrapText="1"/>
    </xf>
    <xf numFmtId="0" fontId="24" fillId="0" borderId="0" xfId="0" applyFont="1" applyFill="1" applyBorder="1" applyAlignment="1" applyProtection="1">
      <alignment horizontal="center" vertical="center" wrapText="1"/>
    </xf>
    <xf numFmtId="0" fontId="18" fillId="7" borderId="9" xfId="0" applyFont="1" applyFill="1" applyBorder="1" applyAlignment="1" applyProtection="1">
      <alignment vertical="center"/>
    </xf>
    <xf numFmtId="0" fontId="32" fillId="5" borderId="2" xfId="0" applyFont="1" applyFill="1" applyBorder="1" applyAlignment="1" applyProtection="1">
      <alignment horizontal="center" vertical="center" wrapText="1"/>
      <protection locked="0"/>
    </xf>
    <xf numFmtId="0" fontId="26" fillId="5" borderId="2" xfId="0" applyFont="1" applyFill="1" applyBorder="1" applyAlignment="1" applyProtection="1">
      <alignment horizontal="left" vertical="center" wrapText="1"/>
    </xf>
    <xf numFmtId="0" fontId="26" fillId="5" borderId="9" xfId="0" applyFont="1" applyFill="1" applyBorder="1" applyAlignment="1" applyProtection="1">
      <alignment horizontal="left" vertical="center" wrapText="1"/>
    </xf>
    <xf numFmtId="0" fontId="18" fillId="5" borderId="11" xfId="0" applyFont="1" applyFill="1" applyBorder="1" applyAlignment="1" applyProtection="1">
      <alignment horizontal="center" vertical="center"/>
    </xf>
    <xf numFmtId="0" fontId="26" fillId="5" borderId="0" xfId="0" applyFont="1" applyFill="1" applyBorder="1" applyAlignment="1" applyProtection="1">
      <alignment horizontal="left" vertical="center" wrapText="1"/>
    </xf>
    <xf numFmtId="0" fontId="24" fillId="5" borderId="5" xfId="0" applyFont="1" applyFill="1" applyBorder="1" applyAlignment="1" applyProtection="1">
      <alignment horizontal="center" vertical="center" wrapText="1"/>
    </xf>
    <xf numFmtId="0" fontId="18" fillId="5" borderId="10" xfId="0" applyFont="1" applyFill="1" applyBorder="1" applyAlignment="1" applyProtection="1">
      <alignment horizontal="center" vertical="center" wrapText="1"/>
    </xf>
    <xf numFmtId="0" fontId="31" fillId="0" borderId="0" xfId="0" applyFont="1" applyFill="1" applyBorder="1" applyAlignment="1" applyProtection="1">
      <alignment vertical="center"/>
    </xf>
    <xf numFmtId="1" fontId="18" fillId="5" borderId="2" xfId="0" applyNumberFormat="1" applyFont="1" applyFill="1" applyBorder="1" applyAlignment="1" applyProtection="1">
      <alignment horizontal="center" vertical="center" wrapText="1"/>
    </xf>
    <xf numFmtId="0" fontId="18" fillId="5" borderId="2" xfId="0" applyFont="1" applyFill="1" applyBorder="1" applyAlignment="1" applyProtection="1">
      <alignment horizontal="center" vertical="center" wrapText="1"/>
      <protection locked="0"/>
    </xf>
    <xf numFmtId="0" fontId="22" fillId="0" borderId="0" xfId="0" applyFont="1" applyFill="1" applyBorder="1" applyAlignment="1" applyProtection="1">
      <alignment vertical="center"/>
    </xf>
    <xf numFmtId="0" fontId="22" fillId="5" borderId="4" xfId="0" applyFont="1" applyFill="1" applyBorder="1" applyAlignment="1" applyProtection="1">
      <alignment vertical="center"/>
    </xf>
    <xf numFmtId="2" fontId="22" fillId="4" borderId="2" xfId="0" applyNumberFormat="1" applyFont="1" applyFill="1" applyBorder="1" applyAlignment="1" applyProtection="1">
      <alignment vertical="center"/>
    </xf>
    <xf numFmtId="0" fontId="26" fillId="7" borderId="5" xfId="0" applyFont="1" applyFill="1" applyBorder="1" applyAlignment="1" applyProtection="1">
      <alignment horizontal="center" vertical="center" wrapText="1"/>
    </xf>
    <xf numFmtId="0" fontId="24" fillId="6" borderId="2" xfId="0" applyFont="1" applyFill="1" applyBorder="1" applyAlignment="1" applyProtection="1">
      <alignment horizontal="center" vertical="center" wrapText="1"/>
      <protection locked="0"/>
    </xf>
    <xf numFmtId="0" fontId="26" fillId="8" borderId="6" xfId="0" applyFont="1" applyFill="1" applyBorder="1" applyAlignment="1" applyProtection="1">
      <alignment horizontal="left" vertical="center" wrapText="1"/>
    </xf>
    <xf numFmtId="0" fontId="18" fillId="7" borderId="0" xfId="0" applyFont="1" applyFill="1" applyBorder="1" applyAlignment="1" applyProtection="1">
      <alignment horizontal="left" vertical="center" wrapText="1"/>
    </xf>
    <xf numFmtId="0" fontId="18" fillId="7" borderId="2" xfId="0" quotePrefix="1" applyFont="1" applyFill="1" applyBorder="1" applyAlignment="1" applyProtection="1">
      <alignment horizontal="left" vertical="center" wrapText="1"/>
    </xf>
    <xf numFmtId="0" fontId="18" fillId="7" borderId="11" xfId="0" quotePrefix="1" applyFont="1" applyFill="1" applyBorder="1" applyAlignment="1" applyProtection="1">
      <alignment horizontal="left" vertical="center" wrapText="1"/>
    </xf>
    <xf numFmtId="0" fontId="26" fillId="7" borderId="2" xfId="0" applyFont="1" applyFill="1" applyBorder="1" applyAlignment="1" applyProtection="1">
      <alignment horizontal="center" vertical="center" wrapText="1"/>
    </xf>
    <xf numFmtId="0" fontId="24" fillId="5" borderId="10" xfId="0" applyFont="1" applyFill="1" applyBorder="1" applyAlignment="1" applyProtection="1">
      <alignment horizontal="center" vertical="center" wrapText="1"/>
      <protection locked="0"/>
    </xf>
    <xf numFmtId="0" fontId="18" fillId="5" borderId="2" xfId="0" applyFont="1" applyFill="1" applyBorder="1" applyAlignment="1" applyProtection="1">
      <alignment horizontal="center" vertical="center" wrapText="1"/>
    </xf>
    <xf numFmtId="0" fontId="22" fillId="5" borderId="6" xfId="0" applyFont="1" applyFill="1" applyBorder="1" applyAlignment="1" applyProtection="1">
      <alignment vertical="center"/>
    </xf>
    <xf numFmtId="2" fontId="22" fillId="5" borderId="2" xfId="0" applyNumberFormat="1" applyFont="1" applyFill="1" applyBorder="1" applyAlignment="1" applyProtection="1">
      <alignment vertical="center"/>
    </xf>
    <xf numFmtId="0" fontId="26" fillId="7" borderId="2" xfId="0" applyFont="1" applyFill="1" applyBorder="1" applyAlignment="1" applyProtection="1">
      <alignment vertical="center" wrapText="1"/>
    </xf>
    <xf numFmtId="2" fontId="22" fillId="5" borderId="2" xfId="0" applyNumberFormat="1" applyFont="1" applyFill="1" applyBorder="1" applyAlignment="1" applyProtection="1">
      <alignment vertical="center" wrapText="1"/>
    </xf>
    <xf numFmtId="0" fontId="19" fillId="0" borderId="0" xfId="0" applyFont="1" applyFill="1" applyBorder="1" applyAlignment="1">
      <alignment vertical="center"/>
    </xf>
    <xf numFmtId="0" fontId="18" fillId="0" borderId="0" xfId="0" applyFont="1" applyFill="1" applyBorder="1"/>
    <xf numFmtId="0" fontId="34" fillId="0" borderId="0" xfId="2" applyFont="1" applyFill="1" applyBorder="1"/>
    <xf numFmtId="0" fontId="18" fillId="0" borderId="0" xfId="0" applyFont="1" applyFill="1" applyBorder="1" applyAlignment="1">
      <alignment horizontal="left" wrapText="1"/>
    </xf>
    <xf numFmtId="0" fontId="19" fillId="5" borderId="2" xfId="0" applyFont="1" applyFill="1" applyBorder="1" applyAlignment="1">
      <alignment vertical="center"/>
    </xf>
    <xf numFmtId="0" fontId="19" fillId="5" borderId="2" xfId="0" applyFont="1" applyFill="1" applyBorder="1" applyAlignment="1">
      <alignment horizontal="center" vertical="center" wrapText="1"/>
    </xf>
    <xf numFmtId="0" fontId="18" fillId="5" borderId="2" xfId="0" applyFont="1" applyFill="1" applyBorder="1"/>
    <xf numFmtId="0" fontId="18" fillId="0" borderId="2" xfId="0" applyFont="1" applyFill="1" applyBorder="1" applyAlignment="1" applyProtection="1">
      <alignment vertical="center" wrapText="1"/>
      <protection locked="0"/>
    </xf>
    <xf numFmtId="0" fontId="18" fillId="0" borderId="2" xfId="0" applyFont="1" applyFill="1" applyBorder="1" applyProtection="1">
      <protection locked="0"/>
    </xf>
    <xf numFmtId="0" fontId="36" fillId="0" borderId="0" xfId="0" applyFont="1" applyFill="1" applyBorder="1" applyAlignment="1">
      <alignment horizontal="justify" vertical="center"/>
    </xf>
    <xf numFmtId="0" fontId="19" fillId="0" borderId="0" xfId="0" applyFont="1" applyFill="1" applyBorder="1"/>
    <xf numFmtId="0" fontId="18" fillId="0" borderId="0" xfId="0" applyFont="1" applyFill="1" applyBorder="1" applyAlignment="1">
      <alignment horizontal="center"/>
    </xf>
    <xf numFmtId="0" fontId="18" fillId="0" borderId="0" xfId="0" applyFont="1" applyFill="1" applyBorder="1" applyAlignment="1">
      <alignment vertical="center"/>
    </xf>
    <xf numFmtId="0" fontId="22" fillId="5" borderId="3" xfId="0" applyFont="1" applyFill="1" applyBorder="1" applyAlignment="1">
      <alignment vertical="center"/>
    </xf>
    <xf numFmtId="0" fontId="22" fillId="5" borderId="4" xfId="0" applyFont="1" applyFill="1" applyBorder="1"/>
    <xf numFmtId="2" fontId="19" fillId="5" borderId="5" xfId="0" applyNumberFormat="1" applyFont="1" applyFill="1" applyBorder="1" applyAlignment="1">
      <alignment horizontal="center" vertical="center"/>
    </xf>
    <xf numFmtId="0" fontId="18" fillId="5" borderId="2" xfId="0" applyFont="1" applyFill="1" applyBorder="1" applyAlignment="1">
      <alignment wrapText="1"/>
    </xf>
    <xf numFmtId="0" fontId="18" fillId="5" borderId="2" xfId="0" applyFont="1" applyFill="1" applyBorder="1" applyAlignment="1">
      <alignment horizontal="center" vertical="center" wrapText="1"/>
    </xf>
    <xf numFmtId="14" fontId="18" fillId="0" borderId="2" xfId="0" applyNumberFormat="1" applyFont="1" applyFill="1" applyBorder="1" applyProtection="1">
      <protection locked="0"/>
    </xf>
    <xf numFmtId="2" fontId="18" fillId="5" borderId="2" xfId="0" applyNumberFormat="1" applyFont="1" applyFill="1" applyBorder="1"/>
    <xf numFmtId="0" fontId="18" fillId="5" borderId="2" xfId="0" applyFont="1" applyFill="1" applyBorder="1" applyProtection="1">
      <protection locked="0"/>
    </xf>
    <xf numFmtId="0" fontId="19" fillId="5" borderId="2" xfId="0" applyFont="1" applyFill="1" applyBorder="1" applyAlignment="1">
      <alignment horizontal="center"/>
    </xf>
    <xf numFmtId="0" fontId="18" fillId="5" borderId="4" xfId="0" applyFont="1" applyFill="1" applyBorder="1"/>
    <xf numFmtId="4" fontId="18" fillId="5" borderId="2" xfId="0" applyNumberFormat="1" applyFont="1" applyFill="1" applyBorder="1"/>
    <xf numFmtId="0" fontId="18" fillId="8" borderId="2" xfId="0" applyFont="1" applyFill="1" applyBorder="1" applyProtection="1">
      <protection locked="0"/>
    </xf>
    <xf numFmtId="0" fontId="19" fillId="5" borderId="2" xfId="0" applyFont="1" applyFill="1" applyBorder="1"/>
    <xf numFmtId="2" fontId="18" fillId="0" borderId="0" xfId="0" applyNumberFormat="1" applyFont="1" applyFill="1" applyBorder="1"/>
    <xf numFmtId="0" fontId="35" fillId="0" borderId="0" xfId="0" applyFont="1" applyFill="1" applyBorder="1" applyAlignment="1">
      <alignment horizontal="left" wrapText="1"/>
    </xf>
    <xf numFmtId="0" fontId="37" fillId="5" borderId="2" xfId="0" applyFont="1" applyFill="1" applyBorder="1" applyAlignment="1">
      <alignment horizontal="center" vertical="center" wrapText="1"/>
    </xf>
    <xf numFmtId="0" fontId="18" fillId="0" borderId="2" xfId="0" applyFont="1" applyFill="1" applyBorder="1" applyAlignment="1" applyProtection="1">
      <alignment horizontal="center"/>
      <protection locked="0"/>
    </xf>
    <xf numFmtId="0" fontId="22" fillId="5" borderId="2" xfId="0" applyFont="1" applyFill="1" applyBorder="1" applyAlignment="1" applyProtection="1">
      <alignment horizontal="center"/>
    </xf>
    <xf numFmtId="0" fontId="22" fillId="5" borderId="2" xfId="0" applyFont="1" applyFill="1" applyBorder="1" applyProtection="1"/>
    <xf numFmtId="0" fontId="34" fillId="0" borderId="0" xfId="2" applyFont="1" applyFill="1" applyBorder="1" applyProtection="1"/>
    <xf numFmtId="0" fontId="19" fillId="5" borderId="2" xfId="0" applyFont="1" applyFill="1" applyBorder="1" applyProtection="1"/>
    <xf numFmtId="0" fontId="18" fillId="5" borderId="2" xfId="0" applyFont="1" applyFill="1" applyBorder="1" applyProtection="1"/>
    <xf numFmtId="0" fontId="18" fillId="0" borderId="0" xfId="0" applyFont="1" applyFill="1" applyBorder="1" applyAlignment="1" applyProtection="1">
      <alignment horizontal="left" wrapText="1"/>
    </xf>
    <xf numFmtId="0" fontId="19" fillId="5" borderId="2" xfId="0" applyFont="1" applyFill="1" applyBorder="1" applyAlignment="1" applyProtection="1">
      <alignment vertical="center"/>
    </xf>
    <xf numFmtId="0" fontId="19" fillId="5" borderId="2" xfId="0" applyFont="1" applyFill="1" applyBorder="1" applyAlignment="1" applyProtection="1">
      <alignment horizontal="center" vertical="center" wrapText="1"/>
    </xf>
    <xf numFmtId="0" fontId="36" fillId="0" borderId="0" xfId="0" applyFont="1" applyFill="1" applyBorder="1" applyAlignment="1" applyProtection="1">
      <alignment horizontal="justify" vertical="center"/>
    </xf>
    <xf numFmtId="0" fontId="18" fillId="0" borderId="0" xfId="0" applyFont="1" applyFill="1" applyBorder="1" applyAlignment="1">
      <alignment horizontal="center" vertical="center"/>
    </xf>
    <xf numFmtId="0" fontId="22" fillId="5" borderId="5" xfId="0" applyFont="1" applyFill="1" applyBorder="1" applyAlignment="1">
      <alignment horizontal="center"/>
    </xf>
    <xf numFmtId="2" fontId="19" fillId="0" borderId="0" xfId="0" applyNumberFormat="1" applyFont="1" applyFill="1" applyBorder="1" applyAlignment="1">
      <alignment horizontal="center" vertical="center"/>
    </xf>
    <xf numFmtId="0" fontId="18" fillId="0" borderId="2"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protection locked="0"/>
    </xf>
    <xf numFmtId="0" fontId="24" fillId="9" borderId="2" xfId="0" applyFont="1" applyFill="1" applyBorder="1" applyAlignment="1" applyProtection="1">
      <alignment horizontal="center" vertical="center" wrapText="1"/>
      <protection locked="0"/>
    </xf>
    <xf numFmtId="0" fontId="35" fillId="5" borderId="2" xfId="0" applyFont="1" applyFill="1" applyBorder="1" applyAlignment="1">
      <alignment horizontal="left" wrapText="1"/>
    </xf>
    <xf numFmtId="0" fontId="35" fillId="5" borderId="2" xfId="0" applyFont="1" applyFill="1" applyBorder="1" applyAlignment="1">
      <alignment horizontal="left"/>
    </xf>
    <xf numFmtId="0" fontId="1" fillId="3" borderId="15" xfId="1" applyFont="1" applyFill="1" applyBorder="1" applyAlignment="1" applyProtection="1">
      <alignment horizontal="center" vertical="center"/>
    </xf>
    <xf numFmtId="0" fontId="1" fillId="3" borderId="15" xfId="1" applyFont="1" applyFill="1" applyBorder="1" applyAlignment="1" applyProtection="1">
      <alignment vertical="center" wrapText="1"/>
    </xf>
    <xf numFmtId="0" fontId="1" fillId="3" borderId="16" xfId="1" applyFont="1" applyFill="1" applyBorder="1" applyAlignment="1" applyProtection="1">
      <alignment vertical="center" wrapText="1"/>
    </xf>
    <xf numFmtId="0" fontId="14" fillId="3" borderId="0" xfId="0" applyFont="1" applyFill="1" applyAlignment="1">
      <alignment vertical="center"/>
    </xf>
    <xf numFmtId="0" fontId="14" fillId="3" borderId="2" xfId="0" applyFont="1" applyFill="1" applyBorder="1"/>
    <xf numFmtId="2" fontId="14" fillId="3" borderId="2" xfId="0" applyNumberFormat="1" applyFont="1" applyFill="1" applyBorder="1"/>
    <xf numFmtId="0" fontId="14" fillId="3" borderId="0" xfId="0" applyFont="1" applyFill="1"/>
    <xf numFmtId="0" fontId="1" fillId="10" borderId="2" xfId="0" applyFont="1" applyFill="1" applyBorder="1" applyAlignment="1">
      <alignment horizontal="center" vertical="center" wrapText="1"/>
    </xf>
    <xf numFmtId="0" fontId="0" fillId="10" borderId="10" xfId="0" applyFont="1" applyFill="1" applyBorder="1" applyAlignment="1" applyProtection="1">
      <alignment horizontal="center" vertical="center" wrapText="1"/>
      <protection locked="0"/>
    </xf>
    <xf numFmtId="0" fontId="0" fillId="10" borderId="10" xfId="0" applyFont="1" applyFill="1" applyBorder="1" applyAlignment="1" applyProtection="1">
      <alignment horizontal="center" vertical="center"/>
    </xf>
    <xf numFmtId="0" fontId="0" fillId="10" borderId="2" xfId="0" applyFont="1" applyFill="1" applyBorder="1" applyAlignment="1" applyProtection="1">
      <alignment horizontal="center" vertical="center" wrapText="1"/>
      <protection locked="0"/>
    </xf>
    <xf numFmtId="0" fontId="0" fillId="11" borderId="2" xfId="0" applyFill="1" applyBorder="1" applyProtection="1"/>
    <xf numFmtId="0" fontId="0" fillId="11" borderId="14" xfId="0" applyFill="1" applyBorder="1" applyAlignment="1" applyProtection="1">
      <alignment vertical="center" wrapText="1"/>
    </xf>
    <xf numFmtId="0" fontId="1" fillId="11" borderId="14" xfId="0" applyFont="1" applyFill="1" applyBorder="1" applyAlignment="1" applyProtection="1">
      <alignment vertical="center" wrapText="1"/>
    </xf>
    <xf numFmtId="0" fontId="0" fillId="11" borderId="14" xfId="0" applyFill="1" applyBorder="1" applyAlignment="1" applyProtection="1">
      <alignment vertical="center"/>
    </xf>
    <xf numFmtId="0" fontId="0" fillId="11" borderId="11" xfId="0" applyFill="1" applyBorder="1" applyAlignment="1" applyProtection="1">
      <alignment vertical="center" wrapText="1"/>
    </xf>
    <xf numFmtId="0" fontId="0" fillId="11" borderId="10" xfId="0" applyFill="1" applyBorder="1" applyAlignment="1" applyProtection="1">
      <alignment vertical="center" wrapText="1"/>
    </xf>
    <xf numFmtId="0" fontId="0" fillId="11" borderId="10" xfId="0" applyFill="1" applyBorder="1" applyAlignment="1" applyProtection="1">
      <alignment vertical="center"/>
    </xf>
    <xf numFmtId="0" fontId="4" fillId="10" borderId="3" xfId="0" applyFont="1" applyFill="1" applyBorder="1" applyAlignment="1" applyProtection="1">
      <alignment vertical="center"/>
    </xf>
    <xf numFmtId="0" fontId="0" fillId="10" borderId="5" xfId="0" applyFill="1" applyBorder="1" applyAlignment="1" applyProtection="1">
      <alignment horizontal="center" vertical="center"/>
    </xf>
    <xf numFmtId="0" fontId="9" fillId="11" borderId="14" xfId="0" applyFont="1" applyFill="1" applyBorder="1" applyAlignment="1" applyProtection="1">
      <alignment vertical="center"/>
    </xf>
    <xf numFmtId="0" fontId="8" fillId="0" borderId="0" xfId="0" applyFont="1" applyFill="1" applyBorder="1"/>
    <xf numFmtId="0" fontId="9" fillId="0" borderId="0" xfId="0" applyFont="1" applyFill="1" applyBorder="1"/>
    <xf numFmtId="2" fontId="9" fillId="0" borderId="0" xfId="0" applyNumberFormat="1" applyFont="1" applyFill="1" applyBorder="1"/>
    <xf numFmtId="0" fontId="9" fillId="0" borderId="0" xfId="0" applyFont="1" applyFill="1" applyBorder="1" applyAlignment="1">
      <alignment horizontal="center"/>
    </xf>
    <xf numFmtId="0" fontId="0" fillId="10" borderId="2" xfId="0" applyFill="1" applyBorder="1" applyProtection="1"/>
    <xf numFmtId="0" fontId="1" fillId="10" borderId="23" xfId="0" applyFont="1" applyFill="1" applyBorder="1" applyAlignment="1">
      <alignment horizontal="center" vertical="center" wrapText="1"/>
    </xf>
    <xf numFmtId="0" fontId="0" fillId="11" borderId="23" xfId="0" applyFill="1" applyBorder="1"/>
    <xf numFmtId="0" fontId="2" fillId="0" borderId="0" xfId="0" applyNumberFormat="1" applyFont="1" applyBorder="1" applyAlignment="1" applyProtection="1">
      <alignment horizontal="left" wrapText="1"/>
      <protection locked="0"/>
    </xf>
    <xf numFmtId="0" fontId="10" fillId="0" borderId="0" xfId="0" applyFont="1" applyAlignment="1">
      <alignment horizontal="left" vertical="center" wrapText="1"/>
    </xf>
    <xf numFmtId="0" fontId="0" fillId="0" borderId="0" xfId="0" applyFont="1" applyAlignment="1">
      <alignment wrapText="1"/>
    </xf>
    <xf numFmtId="0" fontId="5" fillId="0" borderId="0" xfId="0" applyFont="1" applyAlignment="1" applyProtection="1">
      <alignment horizontal="left" vertical="top" wrapText="1"/>
      <protection locked="0"/>
    </xf>
    <xf numFmtId="0" fontId="0" fillId="0" borderId="0" xfId="0" applyAlignment="1" applyProtection="1">
      <alignment horizontal="left" vertical="center" wrapText="1"/>
      <protection locked="0"/>
    </xf>
    <xf numFmtId="0" fontId="0" fillId="0" borderId="0" xfId="0" applyFill="1" applyAlignment="1" applyProtection="1">
      <alignment horizontal="left" vertical="center" wrapText="1"/>
      <protection locked="0"/>
    </xf>
    <xf numFmtId="0" fontId="5" fillId="0" borderId="0" xfId="0" applyFont="1" applyAlignment="1">
      <alignment horizontal="left" vertical="top" wrapText="1"/>
    </xf>
    <xf numFmtId="0" fontId="0" fillId="0" borderId="0" xfId="0" applyAlignment="1" applyProtection="1">
      <alignment horizontal="left" vertical="top" wrapText="1"/>
      <protection locked="0"/>
    </xf>
    <xf numFmtId="0" fontId="0" fillId="0" borderId="0" xfId="0" applyAlignment="1">
      <alignment horizontal="left" vertical="top" wrapText="1"/>
    </xf>
    <xf numFmtId="0" fontId="0" fillId="0" borderId="0" xfId="0" applyFill="1" applyBorder="1" applyAlignment="1" applyProtection="1">
      <alignment horizontal="left" vertical="top" wrapText="1"/>
      <protection locked="0"/>
    </xf>
    <xf numFmtId="0" fontId="0" fillId="0" borderId="6" xfId="0" applyFill="1" applyBorder="1" applyAlignment="1" applyProtection="1">
      <alignment horizontal="left" vertical="center"/>
      <protection locked="0"/>
    </xf>
    <xf numFmtId="0" fontId="0" fillId="0" borderId="0" xfId="0" quotePrefix="1" applyAlignment="1" applyProtection="1">
      <alignment horizontal="left" vertical="center"/>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0" fontId="0" fillId="0" borderId="0" xfId="0" applyAlignment="1">
      <alignment vertical="center" wrapText="1"/>
    </xf>
    <xf numFmtId="0" fontId="16" fillId="4" borderId="8" xfId="0" applyFont="1" applyFill="1" applyBorder="1" applyAlignment="1" applyProtection="1">
      <alignment horizontal="left" vertical="center" wrapText="1"/>
    </xf>
    <xf numFmtId="0" fontId="16" fillId="4" borderId="1" xfId="0" applyFont="1" applyFill="1" applyBorder="1" applyAlignment="1" applyProtection="1">
      <alignment horizontal="left" vertical="center" wrapText="1"/>
    </xf>
    <xf numFmtId="0" fontId="16" fillId="4" borderId="9" xfId="0" applyFont="1" applyFill="1" applyBorder="1" applyAlignment="1" applyProtection="1">
      <alignment horizontal="left" vertical="center" wrapText="1"/>
    </xf>
    <xf numFmtId="0" fontId="20" fillId="5" borderId="2" xfId="0" applyFont="1" applyFill="1" applyBorder="1" applyAlignment="1" applyProtection="1">
      <alignment horizontal="center" vertical="center"/>
    </xf>
    <xf numFmtId="0" fontId="22" fillId="5" borderId="3" xfId="0" applyFont="1" applyFill="1" applyBorder="1" applyAlignment="1" applyProtection="1">
      <alignment horizontal="left" vertical="center" wrapText="1"/>
    </xf>
    <xf numFmtId="0" fontId="22" fillId="5" borderId="5" xfId="0" applyFont="1" applyFill="1" applyBorder="1" applyAlignment="1" applyProtection="1">
      <alignment horizontal="left" vertical="center" wrapText="1"/>
    </xf>
    <xf numFmtId="0" fontId="26" fillId="7" borderId="6" xfId="0" applyFont="1" applyFill="1" applyBorder="1" applyAlignment="1" applyProtection="1">
      <alignment horizontal="center" vertical="center" wrapText="1"/>
    </xf>
    <xf numFmtId="0" fontId="26" fillId="7" borderId="0" xfId="0" applyFont="1" applyFill="1" applyBorder="1" applyAlignment="1" applyProtection="1">
      <alignment horizontal="center" vertical="center" wrapText="1"/>
    </xf>
    <xf numFmtId="0" fontId="18" fillId="7" borderId="0" xfId="0" applyFont="1" applyFill="1" applyBorder="1" applyAlignment="1" applyProtection="1">
      <alignment horizontal="center" vertical="center" wrapText="1"/>
    </xf>
    <xf numFmtId="0" fontId="18" fillId="7" borderId="1" xfId="0" applyFont="1" applyFill="1" applyBorder="1" applyAlignment="1" applyProtection="1">
      <alignment horizontal="center" vertical="center" wrapText="1"/>
    </xf>
    <xf numFmtId="0" fontId="26" fillId="5" borderId="12" xfId="0" applyFont="1" applyFill="1" applyBorder="1" applyAlignment="1" applyProtection="1">
      <alignment horizontal="center" vertical="center" wrapText="1"/>
    </xf>
    <xf numFmtId="0" fontId="18" fillId="5" borderId="7" xfId="0" applyFont="1" applyFill="1" applyBorder="1" applyAlignment="1" applyProtection="1">
      <alignment horizontal="center" vertical="center" wrapText="1"/>
    </xf>
    <xf numFmtId="0" fontId="18" fillId="5" borderId="8" xfId="0" applyFont="1" applyFill="1" applyBorder="1" applyAlignment="1" applyProtection="1">
      <alignment horizontal="center" vertical="center" wrapText="1"/>
    </xf>
    <xf numFmtId="0" fontId="26" fillId="5" borderId="11" xfId="0" applyFont="1" applyFill="1" applyBorder="1" applyAlignment="1" applyProtection="1">
      <alignment horizontal="left" vertical="center" wrapText="1"/>
    </xf>
    <xf numFmtId="0" fontId="18" fillId="5" borderId="7" xfId="0" applyFont="1" applyFill="1" applyBorder="1" applyAlignment="1" applyProtection="1">
      <alignment horizontal="left" vertical="center" wrapText="1"/>
    </xf>
    <xf numFmtId="0" fontId="18" fillId="5" borderId="8" xfId="0" applyFont="1" applyFill="1" applyBorder="1" applyAlignment="1" applyProtection="1">
      <alignment horizontal="left" vertical="center" wrapText="1"/>
    </xf>
    <xf numFmtId="0" fontId="18" fillId="7" borderId="3" xfId="0" applyFont="1" applyFill="1" applyBorder="1" applyAlignment="1" applyProtection="1">
      <alignment horizontal="left" vertical="center" wrapText="1"/>
    </xf>
    <xf numFmtId="0" fontId="18" fillId="7" borderId="4" xfId="0" applyFont="1" applyFill="1" applyBorder="1" applyAlignment="1" applyProtection="1">
      <alignment horizontal="left" vertical="center"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18" fillId="7" borderId="5" xfId="0" applyFont="1" applyFill="1" applyBorder="1" applyAlignment="1" applyProtection="1">
      <alignment horizontal="left" vertical="center" wrapText="1"/>
    </xf>
    <xf numFmtId="0" fontId="19" fillId="5" borderId="3" xfId="0" applyFont="1" applyFill="1" applyBorder="1" applyAlignment="1" applyProtection="1">
      <alignment horizontal="center" vertical="center"/>
    </xf>
    <xf numFmtId="0" fontId="19" fillId="5" borderId="4" xfId="0" applyFont="1" applyFill="1" applyBorder="1" applyAlignment="1" applyProtection="1">
      <alignment horizontal="center" vertical="center"/>
    </xf>
    <xf numFmtId="0" fontId="19" fillId="5" borderId="5" xfId="0" applyFont="1" applyFill="1" applyBorder="1" applyAlignment="1" applyProtection="1">
      <alignment horizontal="center" vertical="center"/>
    </xf>
    <xf numFmtId="0" fontId="18" fillId="5" borderId="12" xfId="0" applyFont="1" applyFill="1" applyBorder="1" applyAlignment="1" applyProtection="1">
      <alignment vertical="center" wrapText="1"/>
    </xf>
    <xf numFmtId="0" fontId="18" fillId="5" borderId="6" xfId="0" applyFont="1" applyFill="1" applyBorder="1" applyAlignment="1" applyProtection="1">
      <alignment vertical="center" wrapText="1"/>
    </xf>
    <xf numFmtId="0" fontId="18" fillId="5" borderId="11" xfId="0" applyFont="1" applyFill="1" applyBorder="1" applyAlignment="1" applyProtection="1">
      <alignment horizontal="left" vertical="center" wrapText="1"/>
    </xf>
    <xf numFmtId="0" fontId="18" fillId="5" borderId="12" xfId="0" applyFont="1" applyFill="1" applyBorder="1" applyAlignment="1" applyProtection="1">
      <alignment horizontal="left" vertical="center" wrapText="1"/>
    </xf>
    <xf numFmtId="0" fontId="23" fillId="5" borderId="17" xfId="0" applyFont="1" applyFill="1" applyBorder="1" applyAlignment="1" applyProtection="1">
      <alignment horizontal="center" vertical="center" wrapText="1"/>
    </xf>
    <xf numFmtId="0" fontId="23" fillId="5" borderId="18" xfId="0" applyFont="1" applyFill="1" applyBorder="1" applyAlignment="1" applyProtection="1">
      <alignment horizontal="center" vertical="center" wrapText="1"/>
    </xf>
    <xf numFmtId="0" fontId="18" fillId="5" borderId="19" xfId="0" applyFont="1" applyFill="1" applyBorder="1" applyAlignment="1" applyProtection="1">
      <alignment vertical="center" wrapText="1"/>
    </xf>
    <xf numFmtId="0" fontId="32" fillId="5" borderId="3" xfId="0" applyFont="1" applyFill="1" applyBorder="1" applyAlignment="1" applyProtection="1">
      <alignment vertical="center"/>
    </xf>
    <xf numFmtId="0" fontId="32" fillId="5" borderId="4" xfId="0" applyFont="1" applyFill="1" applyBorder="1" applyAlignment="1" applyProtection="1">
      <alignment vertical="center"/>
    </xf>
    <xf numFmtId="0" fontId="18" fillId="7" borderId="11" xfId="0" applyFont="1" applyFill="1" applyBorder="1" applyAlignment="1" applyProtection="1">
      <alignment horizontal="center" vertical="center" wrapText="1"/>
    </xf>
    <xf numFmtId="0" fontId="18" fillId="7" borderId="14" xfId="0" applyFont="1" applyFill="1" applyBorder="1" applyAlignment="1" applyProtection="1">
      <alignment horizontal="center" vertical="center" wrapText="1"/>
    </xf>
    <xf numFmtId="0" fontId="18" fillId="7" borderId="10" xfId="0" applyFont="1" applyFill="1" applyBorder="1" applyAlignment="1" applyProtection="1">
      <alignment horizontal="center" vertical="center" wrapText="1"/>
    </xf>
    <xf numFmtId="0" fontId="26" fillId="7" borderId="11" xfId="0" applyFont="1" applyFill="1" applyBorder="1" applyAlignment="1" applyProtection="1">
      <alignment horizontal="center" vertical="center" wrapText="1"/>
    </xf>
    <xf numFmtId="0" fontId="26" fillId="7" borderId="14" xfId="0" applyFont="1" applyFill="1" applyBorder="1" applyAlignment="1" applyProtection="1">
      <alignment horizontal="center" vertical="center" wrapText="1"/>
    </xf>
    <xf numFmtId="0" fontId="26" fillId="7" borderId="10" xfId="0" applyFont="1" applyFill="1" applyBorder="1" applyAlignment="1" applyProtection="1">
      <alignment horizontal="center" vertical="center" wrapText="1"/>
    </xf>
    <xf numFmtId="0" fontId="18" fillId="5" borderId="3" xfId="0" applyFont="1" applyFill="1" applyBorder="1" applyAlignment="1" applyProtection="1">
      <alignment horizontal="left" vertical="center" wrapText="1"/>
    </xf>
    <xf numFmtId="0" fontId="18" fillId="5" borderId="4" xfId="0" applyFont="1" applyFill="1" applyBorder="1" applyAlignment="1" applyProtection="1">
      <alignment horizontal="left" vertical="center" wrapText="1"/>
    </xf>
    <xf numFmtId="0" fontId="18" fillId="7" borderId="3" xfId="0" applyFont="1" applyFill="1" applyBorder="1" applyAlignment="1" applyProtection="1">
      <alignment vertical="center" wrapText="1"/>
    </xf>
    <xf numFmtId="0" fontId="18" fillId="7" borderId="5" xfId="0" applyFont="1" applyFill="1" applyBorder="1" applyAlignment="1" applyProtection="1">
      <alignment vertical="center" wrapText="1"/>
    </xf>
    <xf numFmtId="0" fontId="26" fillId="5" borderId="6" xfId="0" applyFont="1" applyFill="1" applyBorder="1" applyAlignment="1" applyProtection="1">
      <alignment horizontal="center" vertical="center" wrapText="1"/>
    </xf>
    <xf numFmtId="0" fontId="26" fillId="5" borderId="0" xfId="0" applyFont="1" applyFill="1" applyBorder="1" applyAlignment="1" applyProtection="1">
      <alignment horizontal="center" vertical="center" wrapText="1"/>
    </xf>
    <xf numFmtId="0" fontId="18" fillId="5" borderId="0" xfId="0" applyFont="1" applyFill="1" applyBorder="1" applyAlignment="1" applyProtection="1">
      <alignment horizontal="center" vertical="center" wrapText="1"/>
    </xf>
    <xf numFmtId="0" fontId="18" fillId="5" borderId="1" xfId="0" applyFont="1" applyFill="1" applyBorder="1" applyAlignment="1" applyProtection="1">
      <alignment horizontal="center" vertical="center" wrapText="1"/>
    </xf>
    <xf numFmtId="0" fontId="18" fillId="7" borderId="5" xfId="0" applyFont="1" applyFill="1" applyBorder="1" applyAlignment="1" applyProtection="1">
      <alignment vertical="center"/>
    </xf>
    <xf numFmtId="0" fontId="26" fillId="5" borderId="20" xfId="0" applyFont="1" applyFill="1" applyBorder="1" applyAlignment="1" applyProtection="1">
      <alignment horizontal="center" vertical="center" wrapText="1"/>
    </xf>
    <xf numFmtId="0" fontId="26" fillId="5" borderId="14" xfId="0" applyFont="1" applyFill="1" applyBorder="1" applyAlignment="1" applyProtection="1">
      <alignment horizontal="center" vertical="center" wrapText="1"/>
    </xf>
    <xf numFmtId="0" fontId="26" fillId="5" borderId="10" xfId="0" applyFont="1" applyFill="1" applyBorder="1" applyAlignment="1" applyProtection="1">
      <alignment horizontal="center" vertical="center" wrapText="1"/>
    </xf>
    <xf numFmtId="0" fontId="18" fillId="5" borderId="3" xfId="0" applyFont="1" applyFill="1" applyBorder="1" applyAlignment="1" applyProtection="1">
      <alignment vertical="center" wrapText="1"/>
    </xf>
    <xf numFmtId="0" fontId="18" fillId="5" borderId="4" xfId="0" applyFont="1" applyFill="1" applyBorder="1" applyAlignment="1" applyProtection="1">
      <alignment vertical="center"/>
    </xf>
    <xf numFmtId="0" fontId="18" fillId="5" borderId="2" xfId="0" applyFont="1" applyFill="1" applyBorder="1" applyAlignment="1" applyProtection="1">
      <alignment horizontal="left" vertical="center" wrapText="1"/>
    </xf>
    <xf numFmtId="0" fontId="19" fillId="5" borderId="14" xfId="0" applyFont="1" applyFill="1" applyBorder="1" applyAlignment="1" applyProtection="1">
      <alignment horizontal="left" vertical="center" wrapText="1"/>
    </xf>
    <xf numFmtId="0" fontId="19" fillId="5" borderId="10" xfId="0" applyFont="1" applyFill="1" applyBorder="1" applyAlignment="1" applyProtection="1">
      <alignment horizontal="left" vertical="center" wrapText="1"/>
    </xf>
    <xf numFmtId="0" fontId="26" fillId="5" borderId="14" xfId="0" applyFont="1" applyFill="1" applyBorder="1" applyAlignment="1" applyProtection="1">
      <alignment horizontal="left" vertical="center" wrapText="1"/>
    </xf>
    <xf numFmtId="0" fontId="26" fillId="5" borderId="10" xfId="0" applyFont="1" applyFill="1" applyBorder="1" applyAlignment="1" applyProtection="1">
      <alignment horizontal="left" vertical="center" wrapText="1"/>
    </xf>
    <xf numFmtId="0" fontId="20" fillId="5" borderId="3" xfId="0" applyFont="1" applyFill="1" applyBorder="1" applyAlignment="1" applyProtection="1">
      <alignment horizontal="left" vertical="center"/>
    </xf>
    <xf numFmtId="0" fontId="18" fillId="5" borderId="5" xfId="0" applyFont="1" applyFill="1" applyBorder="1" applyAlignment="1" applyProtection="1">
      <alignment horizontal="left" vertical="center"/>
    </xf>
    <xf numFmtId="0" fontId="20" fillId="5" borderId="2" xfId="0" applyFont="1" applyFill="1" applyBorder="1" applyAlignment="1" applyProtection="1">
      <alignment horizontal="left" vertical="center"/>
    </xf>
    <xf numFmtId="164" fontId="11" fillId="5" borderId="3" xfId="0" applyNumberFormat="1" applyFont="1" applyFill="1" applyBorder="1" applyAlignment="1" applyProtection="1">
      <alignment horizontal="center" vertical="center"/>
    </xf>
    <xf numFmtId="164" fontId="11" fillId="5" borderId="4" xfId="0" applyNumberFormat="1" applyFont="1" applyFill="1" applyBorder="1" applyAlignment="1" applyProtection="1">
      <alignment horizontal="center" vertical="center"/>
    </xf>
    <xf numFmtId="164" fontId="11" fillId="5" borderId="5" xfId="0" applyNumberFormat="1" applyFont="1" applyFill="1" applyBorder="1" applyAlignment="1" applyProtection="1">
      <alignment horizontal="center" vertical="center"/>
    </xf>
    <xf numFmtId="0" fontId="1" fillId="3" borderId="21" xfId="1" applyFont="1" applyFill="1" applyBorder="1" applyAlignment="1" applyProtection="1">
      <alignment horizontal="center" vertical="center"/>
    </xf>
    <xf numFmtId="0" fontId="1" fillId="3" borderId="22" xfId="1" applyFont="1" applyFill="1" applyBorder="1" applyAlignment="1" applyProtection="1">
      <alignment horizontal="center" vertical="center"/>
    </xf>
    <xf numFmtId="0" fontId="14" fillId="3" borderId="3" xfId="0" applyFont="1" applyFill="1" applyBorder="1" applyAlignment="1">
      <alignment horizontal="center"/>
    </xf>
    <xf numFmtId="0" fontId="14" fillId="3" borderId="5" xfId="0" applyFont="1" applyFill="1" applyBorder="1" applyAlignment="1">
      <alignment horizontal="center"/>
    </xf>
    <xf numFmtId="0" fontId="35" fillId="5" borderId="3" xfId="0" applyFont="1" applyFill="1" applyBorder="1" applyAlignment="1">
      <alignment horizontal="left" wrapText="1"/>
    </xf>
    <xf numFmtId="0" fontId="18" fillId="5" borderId="4" xfId="0" applyFont="1" applyFill="1" applyBorder="1" applyAlignment="1">
      <alignment horizontal="left" wrapText="1"/>
    </xf>
    <xf numFmtId="0" fontId="18" fillId="5" borderId="5" xfId="0" applyFont="1" applyFill="1" applyBorder="1" applyAlignment="1">
      <alignment horizontal="left" wrapText="1"/>
    </xf>
    <xf numFmtId="0" fontId="35" fillId="5" borderId="2" xfId="0" applyFont="1" applyFill="1" applyBorder="1" applyAlignment="1">
      <alignment horizontal="left" wrapText="1"/>
    </xf>
    <xf numFmtId="0" fontId="0" fillId="10" borderId="2" xfId="0" applyFill="1" applyBorder="1" applyAlignment="1" applyProtection="1">
      <alignment vertical="center" wrapText="1"/>
    </xf>
    <xf numFmtId="0" fontId="6" fillId="10" borderId="3" xfId="0" applyFont="1" applyFill="1" applyBorder="1" applyAlignment="1" applyProtection="1">
      <alignment horizontal="left" wrapText="1"/>
    </xf>
    <xf numFmtId="0" fontId="6" fillId="10" borderId="4" xfId="0" applyFont="1" applyFill="1" applyBorder="1" applyAlignment="1" applyProtection="1">
      <alignment horizontal="left" wrapText="1"/>
    </xf>
    <xf numFmtId="0" fontId="6" fillId="10" borderId="5" xfId="0" applyFont="1" applyFill="1" applyBorder="1" applyAlignment="1" applyProtection="1">
      <alignment horizontal="left" wrapText="1"/>
    </xf>
    <xf numFmtId="0" fontId="0" fillId="11" borderId="10" xfId="0" applyFill="1" applyBorder="1" applyAlignment="1" applyProtection="1">
      <alignment vertical="center" wrapText="1"/>
    </xf>
    <xf numFmtId="0" fontId="0" fillId="11" borderId="2" xfId="0" applyFill="1" applyBorder="1" applyAlignment="1" applyProtection="1">
      <alignment vertical="center" wrapText="1"/>
    </xf>
    <xf numFmtId="0" fontId="0" fillId="11" borderId="14" xfId="0" applyFill="1" applyBorder="1" applyAlignment="1" applyProtection="1">
      <alignment vertical="center"/>
    </xf>
    <xf numFmtId="0" fontId="0" fillId="11" borderId="10" xfId="0" applyFill="1" applyBorder="1" applyAlignment="1" applyProtection="1">
      <alignment vertical="center"/>
    </xf>
    <xf numFmtId="0" fontId="0" fillId="11" borderId="14" xfId="0" applyFont="1" applyFill="1" applyBorder="1" applyAlignment="1" applyProtection="1">
      <alignment vertical="center" wrapText="1"/>
    </xf>
    <xf numFmtId="0" fontId="0" fillId="11" borderId="10" xfId="0" applyFont="1" applyFill="1" applyBorder="1" applyAlignment="1" applyProtection="1">
      <alignment vertical="center" wrapText="1"/>
    </xf>
    <xf numFmtId="0" fontId="0" fillId="11" borderId="14" xfId="0" applyFill="1" applyBorder="1" applyAlignment="1" applyProtection="1">
      <alignment vertical="center" wrapText="1"/>
    </xf>
    <xf numFmtId="0" fontId="0" fillId="11" borderId="11" xfId="0" applyFill="1" applyBorder="1" applyAlignment="1">
      <alignment horizontal="center" vertical="center" wrapText="1"/>
    </xf>
    <xf numFmtId="0" fontId="0" fillId="11" borderId="14" xfId="0" applyFill="1" applyBorder="1" applyAlignment="1">
      <alignment horizontal="center" wrapText="1"/>
    </xf>
    <xf numFmtId="0" fontId="0" fillId="11" borderId="10" xfId="0" applyFill="1" applyBorder="1" applyAlignment="1">
      <alignment horizontal="center" wrapText="1"/>
    </xf>
    <xf numFmtId="0" fontId="35" fillId="5" borderId="3" xfId="0" applyFont="1" applyFill="1" applyBorder="1" applyAlignment="1" applyProtection="1">
      <alignment horizontal="left" wrapText="1"/>
    </xf>
    <xf numFmtId="0" fontId="18" fillId="5" borderId="4" xfId="0" applyFont="1" applyFill="1" applyBorder="1" applyAlignment="1" applyProtection="1">
      <alignment horizontal="left" wrapText="1"/>
    </xf>
    <xf numFmtId="0" fontId="18" fillId="5" borderId="5" xfId="0" applyFont="1" applyFill="1" applyBorder="1" applyAlignment="1" applyProtection="1">
      <alignment horizontal="left" wrapText="1"/>
    </xf>
  </cellXfs>
  <cellStyles count="4">
    <cellStyle name="Énfasis3" xfId="1" builtinId="37"/>
    <cellStyle name="Hipervínculo" xfId="2" builtinId="8"/>
    <cellStyle name="Normal" xfId="0" builtinId="0"/>
    <cellStyle name="Normal 5" xfId="3" xr:uid="{00000000-0005-0000-0000-000003000000}"/>
  </cellStyles>
  <dxfs count="12">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numFmt numFmtId="0" formatCode="General"/>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family val="2"/>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0"/>
        <name val="Calibri"/>
        <family val="2"/>
        <scheme val="minor"/>
      </font>
      <fill>
        <patternFill patternType="none">
          <fgColor indexed="64"/>
          <bgColor auto="1"/>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85725</xdr:colOff>
      <xdr:row>3</xdr:row>
      <xdr:rowOff>0</xdr:rowOff>
    </xdr:from>
    <xdr:to>
      <xdr:col>17</xdr:col>
      <xdr:colOff>152400</xdr:colOff>
      <xdr:row>18</xdr:row>
      <xdr:rowOff>180975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05725" y="571500"/>
          <a:ext cx="5400675" cy="3038475"/>
        </a:xfrm>
        <a:prstGeom prst="rect">
          <a:avLst/>
        </a:prstGeom>
        <a:solidFill>
          <a:srgbClr val="FFC000"/>
        </a:solidFill>
        <a:extLst/>
      </xdr:spPr>
    </xdr:pic>
    <xdr:clientData/>
  </xdr:twoCellAnchor>
  <xdr:twoCellAnchor editAs="oneCell">
    <xdr:from>
      <xdr:col>0</xdr:col>
      <xdr:colOff>66676</xdr:colOff>
      <xdr:row>0</xdr:row>
      <xdr:rowOff>76200</xdr:rowOff>
    </xdr:from>
    <xdr:to>
      <xdr:col>8</xdr:col>
      <xdr:colOff>0</xdr:colOff>
      <xdr:row>21</xdr:row>
      <xdr:rowOff>158115</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76" y="76200"/>
          <a:ext cx="6029324" cy="4082415"/>
        </a:xfrm>
        <a:prstGeom prst="rect">
          <a:avLst/>
        </a:prstGeom>
        <a:noFill/>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47625</xdr:colOff>
          <xdr:row>0</xdr:row>
          <xdr:rowOff>47625</xdr:rowOff>
        </xdr:from>
        <xdr:to>
          <xdr:col>7</xdr:col>
          <xdr:colOff>523875</xdr:colOff>
          <xdr:row>4</xdr:row>
          <xdr:rowOff>28575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500-0000017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xdr:colOff>
          <xdr:row>0</xdr:row>
          <xdr:rowOff>47625</xdr:rowOff>
        </xdr:from>
        <xdr:to>
          <xdr:col>7</xdr:col>
          <xdr:colOff>523875</xdr:colOff>
          <xdr:row>4</xdr:row>
          <xdr:rowOff>28575</xdr:rowOff>
        </xdr:to>
        <xdr:sp macro="" textlink="">
          <xdr:nvSpPr>
            <xdr:cNvPr id="29699" name="Button 3" hidden="1">
              <a:extLst>
                <a:ext uri="{63B3BB69-23CF-44E3-9099-C40C66FF867C}">
                  <a14:compatExt spid="_x0000_s29699"/>
                </a:ext>
                <a:ext uri="{FF2B5EF4-FFF2-40B4-BE49-F238E27FC236}">
                  <a16:creationId xmlns:a16="http://schemas.microsoft.com/office/drawing/2014/main" id="{00000000-0008-0000-0500-0000037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6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6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7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700-00000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800-000002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800-000003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276225</xdr:colOff>
          <xdr:row>0</xdr:row>
          <xdr:rowOff>19050</xdr:rowOff>
        </xdr:from>
        <xdr:to>
          <xdr:col>8</xdr:col>
          <xdr:colOff>390525</xdr:colOff>
          <xdr:row>3</xdr:row>
          <xdr:rowOff>228600</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900-0000016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276225</xdr:colOff>
          <xdr:row>0</xdr:row>
          <xdr:rowOff>19050</xdr:rowOff>
        </xdr:from>
        <xdr:to>
          <xdr:col>8</xdr:col>
          <xdr:colOff>390525</xdr:colOff>
          <xdr:row>3</xdr:row>
          <xdr:rowOff>228600</xdr:rowOff>
        </xdr:to>
        <xdr:sp macro="" textlink="">
          <xdr:nvSpPr>
            <xdr:cNvPr id="27650" name="Button 2" hidden="1">
              <a:extLst>
                <a:ext uri="{63B3BB69-23CF-44E3-9099-C40C66FF867C}">
                  <a14:compatExt spid="_x0000_s27650"/>
                </a:ext>
                <a:ext uri="{FF2B5EF4-FFF2-40B4-BE49-F238E27FC236}">
                  <a16:creationId xmlns:a16="http://schemas.microsoft.com/office/drawing/2014/main" id="{00000000-0008-0000-0900-0000026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781050</xdr:colOff>
          <xdr:row>11</xdr:row>
          <xdr:rowOff>38100</xdr:rowOff>
        </xdr:from>
        <xdr:to>
          <xdr:col>7</xdr:col>
          <xdr:colOff>1838325</xdr:colOff>
          <xdr:row>14</xdr:row>
          <xdr:rowOff>104775</xdr:rowOff>
        </xdr:to>
        <xdr:sp macro="" textlink="">
          <xdr:nvSpPr>
            <xdr:cNvPr id="35842" name="Button 2" hidden="1">
              <a:extLst>
                <a:ext uri="{63B3BB69-23CF-44E3-9099-C40C66FF867C}">
                  <a14:compatExt spid="_x0000_s35842"/>
                </a:ext>
                <a:ext uri="{FF2B5EF4-FFF2-40B4-BE49-F238E27FC236}">
                  <a16:creationId xmlns:a16="http://schemas.microsoft.com/office/drawing/2014/main" id="{00000000-0008-0000-0A00-0000028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B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B00-000002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0</xdr:row>
          <xdr:rowOff>104775</xdr:rowOff>
        </xdr:from>
        <xdr:to>
          <xdr:col>4</xdr:col>
          <xdr:colOff>142875</xdr:colOff>
          <xdr:row>4</xdr:row>
          <xdr:rowOff>123825</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266700</xdr:colOff>
          <xdr:row>0</xdr:row>
          <xdr:rowOff>104775</xdr:rowOff>
        </xdr:from>
        <xdr:to>
          <xdr:col>4</xdr:col>
          <xdr:colOff>142875</xdr:colOff>
          <xdr:row>4</xdr:row>
          <xdr:rowOff>123825</xdr:rowOff>
        </xdr:to>
        <xdr:sp macro="" textlink="">
          <xdr:nvSpPr>
            <xdr:cNvPr id="13315" name="Button 3" hidden="1">
              <a:extLst>
                <a:ext uri="{63B3BB69-23CF-44E3-9099-C40C66FF867C}">
                  <a14:compatExt spid="_x0000_s13315"/>
                </a:ext>
                <a:ext uri="{FF2B5EF4-FFF2-40B4-BE49-F238E27FC236}">
                  <a16:creationId xmlns:a16="http://schemas.microsoft.com/office/drawing/2014/main" id="{00000000-0008-0000-0C00-000003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1514475</xdr:colOff>
          <xdr:row>0</xdr:row>
          <xdr:rowOff>76200</xdr:rowOff>
        </xdr:from>
        <xdr:to>
          <xdr:col>2</xdr:col>
          <xdr:colOff>2771775</xdr:colOff>
          <xdr:row>3</xdr:row>
          <xdr:rowOff>47625</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D00-0000015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1514475</xdr:colOff>
          <xdr:row>0</xdr:row>
          <xdr:rowOff>76200</xdr:rowOff>
        </xdr:from>
        <xdr:to>
          <xdr:col>2</xdr:col>
          <xdr:colOff>2771775</xdr:colOff>
          <xdr:row>3</xdr:row>
          <xdr:rowOff>47625</xdr:rowOff>
        </xdr:to>
        <xdr:sp macro="" textlink="">
          <xdr:nvSpPr>
            <xdr:cNvPr id="21507" name="Button 3" hidden="1">
              <a:extLst>
                <a:ext uri="{63B3BB69-23CF-44E3-9099-C40C66FF867C}">
                  <a14:compatExt spid="_x0000_s21507"/>
                </a:ext>
                <a:ext uri="{FF2B5EF4-FFF2-40B4-BE49-F238E27FC236}">
                  <a16:creationId xmlns:a16="http://schemas.microsoft.com/office/drawing/2014/main" id="{00000000-0008-0000-0D00-0000035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E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E00-000003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685800</xdr:colOff>
          <xdr:row>0</xdr:row>
          <xdr:rowOff>0</xdr:rowOff>
        </xdr:from>
        <xdr:to>
          <xdr:col>7</xdr:col>
          <xdr:colOff>466725</xdr:colOff>
          <xdr:row>4</xdr:row>
          <xdr:rowOff>19050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F00-000001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685800</xdr:colOff>
          <xdr:row>0</xdr:row>
          <xdr:rowOff>0</xdr:rowOff>
        </xdr:from>
        <xdr:to>
          <xdr:col>7</xdr:col>
          <xdr:colOff>466725</xdr:colOff>
          <xdr:row>4</xdr:row>
          <xdr:rowOff>19050</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F00-000003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361950</xdr:colOff>
          <xdr:row>1</xdr:row>
          <xdr:rowOff>0</xdr:rowOff>
        </xdr:from>
        <xdr:to>
          <xdr:col>7</xdr:col>
          <xdr:colOff>571500</xdr:colOff>
          <xdr:row>5</xdr:row>
          <xdr:rowOff>161925</xdr:rowOff>
        </xdr:to>
        <xdr:sp macro="" textlink="">
          <xdr:nvSpPr>
            <xdr:cNvPr id="43009" name="Button 1" hidden="1">
              <a:extLst>
                <a:ext uri="{63B3BB69-23CF-44E3-9099-C40C66FF867C}">
                  <a14:compatExt spid="_x0000_s43009"/>
                </a:ext>
                <a:ext uri="{FF2B5EF4-FFF2-40B4-BE49-F238E27FC236}">
                  <a16:creationId xmlns:a16="http://schemas.microsoft.com/office/drawing/2014/main" id="{00000000-0008-0000-1000-000001A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361950</xdr:colOff>
          <xdr:row>1</xdr:row>
          <xdr:rowOff>0</xdr:rowOff>
        </xdr:from>
        <xdr:to>
          <xdr:col>7</xdr:col>
          <xdr:colOff>571500</xdr:colOff>
          <xdr:row>5</xdr:row>
          <xdr:rowOff>161925</xdr:rowOff>
        </xdr:to>
        <xdr:sp macro="" textlink="">
          <xdr:nvSpPr>
            <xdr:cNvPr id="43011" name="Button 3" hidden="1">
              <a:extLst>
                <a:ext uri="{63B3BB69-23CF-44E3-9099-C40C66FF867C}">
                  <a14:compatExt spid="_x0000_s43011"/>
                </a:ext>
                <a:ext uri="{FF2B5EF4-FFF2-40B4-BE49-F238E27FC236}">
                  <a16:creationId xmlns:a16="http://schemas.microsoft.com/office/drawing/2014/main" id="{00000000-0008-0000-1000-000003A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419100</xdr:colOff>
          <xdr:row>1</xdr:row>
          <xdr:rowOff>0</xdr:rowOff>
        </xdr:from>
        <xdr:to>
          <xdr:col>4</xdr:col>
          <xdr:colOff>1609725</xdr:colOff>
          <xdr:row>5</xdr:row>
          <xdr:rowOff>38100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1100-000001B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1</xdr:row>
          <xdr:rowOff>0</xdr:rowOff>
        </xdr:from>
        <xdr:to>
          <xdr:col>4</xdr:col>
          <xdr:colOff>1609725</xdr:colOff>
          <xdr:row>5</xdr:row>
          <xdr:rowOff>38100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1100-000002B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485775</xdr:colOff>
          <xdr:row>1</xdr:row>
          <xdr:rowOff>0</xdr:rowOff>
        </xdr:from>
        <xdr:to>
          <xdr:col>8</xdr:col>
          <xdr:colOff>361950</xdr:colOff>
          <xdr:row>5</xdr:row>
          <xdr:rowOff>209550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1200-00000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485775</xdr:colOff>
          <xdr:row>1</xdr:row>
          <xdr:rowOff>0</xdr:rowOff>
        </xdr:from>
        <xdr:to>
          <xdr:col>8</xdr:col>
          <xdr:colOff>361950</xdr:colOff>
          <xdr:row>5</xdr:row>
          <xdr:rowOff>209550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1200-00000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a%20de%20MERITS_RELLEVANTS_Agregat-CI&#200;NCIES%20SOCIALS%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Acc&#233;s,%20provisi&#243;%20i%20promoci&#243;\APPR01%20-%20Programa%20de%20c&#224;tedres\2018\M&#232;rits%20rellevants\AGREGATS\MERITS_RELLEVANTS_Agregat-CC-2018.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Acc&#233;s,%20provisi&#243;%20i%20promoci&#243;\APPR01%20-%20Programa%20de%20c&#224;tedres\2019\M&#232;rits%20rellevants\Formularis\MERITS_RELLEVANTS_Agregat-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RESUM"/>
      <sheetName val="AGR INT"/>
      <sheetName val="ERC Grant"/>
      <sheetName val="1.1.a.Projectes Internacionals"/>
      <sheetName val="1.1.b.Xarxes Internacionals"/>
      <sheetName val="1.1.c.Projectes I+D+i"/>
      <sheetName val="1.1.d.SGR"/>
      <sheetName val="1.1.e.Publicacions"/>
      <sheetName val="1.1.f.Transferència"/>
      <sheetName val="1.1.g. Institucions acadèmiques"/>
      <sheetName val="1.1.h.Direcció"/>
      <sheetName val="2.ii.Projectes Innovació Docent"/>
      <sheetName val="2.iv.Tesis"/>
      <sheetName val="2.v.2. Experiència Docent"/>
      <sheetName val="AM. Altres Mèrits"/>
      <sheetName val="2.vi. Comissions docència"/>
      <sheetName val="N AQU"/>
      <sheetName val="Copia de MERITS_RELLEVANTS_Agre"/>
    </sheetNames>
    <definedNames>
      <definedName name="Enviar"/>
    </defined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AM. Altres Mèrits"/>
      <sheetName val="AGR INT"/>
      <sheetName val="RESUM"/>
      <sheetName val="N AQU"/>
      <sheetName val="MERITS_RELLEVANTS_Agregat-CC-20"/>
    </sheetNames>
    <definedNames>
      <definedName name="Envia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AM. Altres Mèrits"/>
      <sheetName val="AGR INT"/>
      <sheetName val="RESUM"/>
      <sheetName val="N AQU"/>
      <sheetName val="MERITS_RELLEVANTS_Agregat-CC"/>
    </sheetNames>
    <definedNames>
      <definedName name="Envi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1B990CE-D883-460C-9C84-E9D410D1D18F}" name="Tabla1" displayName="Tabla1" ref="A1:H34" totalsRowShown="0" headerRowDxfId="11" dataDxfId="9" headerRowBorderDxfId="10" tableBorderDxfId="8">
  <autoFilter ref="A1:H34" xr:uid="{D96273FC-783B-40A0-9FEA-58DB2221EB0A}">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73470B43-FA59-4925-BADF-3EBC14B04856}" name="NIF / NIE" dataDxfId="7"/>
    <tableColumn id="2" xr3:uid="{8B6BC816-6DDC-40F2-872E-975264AA34C6}" name="Niu" dataDxfId="6"/>
    <tableColumn id="3" xr3:uid="{9F249846-C83C-4771-AC9C-2D2D1B4855C0}" name="Cognoms i Nom" dataDxfId="5"/>
    <tableColumn id="4" xr3:uid="{B29B73FC-674A-4D64-AF8F-0FD7FF0977D8}" name="Categoria" dataDxfId="4"/>
    <tableColumn id="5" xr3:uid="{6E0FCDEA-E53F-4BA2-A6F6-43797CFD851C}" name="Departament" dataDxfId="3"/>
    <tableColumn id="6" xr3:uid="{F307EDFC-BDDB-489A-B123-1820E361467E}" name="Àrea" dataDxfId="2"/>
    <tableColumn id="7" xr3:uid="{F2F0CBB3-59AE-46B8-B919-D3671DC70375}" name="codi dep" dataDxfId="1"/>
    <tableColumn id="8" xr3:uid="{AF0F3FF1-32D3-46B9-92CF-D5D583D01581}" name="codi àrea" dataDxfId="0"/>
  </tableColumns>
  <tableStyleInfo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vmlDrawing" Target="../drawings/vmlDrawing12.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2" workbookViewId="0">
      <selection activeCell="D19" sqref="D19"/>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ht="15" hidden="1" customHeight="1" x14ac:dyDescent="0.25">
      <c r="A1" s="9" t="s">
        <v>129</v>
      </c>
      <c r="B1" s="10"/>
      <c r="C1" s="10"/>
      <c r="D1" s="11"/>
    </row>
    <row r="2" spans="1:5" x14ac:dyDescent="0.25">
      <c r="A2" s="220" t="s">
        <v>102</v>
      </c>
      <c r="B2" s="220"/>
      <c r="C2" s="220"/>
      <c r="D2" s="220"/>
    </row>
    <row r="3" spans="1:5" x14ac:dyDescent="0.25">
      <c r="A3" s="220"/>
      <c r="B3" s="220"/>
      <c r="C3" s="220"/>
      <c r="D3" s="220"/>
    </row>
    <row r="5" spans="1:5" x14ac:dyDescent="0.25">
      <c r="A5" s="3" t="s">
        <v>0</v>
      </c>
      <c r="B5" s="3"/>
      <c r="C5" s="3"/>
      <c r="D5" s="3"/>
      <c r="E5" s="4"/>
    </row>
    <row r="7" spans="1:5" x14ac:dyDescent="0.25">
      <c r="B7" s="31" t="s">
        <v>130</v>
      </c>
    </row>
    <row r="8" spans="1:5" x14ac:dyDescent="0.25">
      <c r="B8" s="31" t="s">
        <v>131</v>
      </c>
    </row>
    <row r="9" spans="1:5" x14ac:dyDescent="0.25">
      <c r="B9" s="31" t="s">
        <v>132</v>
      </c>
    </row>
    <row r="11" spans="1:5" x14ac:dyDescent="0.25">
      <c r="A11" s="3" t="s">
        <v>1</v>
      </c>
      <c r="B11" s="3"/>
      <c r="C11" s="3"/>
      <c r="D11" s="3"/>
      <c r="E11" s="4"/>
    </row>
    <row r="13" spans="1:5" x14ac:dyDescent="0.25">
      <c r="B13" s="3" t="s">
        <v>2</v>
      </c>
      <c r="C13" s="3"/>
      <c r="D13" s="3"/>
    </row>
    <row r="14" spans="1:5" ht="27.75" customHeight="1" x14ac:dyDescent="0.25">
      <c r="C14" s="32" t="s">
        <v>133</v>
      </c>
      <c r="D14" s="33"/>
    </row>
    <row r="15" spans="1:5" ht="33.75" customHeight="1" x14ac:dyDescent="0.25">
      <c r="C15" s="229" t="s">
        <v>134</v>
      </c>
      <c r="D15" s="229"/>
      <c r="E15" s="5"/>
    </row>
    <row r="16" spans="1:5" ht="30" x14ac:dyDescent="0.25">
      <c r="C16" s="34" t="s">
        <v>4</v>
      </c>
      <c r="D16" s="35" t="s">
        <v>6</v>
      </c>
      <c r="E16" s="5"/>
    </row>
    <row r="17" spans="1:5" ht="45" x14ac:dyDescent="0.25">
      <c r="C17" s="34" t="s">
        <v>5</v>
      </c>
      <c r="D17" s="36" t="s">
        <v>7</v>
      </c>
      <c r="E17" s="5"/>
    </row>
    <row r="18" spans="1:5" ht="45" x14ac:dyDescent="0.25">
      <c r="C18" s="34" t="s">
        <v>8</v>
      </c>
      <c r="D18" s="35" t="s">
        <v>26</v>
      </c>
    </row>
    <row r="20" spans="1:5" x14ac:dyDescent="0.25">
      <c r="B20" s="3" t="s">
        <v>3</v>
      </c>
      <c r="C20" s="3"/>
      <c r="D20" s="3"/>
    </row>
    <row r="21" spans="1:5" s="2" customFormat="1" ht="33" customHeight="1" x14ac:dyDescent="0.25">
      <c r="A21" s="1"/>
      <c r="B21" s="4"/>
      <c r="C21" s="230" t="s">
        <v>137</v>
      </c>
      <c r="D21" s="230"/>
      <c r="E21" s="31"/>
    </row>
    <row r="22" spans="1:5" ht="80.25" customHeight="1" x14ac:dyDescent="0.25">
      <c r="C22" s="223" t="s">
        <v>135</v>
      </c>
      <c r="D22" s="223"/>
      <c r="E22" s="6"/>
    </row>
    <row r="23" spans="1:5" ht="150.75" customHeight="1" x14ac:dyDescent="0.25">
      <c r="C23" s="223" t="s">
        <v>136</v>
      </c>
      <c r="D23" s="226"/>
      <c r="E23" s="14"/>
    </row>
    <row r="24" spans="1:5" s="2" customFormat="1" ht="106.5" customHeight="1" x14ac:dyDescent="0.25">
      <c r="A24" s="1"/>
      <c r="B24" s="1"/>
      <c r="C24" s="225" t="s">
        <v>138</v>
      </c>
      <c r="D24" s="225"/>
      <c r="E24" s="37"/>
    </row>
    <row r="25" spans="1:5" ht="60" customHeight="1" x14ac:dyDescent="0.25">
      <c r="C25" s="227" t="s">
        <v>139</v>
      </c>
      <c r="D25" s="228"/>
      <c r="E25" s="16"/>
    </row>
    <row r="26" spans="1:5" ht="14.45" customHeight="1" x14ac:dyDescent="0.25">
      <c r="C26" s="7"/>
      <c r="D26" s="7"/>
      <c r="E26" s="7"/>
    </row>
    <row r="27" spans="1:5" ht="14.45" customHeight="1" x14ac:dyDescent="0.25">
      <c r="B27" s="3" t="s">
        <v>13</v>
      </c>
      <c r="C27" s="12"/>
      <c r="D27" s="12"/>
      <c r="E27" s="6"/>
    </row>
    <row r="28" spans="1:5" s="2" customFormat="1" ht="28.5" customHeight="1" x14ac:dyDescent="0.25">
      <c r="A28" s="1"/>
      <c r="B28" s="1"/>
      <c r="C28" s="225" t="s">
        <v>140</v>
      </c>
      <c r="D28" s="225"/>
      <c r="E28" s="37"/>
    </row>
    <row r="29" spans="1:5" ht="43.5" customHeight="1" x14ac:dyDescent="0.25">
      <c r="C29" s="224" t="s">
        <v>141</v>
      </c>
      <c r="D29" s="224"/>
    </row>
    <row r="30" spans="1:5" s="2" customFormat="1" x14ac:dyDescent="0.25">
      <c r="A30" s="1"/>
      <c r="B30" s="1"/>
      <c r="C30" s="231" t="s">
        <v>142</v>
      </c>
      <c r="D30" s="231"/>
      <c r="E30" s="1"/>
    </row>
    <row r="31" spans="1:5" s="2" customFormat="1" ht="60.75" customHeight="1" x14ac:dyDescent="0.25">
      <c r="A31" s="1"/>
      <c r="B31" s="1"/>
      <c r="C31" s="224" t="s">
        <v>143</v>
      </c>
      <c r="D31" s="224"/>
      <c r="E31" s="1"/>
    </row>
    <row r="32" spans="1:5" s="2" customFormat="1" ht="49.5" customHeight="1" x14ac:dyDescent="0.25">
      <c r="A32" s="1"/>
      <c r="B32" s="1"/>
      <c r="C32" s="224" t="s">
        <v>144</v>
      </c>
      <c r="D32" s="224"/>
      <c r="E32" s="1"/>
    </row>
    <row r="33" spans="2:4" ht="36" customHeight="1" x14ac:dyDescent="0.25">
      <c r="C33" s="224" t="s">
        <v>145</v>
      </c>
      <c r="D33" s="224"/>
    </row>
    <row r="34" spans="2:4" ht="31.5" customHeight="1" x14ac:dyDescent="0.25">
      <c r="C34" s="224" t="s">
        <v>146</v>
      </c>
      <c r="D34" s="224"/>
    </row>
    <row r="35" spans="2:4" ht="27" customHeight="1" x14ac:dyDescent="0.25">
      <c r="C35" s="231" t="s">
        <v>147</v>
      </c>
      <c r="D35" s="232"/>
    </row>
    <row r="36" spans="2:4" ht="27" customHeight="1" x14ac:dyDescent="0.25">
      <c r="C36" s="232" t="s">
        <v>148</v>
      </c>
      <c r="D36" s="232"/>
    </row>
    <row r="37" spans="2:4" ht="27" customHeight="1" x14ac:dyDescent="0.25">
      <c r="C37" s="224" t="s">
        <v>144</v>
      </c>
      <c r="D37" s="224"/>
    </row>
    <row r="38" spans="2:4" ht="27" customHeight="1" x14ac:dyDescent="0.25">
      <c r="C38" s="232" t="s">
        <v>149</v>
      </c>
      <c r="D38" s="232"/>
    </row>
    <row r="39" spans="2:4" ht="27" customHeight="1" x14ac:dyDescent="0.25">
      <c r="C39" s="232" t="s">
        <v>150</v>
      </c>
      <c r="D39" s="232"/>
    </row>
    <row r="40" spans="2:4" ht="35.25" customHeight="1" x14ac:dyDescent="0.25">
      <c r="C40" s="224" t="s">
        <v>151</v>
      </c>
      <c r="D40" s="224"/>
    </row>
    <row r="41" spans="2:4" ht="43.5" customHeight="1" x14ac:dyDescent="0.25">
      <c r="C41" s="224" t="s">
        <v>152</v>
      </c>
      <c r="D41" s="224"/>
    </row>
    <row r="42" spans="2:4" ht="67.5" customHeight="1" x14ac:dyDescent="0.25">
      <c r="B42" s="233" t="s">
        <v>153</v>
      </c>
      <c r="C42" s="234"/>
      <c r="D42" s="234"/>
    </row>
    <row r="43" spans="2:4" ht="112.5" customHeight="1" x14ac:dyDescent="0.25">
      <c r="B43" s="221" t="s">
        <v>154</v>
      </c>
      <c r="C43" s="222"/>
      <c r="D43" s="222"/>
    </row>
    <row r="44" spans="2:4" x14ac:dyDescent="0.25">
      <c r="D44" s="8"/>
    </row>
  </sheetData>
  <sheetProtection algorithmName="SHA-512" hashValue="11b+s3YsU57VXpIsHZRJyBA/A7bAfYKfZd2UIxMKJx79ZhxbCSOHvas1G/eyuCharZn+zQG6sKuWVhcf8OzaIQ==" saltValue="b2M6OVbBfw3h97ztfP958w==" spinCount="100000" sheet="1" objects="1" scenarios="1"/>
  <mergeCells count="23">
    <mergeCell ref="C41:D41"/>
    <mergeCell ref="B42:D42"/>
    <mergeCell ref="C36:D36"/>
    <mergeCell ref="C37:D37"/>
    <mergeCell ref="C38:D38"/>
    <mergeCell ref="C39:D39"/>
    <mergeCell ref="C40:D40"/>
    <mergeCell ref="A2:D3"/>
    <mergeCell ref="B43:D43"/>
    <mergeCell ref="C22:D22"/>
    <mergeCell ref="C29:D29"/>
    <mergeCell ref="C24:D24"/>
    <mergeCell ref="C23:D23"/>
    <mergeCell ref="C25:D25"/>
    <mergeCell ref="C15:D15"/>
    <mergeCell ref="C21:D21"/>
    <mergeCell ref="C28:D28"/>
    <mergeCell ref="C30:D30"/>
    <mergeCell ref="C31:D31"/>
    <mergeCell ref="C32:D32"/>
    <mergeCell ref="C33:D33"/>
    <mergeCell ref="C34:D34"/>
    <mergeCell ref="C35:D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FF00"/>
  </sheetPr>
  <dimension ref="A1"/>
  <sheetViews>
    <sheetView showGridLines="0" workbookViewId="0">
      <selection activeCell="J9" sqref="J9"/>
    </sheetView>
  </sheetViews>
  <sheetFormatPr baseColWidth="10" defaultColWidth="11.42578125" defaultRowHeight="15" x14ac:dyDescent="0.25"/>
  <sheetData/>
  <sheetProtection algorithmName="SHA-512" hashValue="kb+um4DPfhUYaeGO2WiuOHChosbAkeV0SB67PorACOS/iiJDnjdcANL3gPViCxf0Eyhu1XLm23nm/9Nkbldebg==" saltValue="QCRf0irugrA5l2Oh6OdDJA=="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K87"/>
  <sheetViews>
    <sheetView showGridLines="0" tabSelected="1" topLeftCell="A3" zoomScale="80" zoomScaleNormal="80" workbookViewId="0">
      <selection activeCell="A4" sqref="A4"/>
    </sheetView>
  </sheetViews>
  <sheetFormatPr baseColWidth="10" defaultColWidth="8.85546875" defaultRowHeight="15" x14ac:dyDescent="0.25"/>
  <cols>
    <col min="1" max="1" width="3.7109375" style="49" customWidth="1"/>
    <col min="2" max="2" width="5.140625" style="49" customWidth="1"/>
    <col min="3" max="3" width="11.5703125" style="49" customWidth="1"/>
    <col min="4" max="4" width="61.7109375" style="49" customWidth="1"/>
    <col min="5" max="5" width="27.42578125" style="49" customWidth="1"/>
    <col min="6" max="6" width="14.85546875" style="49" customWidth="1"/>
    <col min="7" max="7" width="9.85546875" style="49" customWidth="1"/>
    <col min="8" max="8" width="9" style="51" customWidth="1"/>
    <col min="9" max="9" width="9.42578125" style="49" bestFit="1" customWidth="1"/>
    <col min="10" max="10" width="8.7109375" style="49" customWidth="1"/>
    <col min="11" max="11" width="15.28515625" style="49" customWidth="1"/>
    <col min="12" max="16384" width="8.85546875" style="49"/>
  </cols>
  <sheetData>
    <row r="1" spans="1:11" ht="31.5" hidden="1" x14ac:dyDescent="0.25">
      <c r="A1" s="44" t="s">
        <v>92</v>
      </c>
      <c r="B1" s="45"/>
      <c r="C1" s="46"/>
      <c r="D1" s="47"/>
      <c r="E1" s="46"/>
      <c r="F1" s="46"/>
      <c r="G1" s="46"/>
      <c r="H1" s="48"/>
      <c r="I1" s="46"/>
      <c r="J1" s="46"/>
      <c r="K1" s="47"/>
    </row>
    <row r="2" spans="1:11" ht="68.25" hidden="1" customHeight="1" x14ac:dyDescent="0.25">
      <c r="A2" s="235" t="s">
        <v>103</v>
      </c>
      <c r="B2" s="236"/>
      <c r="C2" s="236"/>
      <c r="D2" s="236"/>
      <c r="E2" s="236"/>
      <c r="F2" s="236"/>
      <c r="G2" s="236"/>
      <c r="H2" s="236"/>
      <c r="I2" s="236"/>
      <c r="J2" s="236"/>
      <c r="K2" s="237"/>
    </row>
    <row r="3" spans="1:11" ht="15.75" x14ac:dyDescent="0.25">
      <c r="B3" s="50"/>
      <c r="C3" s="50"/>
    </row>
    <row r="4" spans="1:11" ht="31.5" x14ac:dyDescent="0.25">
      <c r="A4" s="52" t="s">
        <v>9</v>
      </c>
      <c r="B4" s="53"/>
      <c r="C4" s="54"/>
      <c r="D4" s="54"/>
      <c r="E4" s="54"/>
      <c r="F4" s="54"/>
      <c r="G4" s="54"/>
      <c r="H4" s="55"/>
      <c r="I4" s="54"/>
      <c r="J4" s="54"/>
      <c r="K4" s="56"/>
    </row>
    <row r="5" spans="1:11" ht="30.75" customHeight="1" x14ac:dyDescent="0.25">
      <c r="A5" s="57" t="s">
        <v>192</v>
      </c>
      <c r="B5" s="58"/>
      <c r="C5" s="58"/>
      <c r="D5" s="58"/>
      <c r="E5" s="58"/>
      <c r="F5" s="58"/>
      <c r="G5" s="58"/>
      <c r="H5" s="59"/>
      <c r="I5" s="58"/>
      <c r="J5" s="58"/>
      <c r="K5" s="60"/>
    </row>
    <row r="6" spans="1:11" ht="16.5" thickBot="1" x14ac:dyDescent="0.3">
      <c r="B6" s="50"/>
      <c r="C6" s="50"/>
    </row>
    <row r="7" spans="1:11" ht="33.75" customHeight="1" thickBot="1" x14ac:dyDescent="0.3">
      <c r="B7" s="238" t="s">
        <v>104</v>
      </c>
      <c r="C7" s="238"/>
      <c r="D7" s="61"/>
      <c r="F7" s="263" t="str">
        <f>IFERROR(VLOOKUP(D7,'AGR INT'!A2:F34,6,0),"ÀREA DE CONEIXEMENT")</f>
        <v>ÀREA DE CONEIXEMENT</v>
      </c>
      <c r="G7" s="264"/>
      <c r="H7" s="264"/>
      <c r="I7" s="264"/>
      <c r="J7" s="264"/>
      <c r="K7" s="265"/>
    </row>
    <row r="8" spans="1:11" ht="15.75" x14ac:dyDescent="0.25">
      <c r="B8" s="238" t="s">
        <v>105</v>
      </c>
      <c r="C8" s="238"/>
      <c r="D8" s="238"/>
      <c r="H8" s="49"/>
    </row>
    <row r="9" spans="1:11" ht="15.75" x14ac:dyDescent="0.25">
      <c r="B9" s="295" t="s">
        <v>16</v>
      </c>
      <c r="C9" s="295"/>
      <c r="D9" s="62" t="str">
        <f>IFERROR(VLOOKUP($D$7,Tabla1[#All],3,FALSE), " ")</f>
        <v xml:space="preserve"> </v>
      </c>
      <c r="H9" s="49"/>
    </row>
    <row r="10" spans="1:11" ht="15.75" x14ac:dyDescent="0.25">
      <c r="B10" s="293" t="s">
        <v>85</v>
      </c>
      <c r="C10" s="294"/>
      <c r="D10" s="62" t="str">
        <f>IFERROR(VLOOKUP($D$7,'AGR INT'!A1:H61,2,FALSE), " ")</f>
        <v xml:space="preserve"> </v>
      </c>
      <c r="H10" s="49"/>
    </row>
    <row r="11" spans="1:11" ht="15.75" x14ac:dyDescent="0.25">
      <c r="B11" s="295" t="s">
        <v>17</v>
      </c>
      <c r="C11" s="295"/>
      <c r="D11" s="62" t="str">
        <f>IFERROR(VLOOKUP($D$7,'AGR INT'!A1:H62,5,FALSE), " ")</f>
        <v xml:space="preserve"> </v>
      </c>
      <c r="H11" s="49"/>
    </row>
    <row r="12" spans="1:11" x14ac:dyDescent="0.25">
      <c r="G12" s="256" t="s">
        <v>11</v>
      </c>
      <c r="H12" s="257"/>
      <c r="I12" s="257"/>
      <c r="J12" s="257"/>
      <c r="K12" s="258"/>
    </row>
    <row r="13" spans="1:11" s="63" customFormat="1" ht="89.25" customHeight="1" x14ac:dyDescent="0.25">
      <c r="B13" s="57" t="s">
        <v>12</v>
      </c>
      <c r="C13" s="64"/>
      <c r="D13" s="64"/>
      <c r="E13" s="239"/>
      <c r="F13" s="240"/>
      <c r="G13" s="296">
        <f>I15+J62+J79+J84</f>
        <v>0</v>
      </c>
      <c r="H13" s="297"/>
      <c r="I13" s="297"/>
      <c r="J13" s="297"/>
      <c r="K13" s="298"/>
    </row>
    <row r="14" spans="1:11" ht="15.75" x14ac:dyDescent="0.25">
      <c r="B14" s="50"/>
      <c r="C14" s="50"/>
    </row>
    <row r="15" spans="1:11" s="65" customFormat="1" ht="26.45" customHeight="1" x14ac:dyDescent="0.25">
      <c r="B15" s="57" t="s">
        <v>110</v>
      </c>
      <c r="C15" s="66"/>
      <c r="D15" s="66"/>
      <c r="E15" s="66"/>
      <c r="F15" s="67"/>
      <c r="G15" s="67"/>
      <c r="H15" s="67"/>
      <c r="I15" s="68">
        <f>H16+H20+H28+H31++H37+H41+H52+G57+G58+G59+G60</f>
        <v>0</v>
      </c>
      <c r="J15" s="69"/>
    </row>
    <row r="16" spans="1:11" s="70" customFormat="1" ht="31.9" customHeight="1" x14ac:dyDescent="0.25">
      <c r="C16" s="288" t="s">
        <v>170</v>
      </c>
      <c r="D16" s="288"/>
      <c r="E16" s="288"/>
      <c r="F16" s="288"/>
      <c r="G16" s="288"/>
      <c r="H16" s="71">
        <f>SUM(G17:G19)</f>
        <v>0</v>
      </c>
    </row>
    <row r="17" spans="3:9" s="70" customFormat="1" ht="31.9" customHeight="1" x14ac:dyDescent="0.25">
      <c r="C17" s="289"/>
      <c r="D17" s="72" t="s">
        <v>228</v>
      </c>
      <c r="E17" s="291" t="s">
        <v>229</v>
      </c>
      <c r="F17" s="200"/>
      <c r="G17" s="201">
        <f>IF(COUNTIF('ERC Grant'!$C$7:$C$106,"ADVANCED GRANT")&gt;0,5,0)</f>
        <v>0</v>
      </c>
      <c r="H17" s="75"/>
    </row>
    <row r="18" spans="3:9" s="70" customFormat="1" ht="31.9" customHeight="1" x14ac:dyDescent="0.25">
      <c r="C18" s="289"/>
      <c r="D18" s="72" t="s">
        <v>230</v>
      </c>
      <c r="E18" s="291"/>
      <c r="F18" s="202"/>
      <c r="G18" s="201">
        <f>IF(COUNTIF('ERC Grant'!$C$7:$C$106,"CONSOLIDATOR GRANT")&gt;0,4,0)</f>
        <v>0</v>
      </c>
      <c r="H18" s="75"/>
    </row>
    <row r="19" spans="3:9" s="70" customFormat="1" ht="31.9" customHeight="1" x14ac:dyDescent="0.25">
      <c r="C19" s="290"/>
      <c r="D19" s="72" t="s">
        <v>231</v>
      </c>
      <c r="E19" s="292"/>
      <c r="F19" s="202"/>
      <c r="G19" s="201">
        <f>IF(COUNTIF('ERC Grant'!$C$7:$C$106,"STARTING GRANT")&gt;0,3,0)</f>
        <v>0</v>
      </c>
      <c r="H19" s="75"/>
    </row>
    <row r="20" spans="3:9" ht="75.75" customHeight="1" x14ac:dyDescent="0.25">
      <c r="C20" s="259" t="s">
        <v>155</v>
      </c>
      <c r="D20" s="260"/>
      <c r="E20" s="241" t="s">
        <v>232</v>
      </c>
      <c r="F20" s="77"/>
      <c r="G20" s="78"/>
      <c r="H20" s="79">
        <f>'1.1.a.Projectes Internacionals'!D4</f>
        <v>0</v>
      </c>
    </row>
    <row r="21" spans="3:9" ht="28.5" customHeight="1" x14ac:dyDescent="0.25">
      <c r="C21" s="80"/>
      <c r="D21" s="81" t="s">
        <v>18</v>
      </c>
      <c r="E21" s="243"/>
      <c r="F21" s="82"/>
      <c r="G21" s="83"/>
    </row>
    <row r="22" spans="3:9" ht="23.25" customHeight="1" x14ac:dyDescent="0.25">
      <c r="C22" s="84"/>
      <c r="D22" s="85" t="s">
        <v>233</v>
      </c>
      <c r="E22" s="243"/>
      <c r="F22" s="86"/>
      <c r="G22" s="87"/>
    </row>
    <row r="23" spans="3:9" ht="24" customHeight="1" x14ac:dyDescent="0.25">
      <c r="C23" s="84"/>
      <c r="D23" s="85" t="s">
        <v>234</v>
      </c>
      <c r="E23" s="243"/>
      <c r="F23" s="88"/>
      <c r="G23" s="87"/>
    </row>
    <row r="24" spans="3:9" ht="27" customHeight="1" x14ac:dyDescent="0.25">
      <c r="C24" s="84"/>
      <c r="D24" s="85" t="s">
        <v>235</v>
      </c>
      <c r="E24" s="243"/>
      <c r="F24" s="88"/>
      <c r="G24" s="87"/>
    </row>
    <row r="25" spans="3:9" ht="24.75" customHeight="1" x14ac:dyDescent="0.25">
      <c r="C25" s="84"/>
      <c r="D25" s="85" t="s">
        <v>236</v>
      </c>
      <c r="E25" s="243"/>
      <c r="F25" s="88"/>
      <c r="G25" s="87"/>
    </row>
    <row r="26" spans="3:9" ht="20.25" customHeight="1" x14ac:dyDescent="0.25">
      <c r="C26" s="89"/>
      <c r="D26" s="81" t="s">
        <v>237</v>
      </c>
      <c r="E26" s="243"/>
      <c r="F26" s="88"/>
      <c r="G26" s="87"/>
    </row>
    <row r="27" spans="3:9" ht="21.75" customHeight="1" x14ac:dyDescent="0.25">
      <c r="C27" s="89"/>
      <c r="D27" s="81" t="s">
        <v>238</v>
      </c>
      <c r="E27" s="243"/>
      <c r="F27" s="90"/>
      <c r="G27" s="87"/>
    </row>
    <row r="28" spans="3:9" ht="38.25" customHeight="1" x14ac:dyDescent="0.25">
      <c r="C28" s="261" t="s">
        <v>156</v>
      </c>
      <c r="D28" s="262"/>
      <c r="E28" s="278" t="s">
        <v>239</v>
      </c>
      <c r="F28" s="91"/>
      <c r="G28" s="92"/>
      <c r="H28" s="79">
        <f>'1.1.b.Xarxes Internacionals'!D4</f>
        <v>0</v>
      </c>
    </row>
    <row r="29" spans="3:9" ht="28.5" customHeight="1" x14ac:dyDescent="0.25">
      <c r="C29" s="262"/>
      <c r="D29" s="93" t="s">
        <v>240</v>
      </c>
      <c r="E29" s="280"/>
      <c r="F29" s="94"/>
      <c r="G29" s="95"/>
    </row>
    <row r="30" spans="3:9" ht="45" customHeight="1" x14ac:dyDescent="0.25">
      <c r="C30" s="250"/>
      <c r="D30" s="93" t="s">
        <v>241</v>
      </c>
      <c r="E30" s="281"/>
      <c r="F30" s="96"/>
      <c r="G30" s="97"/>
    </row>
    <row r="31" spans="3:9" ht="63.75" customHeight="1" x14ac:dyDescent="0.25">
      <c r="C31" s="274" t="s">
        <v>157</v>
      </c>
      <c r="D31" s="275"/>
      <c r="E31" s="278" t="s">
        <v>242</v>
      </c>
      <c r="F31" s="91"/>
      <c r="G31" s="98"/>
      <c r="H31" s="79">
        <f>'1.1.c.Projectes I+D+i'!D4</f>
        <v>0</v>
      </c>
      <c r="I31" s="99"/>
    </row>
    <row r="32" spans="3:9" ht="33" customHeight="1" x14ac:dyDescent="0.25">
      <c r="C32" s="100"/>
      <c r="D32" s="101" t="s">
        <v>243</v>
      </c>
      <c r="E32" s="279"/>
      <c r="F32" s="94"/>
      <c r="G32" s="87"/>
    </row>
    <row r="33" spans="3:10" ht="32.25" customHeight="1" x14ac:dyDescent="0.25">
      <c r="C33" s="102"/>
      <c r="D33" s="101" t="s">
        <v>244</v>
      </c>
      <c r="E33" s="279"/>
      <c r="F33" s="103"/>
      <c r="G33" s="87"/>
    </row>
    <row r="34" spans="3:10" ht="33.75" customHeight="1" x14ac:dyDescent="0.25">
      <c r="C34" s="104"/>
      <c r="D34" s="101" t="s">
        <v>245</v>
      </c>
      <c r="E34" s="279"/>
      <c r="F34" s="103"/>
      <c r="G34" s="87"/>
    </row>
    <row r="35" spans="3:10" ht="35.25" customHeight="1" x14ac:dyDescent="0.25">
      <c r="C35" s="104"/>
      <c r="D35" s="101" t="s">
        <v>246</v>
      </c>
      <c r="E35" s="279"/>
      <c r="F35" s="103"/>
      <c r="G35" s="87"/>
    </row>
    <row r="36" spans="3:10" ht="25.5" customHeight="1" x14ac:dyDescent="0.25">
      <c r="C36" s="89"/>
      <c r="D36" s="105" t="s">
        <v>247</v>
      </c>
      <c r="E36" s="280"/>
      <c r="F36" s="103"/>
      <c r="G36" s="87"/>
    </row>
    <row r="37" spans="3:10" ht="43.5" customHeight="1" x14ac:dyDescent="0.25">
      <c r="C37" s="106" t="s">
        <v>158</v>
      </c>
      <c r="D37" s="107"/>
      <c r="E37" s="108"/>
      <c r="F37" s="108"/>
      <c r="G37" s="109"/>
      <c r="H37" s="110">
        <f>'1.1.d.SGR'!D4</f>
        <v>0</v>
      </c>
      <c r="I37" s="51"/>
    </row>
    <row r="38" spans="3:10" ht="36" customHeight="1" x14ac:dyDescent="0.25">
      <c r="C38" s="111"/>
      <c r="D38" s="112" t="s">
        <v>248</v>
      </c>
      <c r="E38" s="283" t="s">
        <v>249</v>
      </c>
      <c r="F38" s="103"/>
      <c r="G38" s="87"/>
    </row>
    <row r="39" spans="3:10" ht="30" customHeight="1" x14ac:dyDescent="0.25">
      <c r="C39" s="89"/>
      <c r="D39" s="112" t="s">
        <v>250</v>
      </c>
      <c r="E39" s="283"/>
      <c r="F39" s="103"/>
      <c r="G39" s="87"/>
    </row>
    <row r="40" spans="3:10" ht="37.5" customHeight="1" x14ac:dyDescent="0.25">
      <c r="C40" s="89"/>
      <c r="D40" s="81" t="s">
        <v>251</v>
      </c>
      <c r="E40" s="283"/>
      <c r="F40" s="103"/>
      <c r="G40" s="87"/>
    </row>
    <row r="41" spans="3:10" ht="60" customHeight="1" x14ac:dyDescent="0.25">
      <c r="C41" s="286" t="s">
        <v>252</v>
      </c>
      <c r="D41" s="287"/>
      <c r="E41" s="287"/>
      <c r="F41" s="108"/>
      <c r="G41" s="109"/>
      <c r="H41" s="113">
        <f>'1.1.e.Publicacions'!C4</f>
        <v>0</v>
      </c>
      <c r="I41" s="114"/>
      <c r="J41" s="51"/>
    </row>
    <row r="42" spans="3:10" ht="32.25" customHeight="1" x14ac:dyDescent="0.25">
      <c r="C42" s="115"/>
      <c r="D42" s="116" t="s">
        <v>253</v>
      </c>
      <c r="E42" s="284" t="s">
        <v>254</v>
      </c>
      <c r="F42" s="117"/>
      <c r="G42" s="87"/>
    </row>
    <row r="43" spans="3:10" ht="32.25" customHeight="1" x14ac:dyDescent="0.25">
      <c r="C43" s="115"/>
      <c r="D43" s="118" t="s">
        <v>19</v>
      </c>
      <c r="E43" s="284"/>
      <c r="F43" s="117"/>
      <c r="G43" s="87"/>
    </row>
    <row r="44" spans="3:10" ht="32.25" customHeight="1" x14ac:dyDescent="0.25">
      <c r="C44" s="115"/>
      <c r="D44" s="116" t="s">
        <v>255</v>
      </c>
      <c r="E44" s="284"/>
      <c r="F44" s="117"/>
      <c r="G44" s="87"/>
    </row>
    <row r="45" spans="3:10" ht="32.25" customHeight="1" x14ac:dyDescent="0.25">
      <c r="C45" s="115"/>
      <c r="D45" s="118" t="s">
        <v>20</v>
      </c>
      <c r="E45" s="284"/>
      <c r="F45" s="117"/>
      <c r="G45" s="87"/>
    </row>
    <row r="46" spans="3:10" ht="39" customHeight="1" x14ac:dyDescent="0.25">
      <c r="C46" s="115"/>
      <c r="D46" s="118" t="s">
        <v>128</v>
      </c>
      <c r="E46" s="285"/>
      <c r="F46" s="119" t="s">
        <v>123</v>
      </c>
      <c r="G46" s="62">
        <f>VLOOKUP(F46,'N AQU'!B4:C9,2,FALSE)</f>
        <v>10</v>
      </c>
    </row>
    <row r="47" spans="3:10" ht="32.25" customHeight="1" x14ac:dyDescent="0.25">
      <c r="C47" s="115"/>
      <c r="D47" s="118" t="s">
        <v>21</v>
      </c>
      <c r="E47" s="120"/>
      <c r="F47" s="62"/>
      <c r="G47" s="71">
        <f>'1.1.e.Publicacions'!C6/G46</f>
        <v>0</v>
      </c>
    </row>
    <row r="48" spans="3:10" ht="32.25" customHeight="1" x14ac:dyDescent="0.25">
      <c r="C48" s="115"/>
      <c r="D48" s="118" t="s">
        <v>22</v>
      </c>
      <c r="E48" s="121"/>
      <c r="F48" s="62"/>
      <c r="G48" s="71">
        <f>'1.1.e.Publicacions'!C6</f>
        <v>0</v>
      </c>
    </row>
    <row r="49" spans="2:11" ht="32.25" customHeight="1" x14ac:dyDescent="0.25">
      <c r="C49" s="115"/>
      <c r="D49" s="116" t="s">
        <v>25</v>
      </c>
      <c r="E49" s="248"/>
      <c r="F49" s="122"/>
      <c r="G49" s="71">
        <f>'1.1.e.Publicacions'!C5</f>
        <v>0</v>
      </c>
    </row>
    <row r="50" spans="2:11" ht="42" customHeight="1" x14ac:dyDescent="0.25">
      <c r="C50" s="115"/>
      <c r="D50" s="116" t="s">
        <v>256</v>
      </c>
      <c r="E50" s="249"/>
      <c r="F50" s="94"/>
      <c r="G50" s="87"/>
    </row>
    <row r="51" spans="2:11" ht="44.25" customHeight="1" x14ac:dyDescent="0.25">
      <c r="C51" s="115"/>
      <c r="D51" s="116" t="s">
        <v>257</v>
      </c>
      <c r="E51" s="250"/>
      <c r="F51" s="96"/>
      <c r="G51" s="87"/>
    </row>
    <row r="52" spans="2:11" ht="45.75" customHeight="1" x14ac:dyDescent="0.25">
      <c r="C52" s="276" t="s">
        <v>258</v>
      </c>
      <c r="D52" s="282"/>
      <c r="E52" s="245" t="s">
        <v>259</v>
      </c>
      <c r="F52" s="123"/>
      <c r="G52" s="124"/>
      <c r="H52" s="79">
        <f>'1.1.f.Transferència'!D4</f>
        <v>0</v>
      </c>
      <c r="I52" s="51"/>
    </row>
    <row r="53" spans="2:11" ht="32.25" customHeight="1" x14ac:dyDescent="0.25">
      <c r="C53" s="115"/>
      <c r="D53" s="116" t="s">
        <v>260</v>
      </c>
      <c r="E53" s="246"/>
      <c r="F53" s="94"/>
      <c r="G53" s="87"/>
    </row>
    <row r="54" spans="2:11" ht="40.5" customHeight="1" x14ac:dyDescent="0.25">
      <c r="C54" s="115"/>
      <c r="D54" s="116" t="s">
        <v>261</v>
      </c>
      <c r="E54" s="246"/>
      <c r="F54" s="103"/>
      <c r="G54" s="87"/>
    </row>
    <row r="55" spans="2:11" ht="32.25" customHeight="1" x14ac:dyDescent="0.25">
      <c r="C55" s="115"/>
      <c r="D55" s="116" t="s">
        <v>262</v>
      </c>
      <c r="E55" s="246"/>
      <c r="F55" s="103"/>
      <c r="G55" s="87"/>
    </row>
    <row r="56" spans="2:11" ht="40.5" customHeight="1" x14ac:dyDescent="0.25">
      <c r="C56" s="115"/>
      <c r="D56" s="116" t="s">
        <v>263</v>
      </c>
      <c r="E56" s="247"/>
      <c r="F56" s="96"/>
      <c r="G56" s="87"/>
    </row>
    <row r="57" spans="2:11" ht="72" customHeight="1" x14ac:dyDescent="0.25">
      <c r="C57" s="276" t="s">
        <v>264</v>
      </c>
      <c r="D57" s="277"/>
      <c r="E57" s="109" t="s">
        <v>265</v>
      </c>
      <c r="F57" s="125">
        <f>COUNTIF('1.1.g. Institucions acadèmiques'!B8:B107,"*")</f>
        <v>0</v>
      </c>
      <c r="G57" s="79">
        <f>IF(F57&lt;=10,F57*0.1,1)</f>
        <v>0</v>
      </c>
      <c r="H57" s="99" t="s">
        <v>23</v>
      </c>
      <c r="K57" s="126"/>
    </row>
    <row r="58" spans="2:11" ht="60" customHeight="1" x14ac:dyDescent="0.25">
      <c r="C58" s="276" t="s">
        <v>266</v>
      </c>
      <c r="D58" s="277"/>
      <c r="E58" s="109" t="s">
        <v>267</v>
      </c>
      <c r="F58" s="127">
        <f>COUNTIF('1.1.h.Direcció'!B7:B106,"*")</f>
        <v>0</v>
      </c>
      <c r="G58" s="79">
        <f>IF(F58&lt;=3,F58*0.5,1.5)</f>
        <v>0</v>
      </c>
      <c r="H58" s="99" t="s">
        <v>23</v>
      </c>
      <c r="K58" s="126"/>
    </row>
    <row r="59" spans="2:11" ht="162.75" customHeight="1" x14ac:dyDescent="0.25">
      <c r="C59" s="276" t="s">
        <v>268</v>
      </c>
      <c r="D59" s="277"/>
      <c r="E59" s="109" t="s">
        <v>269</v>
      </c>
      <c r="F59" s="189"/>
      <c r="G59" s="79">
        <f>IF(F59&lt;=10,F59*0.1,1)</f>
        <v>0</v>
      </c>
      <c r="H59" s="99" t="s">
        <v>23</v>
      </c>
      <c r="K59" s="126"/>
    </row>
    <row r="60" spans="2:11" s="70" customFormat="1" ht="60" customHeight="1" x14ac:dyDescent="0.25">
      <c r="C60" s="251" t="s">
        <v>270</v>
      </c>
      <c r="D60" s="255"/>
      <c r="E60" s="120" t="s">
        <v>14</v>
      </c>
      <c r="F60" s="128" t="s">
        <v>15</v>
      </c>
      <c r="G60" s="62">
        <f>+IF(F60="SI",1,0)</f>
        <v>0</v>
      </c>
      <c r="H60" s="75"/>
    </row>
    <row r="61" spans="2:11" ht="26.25" customHeight="1" x14ac:dyDescent="0.25">
      <c r="D61" s="51" t="s">
        <v>24</v>
      </c>
    </row>
    <row r="62" spans="2:11" s="129" customFormat="1" ht="45" customHeight="1" x14ac:dyDescent="0.25">
      <c r="B62" s="253" t="s">
        <v>271</v>
      </c>
      <c r="C62" s="254"/>
      <c r="D62" s="254"/>
      <c r="E62" s="130"/>
      <c r="F62" s="130"/>
      <c r="G62" s="130"/>
      <c r="H62" s="130"/>
      <c r="I62" s="130"/>
      <c r="J62" s="131">
        <f>(G63+G64+G69+G70+G76+G77+H72+H71)*1.5</f>
        <v>0</v>
      </c>
    </row>
    <row r="63" spans="2:11" ht="60" customHeight="1" x14ac:dyDescent="0.25">
      <c r="C63" s="251" t="s">
        <v>272</v>
      </c>
      <c r="D63" s="255"/>
      <c r="E63" s="132" t="s">
        <v>269</v>
      </c>
      <c r="F63" s="133" t="s">
        <v>15</v>
      </c>
      <c r="G63" s="71">
        <f>+IF(F63="SI",1,0)</f>
        <v>0</v>
      </c>
    </row>
    <row r="64" spans="2:11" ht="22.9" customHeight="1" x14ac:dyDescent="0.25">
      <c r="C64" s="251" t="s">
        <v>161</v>
      </c>
      <c r="D64" s="252"/>
      <c r="E64" s="241" t="s">
        <v>273</v>
      </c>
      <c r="F64" s="134"/>
      <c r="G64" s="71">
        <f>'2.ii.Projectes Innovació Docent'!D4</f>
        <v>0</v>
      </c>
      <c r="H64" s="87"/>
    </row>
    <row r="65" spans="2:11" ht="22.9" customHeight="1" x14ac:dyDescent="0.25">
      <c r="C65" s="135"/>
      <c r="D65" s="72" t="s">
        <v>274</v>
      </c>
      <c r="E65" s="242"/>
      <c r="F65" s="94"/>
      <c r="G65" s="87"/>
    </row>
    <row r="66" spans="2:11" ht="28.5" customHeight="1" x14ac:dyDescent="0.25">
      <c r="C66" s="135"/>
      <c r="D66" s="136" t="s">
        <v>275</v>
      </c>
      <c r="E66" s="242"/>
      <c r="F66" s="103"/>
      <c r="G66" s="87"/>
    </row>
    <row r="67" spans="2:11" ht="37.5" customHeight="1" x14ac:dyDescent="0.25">
      <c r="C67" s="135"/>
      <c r="D67" s="72" t="s">
        <v>276</v>
      </c>
      <c r="E67" s="243"/>
      <c r="F67" s="103"/>
      <c r="G67" s="87"/>
    </row>
    <row r="68" spans="2:11" ht="29.25" customHeight="1" x14ac:dyDescent="0.25">
      <c r="C68" s="135"/>
      <c r="D68" s="137" t="s">
        <v>277</v>
      </c>
      <c r="E68" s="244"/>
      <c r="F68" s="96"/>
      <c r="G68" s="87"/>
    </row>
    <row r="69" spans="2:11" ht="38.25" customHeight="1" x14ac:dyDescent="0.25">
      <c r="C69" s="251" t="s">
        <v>278</v>
      </c>
      <c r="D69" s="255"/>
      <c r="E69" s="138" t="s">
        <v>186</v>
      </c>
      <c r="F69" s="139" t="str">
        <f>IFERROR(VLOOKUP($D$7,'AGR INT'!#REF!,13,FALSE), " ")</f>
        <v xml:space="preserve"> </v>
      </c>
      <c r="G69" s="71">
        <f>IF(F69=" ",0,F69)</f>
        <v>0</v>
      </c>
    </row>
    <row r="70" spans="2:11" ht="94.5" customHeight="1" x14ac:dyDescent="0.25">
      <c r="C70" s="251" t="s">
        <v>279</v>
      </c>
      <c r="D70" s="255"/>
      <c r="E70" s="132" t="s">
        <v>280</v>
      </c>
      <c r="F70" s="140">
        <f>COUNTIF('2.iv.Tesis'!B7:B106,"*")</f>
        <v>0</v>
      </c>
      <c r="G70" s="71">
        <f>F70*0.35</f>
        <v>0</v>
      </c>
    </row>
    <row r="71" spans="2:11" s="70" customFormat="1" ht="35.25" customHeight="1" x14ac:dyDescent="0.25">
      <c r="C71" s="251" t="s">
        <v>281</v>
      </c>
      <c r="D71" s="252"/>
      <c r="E71" s="252"/>
      <c r="F71" s="252"/>
      <c r="G71" s="255"/>
      <c r="H71" s="62">
        <f>IFERROR(VLOOKUP(D7,'AGR INT'!#REF!,12,FALSE),0)</f>
        <v>0</v>
      </c>
    </row>
    <row r="72" spans="2:11" s="70" customFormat="1" ht="35.25" customHeight="1" x14ac:dyDescent="0.25">
      <c r="C72" s="251" t="s">
        <v>282</v>
      </c>
      <c r="D72" s="252"/>
      <c r="E72" s="252"/>
      <c r="F72" s="252"/>
      <c r="G72" s="255"/>
      <c r="H72" s="62">
        <f>'2.v.2. Experiència Docent'!E3</f>
        <v>0</v>
      </c>
    </row>
    <row r="73" spans="2:11" s="70" customFormat="1" ht="48" customHeight="1" x14ac:dyDescent="0.25">
      <c r="C73" s="268"/>
      <c r="D73" s="72" t="s">
        <v>283</v>
      </c>
      <c r="E73" s="271" t="s">
        <v>284</v>
      </c>
      <c r="F73" s="140"/>
      <c r="G73" s="62">
        <f>IF('2.v.2. Experiència Docent'!E3=3,3,0)</f>
        <v>0</v>
      </c>
      <c r="H73" s="75"/>
    </row>
    <row r="74" spans="2:11" s="70" customFormat="1" ht="45.75" customHeight="1" x14ac:dyDescent="0.25">
      <c r="C74" s="269"/>
      <c r="D74" s="72" t="s">
        <v>285</v>
      </c>
      <c r="E74" s="272"/>
      <c r="F74" s="140"/>
      <c r="G74" s="62">
        <f>IF('2.v.2. Experiència Docent'!E3=2,2,0)</f>
        <v>0</v>
      </c>
      <c r="H74" s="75"/>
    </row>
    <row r="75" spans="2:11" s="70" customFormat="1" ht="54" customHeight="1" x14ac:dyDescent="0.25">
      <c r="C75" s="270"/>
      <c r="D75" s="72" t="s">
        <v>286</v>
      </c>
      <c r="E75" s="273"/>
      <c r="F75" s="140"/>
      <c r="G75" s="62">
        <f>IF('2.v.2. Experiència Docent'!E3=1,1,0)</f>
        <v>0</v>
      </c>
      <c r="H75" s="75"/>
    </row>
    <row r="76" spans="2:11" ht="106.5" customHeight="1" x14ac:dyDescent="0.25">
      <c r="C76" s="251" t="s">
        <v>287</v>
      </c>
      <c r="D76" s="255"/>
      <c r="E76" s="132" t="s">
        <v>288</v>
      </c>
      <c r="F76" s="140">
        <f>'2.vi. Comissions docència'!C4</f>
        <v>0</v>
      </c>
      <c r="G76" s="71">
        <f>IF(F76*0.3&gt;=1.5,1.5,F76*0.3)</f>
        <v>0</v>
      </c>
      <c r="K76" s="126"/>
    </row>
    <row r="77" spans="2:11" ht="106.5" customHeight="1" x14ac:dyDescent="0.25">
      <c r="C77" s="251" t="s">
        <v>289</v>
      </c>
      <c r="D77" s="255"/>
      <c r="E77" s="132" t="s">
        <v>269</v>
      </c>
      <c r="F77" s="133"/>
      <c r="G77" s="71">
        <f>IF(F77*0.2&gt;=1,1,F77*0.2)</f>
        <v>0</v>
      </c>
      <c r="H77" s="99" t="s">
        <v>23</v>
      </c>
    </row>
    <row r="78" spans="2:11" ht="34.5" customHeight="1" x14ac:dyDescent="0.25">
      <c r="D78" s="51" t="s">
        <v>24</v>
      </c>
    </row>
    <row r="79" spans="2:11" s="129" customFormat="1" ht="18.75" x14ac:dyDescent="0.25">
      <c r="B79" s="57" t="s">
        <v>169</v>
      </c>
      <c r="C79" s="141"/>
      <c r="D79" s="141"/>
      <c r="E79" s="141"/>
      <c r="F79" s="141"/>
      <c r="G79" s="141"/>
      <c r="H79" s="130"/>
      <c r="I79" s="130"/>
      <c r="J79" s="142">
        <f>IF(I80&gt;=3,3,IF(I80&gt;0,I80,0))</f>
        <v>0</v>
      </c>
    </row>
    <row r="80" spans="2:11" s="65" customFormat="1" ht="26.45" customHeight="1" x14ac:dyDescent="0.25">
      <c r="B80" s="266" t="s">
        <v>28</v>
      </c>
      <c r="C80" s="267"/>
      <c r="D80" s="267"/>
      <c r="E80" s="267"/>
      <c r="F80" s="66"/>
      <c r="G80" s="66"/>
      <c r="H80" s="67"/>
      <c r="I80" s="68">
        <f>(G81+G82)*1.5</f>
        <v>0</v>
      </c>
      <c r="J80" s="69"/>
    </row>
    <row r="81" spans="2:10" s="70" customFormat="1" ht="82.5" customHeight="1" x14ac:dyDescent="0.25">
      <c r="C81" s="251" t="s">
        <v>290</v>
      </c>
      <c r="D81" s="255"/>
      <c r="E81" s="143" t="s">
        <v>291</v>
      </c>
      <c r="F81" s="76"/>
      <c r="G81" s="62">
        <f>+F81*0.4</f>
        <v>0</v>
      </c>
      <c r="H81" s="75"/>
    </row>
    <row r="82" spans="2:10" s="70" customFormat="1" ht="85.5" customHeight="1" x14ac:dyDescent="0.25">
      <c r="C82" s="251" t="s">
        <v>292</v>
      </c>
      <c r="D82" s="255"/>
      <c r="E82" s="143" t="s">
        <v>291</v>
      </c>
      <c r="F82" s="73"/>
      <c r="G82" s="74">
        <f>+F82*0.2</f>
        <v>0</v>
      </c>
      <c r="H82" s="75"/>
    </row>
    <row r="84" spans="2:10" s="129" customFormat="1" ht="33.75" customHeight="1" x14ac:dyDescent="0.25">
      <c r="B84" s="57" t="s">
        <v>293</v>
      </c>
      <c r="C84" s="130"/>
      <c r="D84" s="130"/>
      <c r="E84" s="130"/>
      <c r="F84" s="130"/>
      <c r="G84" s="130"/>
      <c r="H84" s="130"/>
      <c r="I84" s="130"/>
      <c r="J84" s="144"/>
    </row>
    <row r="85" spans="2:10" ht="60" customHeight="1" x14ac:dyDescent="0.25">
      <c r="C85" s="251" t="s">
        <v>294</v>
      </c>
      <c r="D85" s="255"/>
      <c r="E85" s="132" t="s">
        <v>295</v>
      </c>
      <c r="F85" s="133" t="s">
        <v>15</v>
      </c>
      <c r="G85" s="140" t="str">
        <f>IF(F85="NO","","Segons criteri comissió")</f>
        <v/>
      </c>
      <c r="H85" s="49"/>
    </row>
    <row r="87" spans="2:10" ht="40.5" customHeight="1" x14ac:dyDescent="0.25"/>
  </sheetData>
  <sheetProtection algorithmName="SHA-512" hashValue="hJC4+oHqZR7bXPwZpn7GKWUozRo0WKzB/7uxibrxj/x/b2/+3IdablsXkdZaRhJa6SVP8cafuimrOXh+WBoiuw==" saltValue="koZQn8UjrOW/e2INTzeFSQ==" spinCount="100000" sheet="1" objects="1" scenarios="1"/>
  <dataConsolidate/>
  <mergeCells count="46">
    <mergeCell ref="C16:G16"/>
    <mergeCell ref="C17:C19"/>
    <mergeCell ref="E17:E19"/>
    <mergeCell ref="B10:C10"/>
    <mergeCell ref="B9:C9"/>
    <mergeCell ref="B11:C11"/>
    <mergeCell ref="G13:K13"/>
    <mergeCell ref="E20:E27"/>
    <mergeCell ref="C58:D58"/>
    <mergeCell ref="C59:D59"/>
    <mergeCell ref="C57:D57"/>
    <mergeCell ref="E31:E36"/>
    <mergeCell ref="E28:E30"/>
    <mergeCell ref="C29:C30"/>
    <mergeCell ref="C52:D52"/>
    <mergeCell ref="E38:E40"/>
    <mergeCell ref="E42:E46"/>
    <mergeCell ref="C41:E41"/>
    <mergeCell ref="C85:D85"/>
    <mergeCell ref="C69:D69"/>
    <mergeCell ref="C77:D77"/>
    <mergeCell ref="C70:D70"/>
    <mergeCell ref="C76:D76"/>
    <mergeCell ref="B80:E80"/>
    <mergeCell ref="C72:G72"/>
    <mergeCell ref="C73:C75"/>
    <mergeCell ref="E73:E75"/>
    <mergeCell ref="C81:D81"/>
    <mergeCell ref="C82:D82"/>
    <mergeCell ref="C71:G71"/>
    <mergeCell ref="A2:K2"/>
    <mergeCell ref="B7:C7"/>
    <mergeCell ref="E13:F13"/>
    <mergeCell ref="B8:D8"/>
    <mergeCell ref="E64:E68"/>
    <mergeCell ref="E52:E56"/>
    <mergeCell ref="E49:E51"/>
    <mergeCell ref="C64:D64"/>
    <mergeCell ref="B62:D62"/>
    <mergeCell ref="C63:D63"/>
    <mergeCell ref="G12:K12"/>
    <mergeCell ref="C20:D20"/>
    <mergeCell ref="C28:D28"/>
    <mergeCell ref="C60:D60"/>
    <mergeCell ref="F7:K7"/>
    <mergeCell ref="C31:D31"/>
  </mergeCells>
  <dataValidations xWindow="923" yWindow="592" count="31">
    <dataValidation type="list" allowBlank="1" showErrorMessage="1" errorTitle="Error" error="Escollir una de les dos opcions del desplegable" promptTitle="MEMBRE ELECTE INSTITUCIONS" prompt="Indicar si s'és membre electe d'institucions de gran prestig nacional i internacional." sqref="F63 F85" xr:uid="{1F5C8957-31D1-45F9-9274-5728352722DE}">
      <formula1>"SI,NO"</formula1>
    </dataValidation>
    <dataValidation type="whole" allowBlank="1" showInputMessage="1" showErrorMessage="1" errorTitle="Error" prompt="Introduir el nombre de coordinacions " sqref="F29" xr:uid="{42E9015F-1F5C-4E37-AABC-2258B183F311}">
      <formula1>0</formula1>
      <formula2>1000</formula2>
    </dataValidation>
    <dataValidation type="whole" operator="greaterThanOrEqual" allowBlank="1" showErrorMessage="1" errorTitle="Error" prompt="Introduir el nombre de projectes computats_x000a_" sqref="F65:F68" xr:uid="{40501977-5B87-40AA-90B1-5ED8964ACB65}">
      <formula1>0</formula1>
    </dataValidation>
    <dataValidation type="whole" operator="greaterThanOrEqual" allowBlank="1" showErrorMessage="1" errorTitle="Error" prompt="Introduir el nombre de SGR finançats dels que s'ha estat IP" sqref="F37:G40" xr:uid="{ECDDED6F-7F8C-4395-9C25-B5AB856C4C2D}">
      <formula1>0</formula1>
    </dataValidation>
    <dataValidation allowBlank="1" showErrorMessage="1" errorTitle="ERROR" error="El límit són 5 trams." prompt="Introduir el nombre de trams de docència autonòmics avaluats favorablement. _x000a_" sqref="F69" xr:uid="{00898EEB-4A0E-47A4-840A-F0B1CC0F249D}"/>
    <dataValidation type="whole" operator="greaterThanOrEqual" allowBlank="1" showInputMessage="1" showErrorMessage="1" errorTitle="ERROR" error="Escollir una de les dos opcions del desplegable" prompt="Introduir nombre de mèrits a avaluar" sqref="F77" xr:uid="{D4283CDA-7781-4943-B098-17B6E3662CF0}">
      <formula1>0</formula1>
    </dataValidation>
    <dataValidation type="whole" operator="greaterThanOrEqual" allowBlank="1" showInputMessage="1" showErrorMessage="1" sqref="G22:G25 G38:G40 G32:G36" xr:uid="{0C4B4806-43D9-4EB1-BD6D-611BBE49069B}">
      <formula1>0</formula1>
    </dataValidation>
    <dataValidation type="whole" allowBlank="1" showInputMessage="1" showErrorMessage="1" errorTitle="Error" prompt="Introduir el nombre de participacions " sqref="F30" xr:uid="{5A8DABD8-4A07-4330-A417-6D7BAF826C86}">
      <formula1>0</formula1>
      <formula2>1000</formula2>
    </dataValidation>
    <dataValidation type="whole" operator="greaterThanOrEqual" allowBlank="1" showErrorMessage="1" errorTitle="Error" prompt="Introduir el nombre de publicacions de categoria 1" sqref="F42" xr:uid="{BB82795C-546C-470D-A3E5-E021FBB99062}">
      <formula1>0</formula1>
    </dataValidation>
    <dataValidation type="whole" operator="greaterThanOrEqual" allowBlank="1" showErrorMessage="1" errorTitle="Error" prompt="Introduir el nombre de monografies de categoria 2" sqref="F45 G52 F47:F49" xr:uid="{F89717AD-2C59-4FC5-BD9B-E1AF49784990}">
      <formula1>0</formula1>
    </dataValidation>
    <dataValidation type="whole" operator="greaterThanOrEqual" allowBlank="1" showErrorMessage="1" errorTitle="Error" prompt="Introduir el nombre de monografies de categoria 1" sqref="F43" xr:uid="{E615740C-53F1-4080-A6C8-4FF35FC1D415}">
      <formula1>0</formula1>
    </dataValidation>
    <dataValidation type="whole" operator="greaterThanOrEqual" allowBlank="1" showErrorMessage="1" errorTitle="Error" prompt="Introduir el nombre de publicacions de categoria 2" sqref="F44" xr:uid="{9198BE45-8A76-429B-B5E6-D03827629A8D}">
      <formula1>0</formula1>
    </dataValidation>
    <dataValidation type="whole" operator="greaterThanOrEqual" allowBlank="1" showErrorMessage="1" errorTitle="Error" prompt="Introduir el nombre de convenis-any internacionals vigents en els que s'és responsable_x000a_" sqref="F53" xr:uid="{1C2A2BC3-2DE3-4885-ABAE-8FA930DF9BA5}">
      <formula1>0</formula1>
    </dataValidation>
    <dataValidation type="whole" operator="greaterThanOrEqual" allowBlank="1" showErrorMessage="1" errorTitle="Error" prompt="Introduir el nombre de convenis-any internacionals vigents en els que s'hi participa" sqref="F54" xr:uid="{0E44E909-6015-45FF-A192-D3BAC3C86527}">
      <formula1>0</formula1>
    </dataValidation>
    <dataValidation type="whole" operator="greaterThanOrEqual" allowBlank="1" showInputMessage="1" showErrorMessage="1" errorTitle="Error" prompt="Introduir el nombre de convenis-any nacionals vigents en els que s'és responsable_x000a_" sqref="F55" xr:uid="{BF8917D4-7BE7-4A49-B6E2-95FBD0D43AD2}">
      <formula1>0</formula1>
    </dataValidation>
    <dataValidation type="whole" operator="greaterThanOrEqual" allowBlank="1" showInputMessage="1" showErrorMessage="1" errorTitle="Error" prompt="Introduir el nombre de convenis-any nacionals vigents en els que s'hi participa" sqref="F56" xr:uid="{23714078-238F-4313-8291-CF1F54A52C88}">
      <formula1>0</formula1>
    </dataValidation>
    <dataValidation operator="greaterThanOrEqual" allowBlank="1" showErrorMessage="1" errorTitle="Error" prompt="Introduir el nombre d'institucions en les que és membre electe" sqref="F57" xr:uid="{73514FB5-E41C-40B6-AA8C-984B94D3555B}"/>
    <dataValidation type="whole" operator="greaterThanOrEqual" allowBlank="1" showInputMessage="1" showErrorMessage="1" errorTitle="Error" prompt="Introduir el nombre de mèrits a avaluar" sqref="F59" xr:uid="{3AAB883A-EDC8-4736-AABF-5EEB1708AE7A}">
      <formula1>0</formula1>
    </dataValidation>
    <dataValidation type="whole" operator="greaterThanOrEqual" allowBlank="1" showErrorMessage="1" errorTitle="Error" prompt="Introduir el nombre publicacions amb un mínim de 20 citacions" sqref="F50" xr:uid="{8429ECAF-028C-4C2B-B2D9-081B5E6FBF2B}">
      <formula1>0</formula1>
    </dataValidation>
    <dataValidation type="whole" operator="greaterThanOrEqual" allowBlank="1" showInputMessage="1" showErrorMessage="1" errorTitle="Error" prompt="Introduir el nombre publicacions amb 100 o més citacions" sqref="F51" xr:uid="{2D638434-B0D9-41D3-9D06-2345CE21AFBC}">
      <formula1>0</formula1>
    </dataValidation>
    <dataValidation type="whole" operator="greaterThanOrEqual" allowBlank="1" showErrorMessage="1" errorTitle="ERROR" error="El límit són 5 trams." prompt="Introduir el nombre de tesis doctorals" sqref="F70" xr:uid="{BACE62C4-FD50-498A-BA57-7B6774ABD5AF}">
      <formula1>0</formula1>
    </dataValidation>
    <dataValidation operator="greaterThanOrEqual" allowBlank="1" showErrorMessage="1" errorTitle="ERROR" error="El límit són 5 trams." prompt="Introduir el nombre de mèrits per període de 3 anys" sqref="F76" xr:uid="{AFADEF20-6C09-43AB-B0A0-BD82360C1594}"/>
    <dataValidation type="whole" allowBlank="1" showErrorMessage="1" errorTitle="Error" prompt="Introduir el nombre de mèrits a avaluar" sqref="F58" xr:uid="{35C9FDAF-47A6-466C-87A4-913904AE2104}">
      <formula1>0</formula1>
      <formula2>1000</formula2>
    </dataValidation>
    <dataValidation allowBlank="1" showErrorMessage="1" prompt="Introduir el nombre de projectes d'aquest tipus (la duració estandard és de 3 anys, si aquesta és diferent es calcularà la part proporcional)" sqref="F22:F27 F38:F40 F32:F36" xr:uid="{4BD467E7-1E15-497B-A762-3D68CA632841}"/>
    <dataValidation allowBlank="1" showErrorMessage="1" sqref="G69" xr:uid="{E6172333-1548-4DC4-A770-3A40649BC0D6}"/>
    <dataValidation type="list" allowBlank="1" showErrorMessage="1" errorTitle="Error" error="Escollir una de les dos opcions del desplegable" promptTitle="DIRECCIÓ GRANS INSTITUCIONS" prompt="Indicar si s'és membre electe d'institucions de gran prestig nacional i internacional." sqref="F60" xr:uid="{9E2EE69F-5C86-4560-A6A8-0B2D2564412C}">
      <formula1>"SI,NO"</formula1>
    </dataValidation>
    <dataValidation type="decimal" allowBlank="1" showInputMessage="1" showErrorMessage="1" errorTitle="Error" prompt="Introduir el nombre d'anys  d'exercici dels càrrecs_x000a_" sqref="F81:F82" xr:uid="{8D2402AE-6163-48C0-83D2-EE936EE0289B}">
      <formula1>0</formula1>
      <formula2>1000</formula2>
    </dataValidation>
    <dataValidation allowBlank="1" showErrorMessage="1" errorTitle="Error" prompt="_x000a_" sqref="F73:F75" xr:uid="{40016D6B-BAF0-43BA-AB89-AA85ABCC2061}"/>
    <dataValidation operator="greaterThanOrEqual" allowBlank="1" showInputMessage="1" showErrorMessage="1" errorTitle="Error" prompt="Seleccionar l'àrea de coneixement" sqref="F46" xr:uid="{081C4AFB-5B52-4DA2-92CB-A6D9CDB96688}"/>
    <dataValidation allowBlank="1" showInputMessage="1" showErrorMessage="1" errorTitle="Error" error="Escollir una de les dues opcions del desplegable" sqref="F17:F19" xr:uid="{362FC273-A343-4546-9EDD-0912E9D1411C}"/>
    <dataValidation operator="greaterThanOrEqual" allowBlank="1" showErrorMessage="1" errorTitle="Error" prompt="Introduir el nombre de SGR finançats dels que s'ha estat IP" sqref="H41" xr:uid="{183BAFEA-3B1A-4842-A1DD-BC81A99D80FD}"/>
  </dataValidations>
  <pageMargins left="0.70866141732283472" right="0.70866141732283472" top="0.74803149606299213" bottom="0.74803149606299213" header="0.31496062992125984" footer="0.31496062992125984"/>
  <pageSetup paperSize="9" scale="4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13"/>
  <dimension ref="A1:J2"/>
  <sheetViews>
    <sheetView workbookViewId="0">
      <selection activeCell="G2" sqref="G2"/>
    </sheetView>
  </sheetViews>
  <sheetFormatPr baseColWidth="10" defaultColWidth="11.42578125" defaultRowHeight="15" x14ac:dyDescent="0.25"/>
  <cols>
    <col min="1" max="1" width="17.85546875" style="198" customWidth="1"/>
    <col min="2" max="2" width="40.85546875" style="198" customWidth="1"/>
    <col min="3" max="3" width="14.7109375" style="198" customWidth="1"/>
    <col min="4" max="4" width="12.5703125" style="198" customWidth="1"/>
    <col min="5" max="5" width="48.28515625" style="198" customWidth="1"/>
    <col min="6" max="6" width="14.140625" style="198" customWidth="1"/>
    <col min="7" max="8" width="12.5703125" style="198" customWidth="1"/>
    <col min="9" max="9" width="16.42578125" style="198" customWidth="1"/>
    <col min="10" max="10" width="23" style="198" customWidth="1"/>
    <col min="11" max="16384" width="11.42578125" style="198"/>
  </cols>
  <sheetData>
    <row r="1" spans="1:10" s="195" customFormat="1" ht="48" customHeight="1" x14ac:dyDescent="0.25">
      <c r="A1" s="299" t="s">
        <v>298</v>
      </c>
      <c r="B1" s="300"/>
      <c r="C1" s="192" t="s">
        <v>45</v>
      </c>
      <c r="D1" s="192" t="s">
        <v>85</v>
      </c>
      <c r="E1" s="192" t="s">
        <v>17</v>
      </c>
      <c r="F1" s="193" t="s">
        <v>10</v>
      </c>
      <c r="G1" s="193" t="s">
        <v>89</v>
      </c>
      <c r="H1" s="193" t="s">
        <v>90</v>
      </c>
      <c r="I1" s="193" t="s">
        <v>91</v>
      </c>
      <c r="J1" s="194" t="s">
        <v>12</v>
      </c>
    </row>
    <row r="2" spans="1:10" ht="20.25" customHeight="1" x14ac:dyDescent="0.25">
      <c r="A2" s="301" t="str">
        <f>'Valoració '!D9</f>
        <v xml:space="preserve"> </v>
      </c>
      <c r="B2" s="302"/>
      <c r="C2" s="196">
        <f>'Valoració '!D7</f>
        <v>0</v>
      </c>
      <c r="D2" s="196" t="str">
        <f>'Valoració '!D10</f>
        <v xml:space="preserve"> </v>
      </c>
      <c r="E2" s="196" t="str">
        <f>'Valoració '!D11</f>
        <v xml:space="preserve"> </v>
      </c>
      <c r="F2" s="197">
        <f>'Valoració '!I15</f>
        <v>0</v>
      </c>
      <c r="G2" s="197">
        <f>'Valoració '!J62</f>
        <v>0</v>
      </c>
      <c r="H2" s="197">
        <f>'Valoració '!J79</f>
        <v>0</v>
      </c>
      <c r="I2" s="197">
        <f>'Valoració '!J84</f>
        <v>0</v>
      </c>
      <c r="J2" s="197">
        <f>'Valoració '!G13</f>
        <v>0</v>
      </c>
    </row>
  </sheetData>
  <sheetProtection algorithmName="SHA-512" hashValue="+vTNKPLj5FazSWvpctthYdb3viH/KaGefw8HGX927CDz9hews+ubeyMYyeym4mfjvqQPmkYZsZ68SyMa778Y/Q==" saltValue="G0yE2oWm3LPzn1jvdX8mUQ==" spinCount="100000" sheet="1" objects="1" scenarios="1" selectLockedCells="1"/>
  <mergeCells count="2">
    <mergeCell ref="A1:B1"/>
    <mergeCell ref="A2:B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8"/>
  <dimension ref="A1:L34"/>
  <sheetViews>
    <sheetView workbookViewId="0">
      <selection activeCell="F10" sqref="F10"/>
    </sheetView>
  </sheetViews>
  <sheetFormatPr baseColWidth="10" defaultColWidth="9.140625" defaultRowHeight="15" x14ac:dyDescent="0.25"/>
  <cols>
    <col min="1" max="2" width="10.85546875" style="214" customWidth="1"/>
    <col min="3" max="3" width="41.42578125" style="214" customWidth="1"/>
    <col min="4" max="4" width="21.42578125" style="214" customWidth="1"/>
    <col min="5" max="5" width="18.28515625" style="214" bestFit="1" customWidth="1"/>
    <col min="6" max="6" width="43.42578125" style="214" bestFit="1" customWidth="1"/>
    <col min="7" max="7" width="10.7109375" style="214" customWidth="1"/>
    <col min="8" max="8" width="13.7109375" style="214" customWidth="1"/>
    <col min="9" max="9" width="38.28515625" style="214" customWidth="1"/>
    <col min="10" max="10" width="13.85546875" style="215" customWidth="1"/>
    <col min="11" max="11" width="9.140625" style="215"/>
    <col min="12" max="12" width="12" style="216" bestFit="1" customWidth="1"/>
    <col min="13" max="13" width="15.85546875" style="214" bestFit="1" customWidth="1"/>
    <col min="14" max="16384" width="9.140625" style="214"/>
  </cols>
  <sheetData>
    <row r="1" spans="1:8" x14ac:dyDescent="0.25">
      <c r="A1" s="213" t="s">
        <v>193</v>
      </c>
      <c r="B1" s="213" t="s">
        <v>194</v>
      </c>
      <c r="C1" s="213" t="s">
        <v>195</v>
      </c>
      <c r="D1" s="213" t="s">
        <v>196</v>
      </c>
      <c r="E1" s="213" t="s">
        <v>197</v>
      </c>
      <c r="F1" s="213" t="s">
        <v>198</v>
      </c>
      <c r="G1" s="213" t="s">
        <v>226</v>
      </c>
      <c r="H1" s="213" t="s">
        <v>227</v>
      </c>
    </row>
    <row r="2" spans="1:8" x14ac:dyDescent="0.25">
      <c r="A2" s="214" t="s">
        <v>305</v>
      </c>
      <c r="B2" s="214">
        <v>1358202</v>
      </c>
      <c r="C2" s="214" t="s">
        <v>306</v>
      </c>
      <c r="D2" s="214" t="s">
        <v>307</v>
      </c>
      <c r="E2" s="214" t="s">
        <v>308</v>
      </c>
      <c r="F2" s="214" t="s">
        <v>309</v>
      </c>
      <c r="G2" s="214" t="s">
        <v>390</v>
      </c>
    </row>
    <row r="3" spans="1:8" x14ac:dyDescent="0.25">
      <c r="A3" s="214" t="s">
        <v>199</v>
      </c>
      <c r="B3" s="214">
        <v>2124446</v>
      </c>
      <c r="C3" s="214" t="s">
        <v>200</v>
      </c>
      <c r="D3" s="214" t="s">
        <v>201</v>
      </c>
      <c r="E3" s="214" t="s">
        <v>190</v>
      </c>
      <c r="F3" s="214" t="s">
        <v>202</v>
      </c>
      <c r="G3" s="214" t="s">
        <v>391</v>
      </c>
    </row>
    <row r="4" spans="1:8" x14ac:dyDescent="0.25">
      <c r="A4" s="214" t="s">
        <v>310</v>
      </c>
      <c r="B4" s="214">
        <v>1150920</v>
      </c>
      <c r="C4" s="214" t="s">
        <v>311</v>
      </c>
      <c r="D4" s="214" t="s">
        <v>201</v>
      </c>
      <c r="E4" s="214" t="s">
        <v>312</v>
      </c>
      <c r="F4" s="214" t="s">
        <v>313</v>
      </c>
      <c r="G4" s="214" t="s">
        <v>392</v>
      </c>
    </row>
    <row r="5" spans="1:8" x14ac:dyDescent="0.25">
      <c r="A5" s="214" t="s">
        <v>314</v>
      </c>
      <c r="B5" s="214">
        <v>2059774</v>
      </c>
      <c r="C5" s="214" t="s">
        <v>315</v>
      </c>
      <c r="D5" s="214" t="s">
        <v>201</v>
      </c>
      <c r="E5" s="214" t="s">
        <v>316</v>
      </c>
      <c r="F5" s="214" t="s">
        <v>317</v>
      </c>
      <c r="G5" s="214" t="s">
        <v>393</v>
      </c>
    </row>
    <row r="6" spans="1:8" x14ac:dyDescent="0.25">
      <c r="A6" s="214" t="s">
        <v>318</v>
      </c>
      <c r="B6" s="214">
        <v>1004941</v>
      </c>
      <c r="C6" s="214" t="s">
        <v>319</v>
      </c>
      <c r="D6" s="214" t="s">
        <v>201</v>
      </c>
      <c r="E6" s="214" t="s">
        <v>320</v>
      </c>
      <c r="F6" s="214" t="s">
        <v>320</v>
      </c>
      <c r="G6" s="214" t="s">
        <v>394</v>
      </c>
    </row>
    <row r="7" spans="1:8" x14ac:dyDescent="0.25">
      <c r="A7" s="214" t="s">
        <v>321</v>
      </c>
      <c r="B7" s="214">
        <v>2073701</v>
      </c>
      <c r="C7" s="214" t="s">
        <v>322</v>
      </c>
      <c r="D7" s="214" t="s">
        <v>201</v>
      </c>
      <c r="E7" s="214" t="s">
        <v>308</v>
      </c>
      <c r="F7" s="214" t="s">
        <v>323</v>
      </c>
      <c r="G7" s="214" t="s">
        <v>390</v>
      </c>
    </row>
    <row r="8" spans="1:8" x14ac:dyDescent="0.25">
      <c r="A8" s="214" t="s">
        <v>324</v>
      </c>
      <c r="B8" s="214">
        <v>2064912</v>
      </c>
      <c r="C8" s="214" t="s">
        <v>325</v>
      </c>
      <c r="D8" s="214" t="s">
        <v>201</v>
      </c>
      <c r="E8" s="214" t="s">
        <v>316</v>
      </c>
      <c r="F8" s="214" t="s">
        <v>326</v>
      </c>
      <c r="G8" s="214" t="s">
        <v>393</v>
      </c>
    </row>
    <row r="9" spans="1:8" x14ac:dyDescent="0.25">
      <c r="A9" s="214" t="s">
        <v>327</v>
      </c>
      <c r="B9" s="214">
        <v>1003309</v>
      </c>
      <c r="C9" s="214" t="s">
        <v>328</v>
      </c>
      <c r="D9" s="214" t="s">
        <v>201</v>
      </c>
      <c r="E9" s="214" t="s">
        <v>329</v>
      </c>
      <c r="F9" s="214" t="s">
        <v>388</v>
      </c>
    </row>
    <row r="10" spans="1:8" x14ac:dyDescent="0.25">
      <c r="A10" s="214" t="s">
        <v>203</v>
      </c>
      <c r="B10" s="214">
        <v>2138715</v>
      </c>
      <c r="C10" s="214" t="s">
        <v>204</v>
      </c>
      <c r="D10" s="214" t="s">
        <v>201</v>
      </c>
      <c r="E10" s="214" t="s">
        <v>189</v>
      </c>
      <c r="F10" s="214" t="s">
        <v>205</v>
      </c>
      <c r="G10" s="214" t="s">
        <v>395</v>
      </c>
    </row>
    <row r="11" spans="1:8" x14ac:dyDescent="0.25">
      <c r="A11" s="214" t="s">
        <v>206</v>
      </c>
      <c r="B11" s="214">
        <v>1002993</v>
      </c>
      <c r="C11" s="214" t="s">
        <v>207</v>
      </c>
      <c r="D11" s="214" t="s">
        <v>208</v>
      </c>
      <c r="E11" s="214" t="s">
        <v>106</v>
      </c>
      <c r="G11" s="214" t="s">
        <v>396</v>
      </c>
    </row>
    <row r="12" spans="1:8" x14ac:dyDescent="0.25">
      <c r="A12" s="214" t="s">
        <v>209</v>
      </c>
      <c r="B12" s="214">
        <v>2080483</v>
      </c>
      <c r="C12" s="214" t="s">
        <v>210</v>
      </c>
      <c r="D12" s="214" t="s">
        <v>201</v>
      </c>
      <c r="E12" s="214" t="s">
        <v>176</v>
      </c>
      <c r="F12" s="214" t="s">
        <v>176</v>
      </c>
      <c r="G12" s="214" t="s">
        <v>397</v>
      </c>
    </row>
    <row r="13" spans="1:8" x14ac:dyDescent="0.25">
      <c r="A13" s="214" t="s">
        <v>330</v>
      </c>
      <c r="B13" s="214">
        <v>2074930</v>
      </c>
      <c r="C13" s="214" t="s">
        <v>331</v>
      </c>
      <c r="D13" s="214" t="s">
        <v>307</v>
      </c>
      <c r="E13" s="214" t="s">
        <v>106</v>
      </c>
      <c r="F13" s="214" t="s">
        <v>332</v>
      </c>
      <c r="G13" s="214" t="s">
        <v>396</v>
      </c>
    </row>
    <row r="14" spans="1:8" x14ac:dyDescent="0.25">
      <c r="A14" s="214" t="s">
        <v>211</v>
      </c>
      <c r="B14" s="214">
        <v>1187756</v>
      </c>
      <c r="C14" s="214" t="s">
        <v>212</v>
      </c>
      <c r="D14" s="214" t="s">
        <v>201</v>
      </c>
      <c r="E14" s="214" t="s">
        <v>213</v>
      </c>
      <c r="F14" s="214" t="s">
        <v>214</v>
      </c>
      <c r="G14" s="214" t="s">
        <v>398</v>
      </c>
    </row>
    <row r="15" spans="1:8" x14ac:dyDescent="0.25">
      <c r="A15" s="214" t="s">
        <v>215</v>
      </c>
      <c r="B15" s="214">
        <v>1282922</v>
      </c>
      <c r="C15" s="214" t="s">
        <v>216</v>
      </c>
      <c r="D15" s="214" t="s">
        <v>217</v>
      </c>
      <c r="E15" s="214" t="s">
        <v>218</v>
      </c>
    </row>
    <row r="16" spans="1:8" x14ac:dyDescent="0.25">
      <c r="A16" s="214" t="s">
        <v>333</v>
      </c>
      <c r="B16" s="214">
        <v>1102218</v>
      </c>
      <c r="C16" s="214" t="s">
        <v>334</v>
      </c>
      <c r="D16" s="214" t="s">
        <v>201</v>
      </c>
      <c r="E16" s="214" t="s">
        <v>320</v>
      </c>
      <c r="F16" s="214" t="s">
        <v>320</v>
      </c>
      <c r="G16" s="214" t="s">
        <v>394</v>
      </c>
    </row>
    <row r="17" spans="1:7" x14ac:dyDescent="0.25">
      <c r="A17" s="214" t="s">
        <v>335</v>
      </c>
      <c r="B17" s="214">
        <v>2013287</v>
      </c>
      <c r="C17" s="214" t="s">
        <v>336</v>
      </c>
      <c r="D17" s="214" t="s">
        <v>337</v>
      </c>
      <c r="E17" s="214" t="s">
        <v>320</v>
      </c>
      <c r="F17" s="214" t="s">
        <v>320</v>
      </c>
      <c r="G17" s="214" t="s">
        <v>394</v>
      </c>
    </row>
    <row r="18" spans="1:7" x14ac:dyDescent="0.25">
      <c r="A18" s="214" t="s">
        <v>338</v>
      </c>
      <c r="B18" s="214">
        <v>1121155</v>
      </c>
      <c r="C18" s="214" t="s">
        <v>339</v>
      </c>
      <c r="D18" s="214" t="s">
        <v>307</v>
      </c>
      <c r="E18" s="214" t="s">
        <v>106</v>
      </c>
      <c r="F18" s="214" t="s">
        <v>106</v>
      </c>
      <c r="G18" s="214" t="s">
        <v>396</v>
      </c>
    </row>
    <row r="19" spans="1:7" x14ac:dyDescent="0.25">
      <c r="A19" s="214" t="s">
        <v>340</v>
      </c>
      <c r="B19" s="214">
        <v>2108177</v>
      </c>
      <c r="C19" s="214" t="s">
        <v>341</v>
      </c>
      <c r="D19" s="214" t="s">
        <v>342</v>
      </c>
      <c r="E19" s="214" t="s">
        <v>343</v>
      </c>
      <c r="F19" s="214" t="s">
        <v>344</v>
      </c>
      <c r="G19" s="214" t="s">
        <v>399</v>
      </c>
    </row>
    <row r="20" spans="1:7" x14ac:dyDescent="0.25">
      <c r="A20" s="214" t="s">
        <v>345</v>
      </c>
      <c r="B20" s="214">
        <v>2072661</v>
      </c>
      <c r="C20" s="214" t="s">
        <v>346</v>
      </c>
      <c r="D20" s="214" t="s">
        <v>347</v>
      </c>
      <c r="E20" s="214" t="s">
        <v>348</v>
      </c>
      <c r="F20" s="214" t="s">
        <v>348</v>
      </c>
      <c r="G20" s="214" t="s">
        <v>400</v>
      </c>
    </row>
    <row r="21" spans="1:7" x14ac:dyDescent="0.25">
      <c r="A21" s="214" t="s">
        <v>349</v>
      </c>
      <c r="B21" s="214">
        <v>2033462</v>
      </c>
      <c r="C21" s="214" t="s">
        <v>350</v>
      </c>
      <c r="D21" s="214" t="s">
        <v>201</v>
      </c>
      <c r="E21" s="214" t="s">
        <v>316</v>
      </c>
      <c r="F21" s="214" t="s">
        <v>317</v>
      </c>
      <c r="G21" s="214" t="s">
        <v>393</v>
      </c>
    </row>
    <row r="22" spans="1:7" x14ac:dyDescent="0.25">
      <c r="A22" s="214" t="s">
        <v>351</v>
      </c>
      <c r="B22" s="214">
        <v>2132589</v>
      </c>
      <c r="C22" s="214" t="s">
        <v>352</v>
      </c>
      <c r="D22" s="214" t="s">
        <v>201</v>
      </c>
      <c r="E22" s="214" t="s">
        <v>353</v>
      </c>
      <c r="F22" s="214" t="s">
        <v>354</v>
      </c>
      <c r="G22" s="214" t="s">
        <v>401</v>
      </c>
    </row>
    <row r="23" spans="1:7" x14ac:dyDescent="0.25">
      <c r="A23" s="214" t="s">
        <v>355</v>
      </c>
      <c r="B23" s="214">
        <v>1003750</v>
      </c>
      <c r="C23" s="214" t="s">
        <v>356</v>
      </c>
      <c r="D23" s="214" t="s">
        <v>201</v>
      </c>
      <c r="E23" s="214" t="s">
        <v>357</v>
      </c>
      <c r="F23" s="214" t="s">
        <v>358</v>
      </c>
      <c r="G23" s="214" t="s">
        <v>402</v>
      </c>
    </row>
    <row r="24" spans="1:7" x14ac:dyDescent="0.25">
      <c r="A24" s="214" t="s">
        <v>359</v>
      </c>
      <c r="B24" s="214">
        <v>2011467</v>
      </c>
      <c r="C24" s="214" t="s">
        <v>360</v>
      </c>
      <c r="D24" s="214" t="s">
        <v>201</v>
      </c>
      <c r="E24" s="214" t="s">
        <v>361</v>
      </c>
      <c r="F24" s="214" t="s">
        <v>361</v>
      </c>
      <c r="G24" s="214" t="s">
        <v>403</v>
      </c>
    </row>
    <row r="25" spans="1:7" x14ac:dyDescent="0.25">
      <c r="A25" s="214" t="s">
        <v>362</v>
      </c>
      <c r="B25" s="214">
        <v>1181320</v>
      </c>
      <c r="C25" s="214" t="s">
        <v>363</v>
      </c>
      <c r="D25" s="214" t="s">
        <v>201</v>
      </c>
      <c r="E25" s="214" t="s">
        <v>357</v>
      </c>
      <c r="F25" s="214" t="s">
        <v>358</v>
      </c>
      <c r="G25" s="214" t="s">
        <v>402</v>
      </c>
    </row>
    <row r="26" spans="1:7" x14ac:dyDescent="0.25">
      <c r="A26" s="214" t="s">
        <v>364</v>
      </c>
      <c r="B26" s="214">
        <v>1004201</v>
      </c>
      <c r="C26" s="214" t="s">
        <v>365</v>
      </c>
      <c r="D26" s="214" t="s">
        <v>342</v>
      </c>
      <c r="E26" s="214" t="s">
        <v>366</v>
      </c>
      <c r="F26" s="214" t="s">
        <v>367</v>
      </c>
      <c r="G26" s="214" t="s">
        <v>404</v>
      </c>
    </row>
    <row r="27" spans="1:7" x14ac:dyDescent="0.25">
      <c r="A27" s="214" t="s">
        <v>368</v>
      </c>
      <c r="B27" s="214">
        <v>2009030</v>
      </c>
      <c r="C27" s="214" t="s">
        <v>369</v>
      </c>
      <c r="D27" s="214" t="s">
        <v>201</v>
      </c>
      <c r="E27" s="214" t="s">
        <v>370</v>
      </c>
      <c r="F27" s="214" t="s">
        <v>371</v>
      </c>
      <c r="G27" s="214" t="s">
        <v>405</v>
      </c>
    </row>
    <row r="28" spans="1:7" x14ac:dyDescent="0.25">
      <c r="A28" s="214" t="s">
        <v>372</v>
      </c>
      <c r="B28" s="214">
        <v>2138962</v>
      </c>
      <c r="C28" s="214" t="s">
        <v>373</v>
      </c>
      <c r="D28" s="214" t="s">
        <v>342</v>
      </c>
      <c r="E28" s="214" t="s">
        <v>361</v>
      </c>
      <c r="F28" s="214" t="s">
        <v>361</v>
      </c>
      <c r="G28" s="214" t="s">
        <v>403</v>
      </c>
    </row>
    <row r="29" spans="1:7" x14ac:dyDescent="0.25">
      <c r="A29" s="214" t="s">
        <v>219</v>
      </c>
      <c r="B29" s="214">
        <v>2012351</v>
      </c>
      <c r="C29" s="214" t="s">
        <v>220</v>
      </c>
      <c r="D29" s="214" t="s">
        <v>201</v>
      </c>
      <c r="E29" s="214" t="s">
        <v>221</v>
      </c>
      <c r="F29" s="214" t="s">
        <v>222</v>
      </c>
      <c r="G29" s="214" t="s">
        <v>406</v>
      </c>
    </row>
    <row r="30" spans="1:7" x14ac:dyDescent="0.25">
      <c r="A30" s="214" t="s">
        <v>374</v>
      </c>
      <c r="B30" s="214">
        <v>2079003</v>
      </c>
      <c r="C30" s="214" t="s">
        <v>375</v>
      </c>
      <c r="D30" s="214" t="s">
        <v>201</v>
      </c>
      <c r="E30" s="214" t="s">
        <v>376</v>
      </c>
      <c r="F30" s="214" t="s">
        <v>377</v>
      </c>
      <c r="G30" s="214" t="s">
        <v>407</v>
      </c>
    </row>
    <row r="31" spans="1:7" x14ac:dyDescent="0.25">
      <c r="A31" s="214" t="s">
        <v>378</v>
      </c>
      <c r="B31" s="214">
        <v>2032645</v>
      </c>
      <c r="C31" s="214" t="s">
        <v>379</v>
      </c>
      <c r="D31" s="214" t="s">
        <v>201</v>
      </c>
      <c r="E31" s="214" t="s">
        <v>380</v>
      </c>
      <c r="F31" s="214" t="s">
        <v>381</v>
      </c>
      <c r="G31" s="214" t="s">
        <v>408</v>
      </c>
    </row>
    <row r="32" spans="1:7" x14ac:dyDescent="0.25">
      <c r="A32" s="214" t="s">
        <v>382</v>
      </c>
      <c r="B32" s="214">
        <v>1002927</v>
      </c>
      <c r="C32" s="214" t="s">
        <v>383</v>
      </c>
      <c r="D32" s="214" t="s">
        <v>201</v>
      </c>
      <c r="E32" s="214" t="s">
        <v>308</v>
      </c>
      <c r="F32" s="214" t="s">
        <v>323</v>
      </c>
      <c r="G32" s="214" t="s">
        <v>390</v>
      </c>
    </row>
    <row r="33" spans="1:7" x14ac:dyDescent="0.25">
      <c r="A33" s="214" t="s">
        <v>384</v>
      </c>
      <c r="B33" s="214">
        <v>1148013</v>
      </c>
      <c r="C33" s="214" t="s">
        <v>385</v>
      </c>
      <c r="D33" s="214" t="s">
        <v>342</v>
      </c>
      <c r="E33" s="214" t="s">
        <v>386</v>
      </c>
      <c r="F33" s="214" t="s">
        <v>387</v>
      </c>
      <c r="G33" s="214" t="s">
        <v>409</v>
      </c>
    </row>
    <row r="34" spans="1:7" x14ac:dyDescent="0.25">
      <c r="A34" s="214" t="s">
        <v>223</v>
      </c>
      <c r="B34" s="214">
        <v>2062436</v>
      </c>
      <c r="C34" s="214" t="s">
        <v>224</v>
      </c>
      <c r="D34" s="214" t="s">
        <v>225</v>
      </c>
      <c r="E34" s="214" t="s">
        <v>221</v>
      </c>
      <c r="F34" s="214" t="s">
        <v>222</v>
      </c>
      <c r="G34" s="214" t="s">
        <v>406</v>
      </c>
    </row>
  </sheetData>
  <sheetProtection algorithmName="SHA-512" hashValue="24admmpmFOlEmnN3oIei3SNrSnGoY2vllGtY1a/TDALZfDZYVU0FHCwiyO4KhgXTG/BRf/RQjUGlg1ACUGAC9Q==" saltValue="5KULm+rfzkvoDjQdK8FyJA==" spinCount="100000" sheet="1" objects="1" scenarios="1"/>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F108"/>
  <sheetViews>
    <sheetView workbookViewId="0">
      <selection activeCell="D10" sqref="D10"/>
    </sheetView>
  </sheetViews>
  <sheetFormatPr baseColWidth="10" defaultColWidth="9.140625" defaultRowHeight="15" x14ac:dyDescent="0.25"/>
  <cols>
    <col min="1" max="1" width="9.140625" style="146"/>
    <col min="2" max="2" width="57.5703125" style="146" customWidth="1"/>
    <col min="3" max="3" width="18.140625" style="146" customWidth="1"/>
    <col min="4" max="5" width="19.140625" style="146" customWidth="1"/>
    <col min="6" max="6" width="22.42578125" style="146" customWidth="1"/>
    <col min="7" max="16384" width="9.140625" style="146"/>
  </cols>
  <sheetData>
    <row r="1" spans="1:6" x14ac:dyDescent="0.25">
      <c r="A1" s="145" t="s">
        <v>171</v>
      </c>
    </row>
    <row r="2" spans="1:6" x14ac:dyDescent="0.25">
      <c r="A2" s="146" t="s">
        <v>93</v>
      </c>
    </row>
    <row r="4" spans="1:6" x14ac:dyDescent="0.25">
      <c r="A4" s="147" t="s">
        <v>98</v>
      </c>
    </row>
    <row r="5" spans="1:6" x14ac:dyDescent="0.25">
      <c r="A5" s="303" t="s">
        <v>172</v>
      </c>
      <c r="B5" s="304"/>
      <c r="C5" s="304"/>
      <c r="D5" s="305"/>
      <c r="E5" s="148"/>
    </row>
    <row r="6" spans="1:6" ht="34.5" customHeight="1" x14ac:dyDescent="0.25">
      <c r="A6" s="149" t="s">
        <v>46</v>
      </c>
      <c r="B6" s="150" t="s">
        <v>173</v>
      </c>
      <c r="C6" s="199" t="s">
        <v>299</v>
      </c>
      <c r="D6" s="150" t="s">
        <v>174</v>
      </c>
      <c r="E6" s="150" t="s">
        <v>175</v>
      </c>
      <c r="F6" s="150" t="s">
        <v>44</v>
      </c>
    </row>
    <row r="7" spans="1:6" x14ac:dyDescent="0.25">
      <c r="A7" s="151">
        <v>1</v>
      </c>
      <c r="B7" s="152"/>
      <c r="C7" s="19"/>
      <c r="D7" s="152"/>
      <c r="E7" s="152"/>
      <c r="F7" s="151" t="str">
        <f>IF(B7&gt;0,(CONCATENATE('Valoració '!$D$7,"ERC_","00",A7))," ")</f>
        <v xml:space="preserve"> </v>
      </c>
    </row>
    <row r="8" spans="1:6" x14ac:dyDescent="0.25">
      <c r="A8" s="151">
        <v>2</v>
      </c>
      <c r="B8" s="152"/>
      <c r="C8" s="19"/>
      <c r="D8" s="152"/>
      <c r="E8" s="152"/>
      <c r="F8" s="151" t="str">
        <f>IF(B8&gt;0,(CONCATENATE('Valoració '!$D$7,"ERC_","00",A8))," ")</f>
        <v xml:space="preserve"> </v>
      </c>
    </row>
    <row r="9" spans="1:6" x14ac:dyDescent="0.25">
      <c r="A9" s="151">
        <v>3</v>
      </c>
      <c r="B9" s="152"/>
      <c r="C9" s="19"/>
      <c r="D9" s="152"/>
      <c r="E9" s="152"/>
      <c r="F9" s="151" t="str">
        <f>IF(B9&gt;0,(CONCATENATE('Valoració '!$D$7,"ERC_","00",A9))," ")</f>
        <v xml:space="preserve"> </v>
      </c>
    </row>
    <row r="10" spans="1:6" x14ac:dyDescent="0.25">
      <c r="A10" s="151">
        <v>4</v>
      </c>
      <c r="B10" s="152"/>
      <c r="C10" s="19"/>
      <c r="D10" s="152"/>
      <c r="E10" s="152"/>
      <c r="F10" s="151" t="str">
        <f>IF(B10&gt;0,(CONCATENATE('Valoració '!$D$7,"ERC_","00",A10))," ")</f>
        <v xml:space="preserve"> </v>
      </c>
    </row>
    <row r="11" spans="1:6" x14ac:dyDescent="0.25">
      <c r="A11" s="151">
        <v>5</v>
      </c>
      <c r="B11" s="152"/>
      <c r="C11" s="19"/>
      <c r="D11" s="152"/>
      <c r="E11" s="152"/>
      <c r="F11" s="151" t="str">
        <f>IF(B11&gt;0,(CONCATENATE('Valoració '!$D$7,"ERC_","00",A11))," ")</f>
        <v xml:space="preserve"> </v>
      </c>
    </row>
    <row r="12" spans="1:6" x14ac:dyDescent="0.25">
      <c r="A12" s="151">
        <v>6</v>
      </c>
      <c r="B12" s="152"/>
      <c r="C12" s="19"/>
      <c r="D12" s="152"/>
      <c r="E12" s="152"/>
      <c r="F12" s="151" t="str">
        <f>IF(B12&gt;0,(CONCATENATE('Valoració '!$D$7,"ERC_","00",A12))," ")</f>
        <v xml:space="preserve"> </v>
      </c>
    </row>
    <row r="13" spans="1:6" x14ac:dyDescent="0.25">
      <c r="A13" s="151">
        <v>7</v>
      </c>
      <c r="B13" s="153"/>
      <c r="C13" s="19"/>
      <c r="D13" s="153"/>
      <c r="E13" s="153"/>
      <c r="F13" s="151" t="str">
        <f>IF(B13&gt;0,(CONCATENATE('Valoració '!$D$7,"ERC_","00",A13))," ")</f>
        <v xml:space="preserve"> </v>
      </c>
    </row>
    <row r="14" spans="1:6" x14ac:dyDescent="0.25">
      <c r="A14" s="151">
        <v>8</v>
      </c>
      <c r="B14" s="153"/>
      <c r="C14" s="19"/>
      <c r="D14" s="153"/>
      <c r="E14" s="153"/>
      <c r="F14" s="151" t="str">
        <f>IF(B14&gt;0,(CONCATENATE('Valoració '!$D$7,"ERC_","00",A14))," ")</f>
        <v xml:space="preserve"> </v>
      </c>
    </row>
    <row r="15" spans="1:6" x14ac:dyDescent="0.25">
      <c r="A15" s="151">
        <v>9</v>
      </c>
      <c r="B15" s="153"/>
      <c r="C15" s="19"/>
      <c r="D15" s="153"/>
      <c r="E15" s="153"/>
      <c r="F15" s="151" t="str">
        <f>IF(B15&gt;0,(CONCATENATE('Valoració '!$D$7,"ERC_","00",A15))," ")</f>
        <v xml:space="preserve"> </v>
      </c>
    </row>
    <row r="16" spans="1:6" x14ac:dyDescent="0.25">
      <c r="A16" s="151">
        <v>10</v>
      </c>
      <c r="B16" s="153"/>
      <c r="C16" s="19"/>
      <c r="D16" s="153"/>
      <c r="E16" s="153"/>
      <c r="F16" s="151" t="str">
        <f>IF(B16&gt;0,(CONCATENATE('Valoració '!$D$7,"ERC_","00",A16))," ")</f>
        <v xml:space="preserve"> </v>
      </c>
    </row>
    <row r="17" spans="1:6" x14ac:dyDescent="0.25">
      <c r="A17" s="151">
        <v>11</v>
      </c>
      <c r="B17" s="153"/>
      <c r="C17" s="19"/>
      <c r="D17" s="153"/>
      <c r="E17" s="153"/>
      <c r="F17" s="151" t="str">
        <f>IF(B17&gt;0,(CONCATENATE('Valoració '!$D$7,"ERC_","00",A17))," ")</f>
        <v xml:space="preserve"> </v>
      </c>
    </row>
    <row r="18" spans="1:6" x14ac:dyDescent="0.25">
      <c r="A18" s="151">
        <v>12</v>
      </c>
      <c r="B18" s="153"/>
      <c r="C18" s="19"/>
      <c r="D18" s="153"/>
      <c r="E18" s="153"/>
      <c r="F18" s="151" t="str">
        <f>IF(B18&gt;0,(CONCATENATE('Valoració '!$D$7,"ERC_","00",A18))," ")</f>
        <v xml:space="preserve"> </v>
      </c>
    </row>
    <row r="19" spans="1:6" x14ac:dyDescent="0.25">
      <c r="A19" s="151">
        <v>13</v>
      </c>
      <c r="B19" s="153"/>
      <c r="C19" s="19"/>
      <c r="D19" s="153"/>
      <c r="E19" s="153"/>
      <c r="F19" s="151" t="str">
        <f>IF(B19&gt;0,(CONCATENATE('Valoració '!$D$7,"ERC_","00",A19))," ")</f>
        <v xml:space="preserve"> </v>
      </c>
    </row>
    <row r="20" spans="1:6" x14ac:dyDescent="0.25">
      <c r="A20" s="151">
        <v>14</v>
      </c>
      <c r="B20" s="153"/>
      <c r="C20" s="19"/>
      <c r="D20" s="153"/>
      <c r="E20" s="153"/>
      <c r="F20" s="151" t="str">
        <f>IF(B20&gt;0,(CONCATENATE('Valoració '!$D$7,"ERC_","00",A20))," ")</f>
        <v xml:space="preserve"> </v>
      </c>
    </row>
    <row r="21" spans="1:6" x14ac:dyDescent="0.25">
      <c r="A21" s="151">
        <v>15</v>
      </c>
      <c r="B21" s="153"/>
      <c r="C21" s="19"/>
      <c r="D21" s="153"/>
      <c r="E21" s="153"/>
      <c r="F21" s="151" t="str">
        <f>IF(B21&gt;0,(CONCATENATE('Valoració '!$D$7,"ERC_","00",A21))," ")</f>
        <v xml:space="preserve"> </v>
      </c>
    </row>
    <row r="22" spans="1:6" x14ac:dyDescent="0.25">
      <c r="A22" s="151">
        <v>16</v>
      </c>
      <c r="B22" s="153"/>
      <c r="C22" s="19"/>
      <c r="D22" s="153"/>
      <c r="E22" s="153"/>
      <c r="F22" s="151" t="str">
        <f>IF(B22&gt;0,(CONCATENATE('Valoració '!$D$7,"ERC_","00",A22))," ")</f>
        <v xml:space="preserve"> </v>
      </c>
    </row>
    <row r="23" spans="1:6" x14ac:dyDescent="0.25">
      <c r="A23" s="151">
        <v>17</v>
      </c>
      <c r="B23" s="153"/>
      <c r="C23" s="19"/>
      <c r="D23" s="153"/>
      <c r="E23" s="153"/>
      <c r="F23" s="151" t="str">
        <f>IF(B23&gt;0,(CONCATENATE('Valoració '!$D$7,"ERC_","00",A23))," ")</f>
        <v xml:space="preserve"> </v>
      </c>
    </row>
    <row r="24" spans="1:6" x14ac:dyDescent="0.25">
      <c r="A24" s="151">
        <v>18</v>
      </c>
      <c r="B24" s="153"/>
      <c r="C24" s="19"/>
      <c r="D24" s="153"/>
      <c r="E24" s="153"/>
      <c r="F24" s="151" t="str">
        <f>IF(B24&gt;0,(CONCATENATE('Valoració '!$D$7,"ERC_","00",A24))," ")</f>
        <v xml:space="preserve"> </v>
      </c>
    </row>
    <row r="25" spans="1:6" x14ac:dyDescent="0.25">
      <c r="A25" s="151">
        <v>19</v>
      </c>
      <c r="B25" s="153"/>
      <c r="C25" s="19"/>
      <c r="D25" s="153"/>
      <c r="E25" s="153"/>
      <c r="F25" s="151" t="str">
        <f>IF(B25&gt;0,(CONCATENATE('Valoració '!$D$7,"ERC_","00",A25))," ")</f>
        <v xml:space="preserve"> </v>
      </c>
    </row>
    <row r="26" spans="1:6" x14ac:dyDescent="0.25">
      <c r="A26" s="151">
        <v>20</v>
      </c>
      <c r="B26" s="153"/>
      <c r="C26" s="19"/>
      <c r="D26" s="153"/>
      <c r="E26" s="153"/>
      <c r="F26" s="151" t="str">
        <f>IF(B26&gt;0,(CONCATENATE('Valoració '!$D$7,"ERC_","00",A26))," ")</f>
        <v xml:space="preserve"> </v>
      </c>
    </row>
    <row r="27" spans="1:6" x14ac:dyDescent="0.25">
      <c r="A27" s="151">
        <v>21</v>
      </c>
      <c r="B27" s="153"/>
      <c r="C27" s="19"/>
      <c r="D27" s="153"/>
      <c r="E27" s="153"/>
      <c r="F27" s="151" t="str">
        <f>IF(B27&gt;0,(CONCATENATE('Valoració '!$D$7,"ERC_","00",A27))," ")</f>
        <v xml:space="preserve"> </v>
      </c>
    </row>
    <row r="28" spans="1:6" x14ac:dyDescent="0.25">
      <c r="A28" s="151">
        <v>22</v>
      </c>
      <c r="B28" s="153"/>
      <c r="C28" s="19"/>
      <c r="D28" s="153"/>
      <c r="E28" s="153"/>
      <c r="F28" s="151" t="str">
        <f>IF(B28&gt;0,(CONCATENATE('Valoració '!$D$7,"ERC_","00",A28))," ")</f>
        <v xml:space="preserve"> </v>
      </c>
    </row>
    <row r="29" spans="1:6" x14ac:dyDescent="0.25">
      <c r="A29" s="151">
        <v>23</v>
      </c>
      <c r="B29" s="153"/>
      <c r="C29" s="19"/>
      <c r="D29" s="153"/>
      <c r="E29" s="153"/>
      <c r="F29" s="151" t="str">
        <f>IF(B29&gt;0,(CONCATENATE('Valoració '!$D$7,"ERC_","00",A29))," ")</f>
        <v xml:space="preserve"> </v>
      </c>
    </row>
    <row r="30" spans="1:6" x14ac:dyDescent="0.25">
      <c r="A30" s="151">
        <v>24</v>
      </c>
      <c r="B30" s="153"/>
      <c r="C30" s="19"/>
      <c r="D30" s="153"/>
      <c r="E30" s="153"/>
      <c r="F30" s="151" t="str">
        <f>IF(B30&gt;0,(CONCATENATE('Valoració '!$D$7,"ERC_","00",A30))," ")</f>
        <v xml:space="preserve"> </v>
      </c>
    </row>
    <row r="31" spans="1:6" x14ac:dyDescent="0.25">
      <c r="A31" s="151">
        <v>25</v>
      </c>
      <c r="B31" s="153"/>
      <c r="C31" s="19"/>
      <c r="D31" s="153"/>
      <c r="E31" s="153"/>
      <c r="F31" s="151" t="str">
        <f>IF(B31&gt;0,(CONCATENATE('Valoració '!$D$7,"ERC_","00",A31))," ")</f>
        <v xml:space="preserve"> </v>
      </c>
    </row>
    <row r="32" spans="1:6" x14ac:dyDescent="0.25">
      <c r="A32" s="151">
        <v>26</v>
      </c>
      <c r="B32" s="153"/>
      <c r="C32" s="19"/>
      <c r="D32" s="153"/>
      <c r="E32" s="153"/>
      <c r="F32" s="151" t="str">
        <f>IF(B32&gt;0,(CONCATENATE('Valoració '!$D$7,"ERC_","00",A32))," ")</f>
        <v xml:space="preserve"> </v>
      </c>
    </row>
    <row r="33" spans="1:6" x14ac:dyDescent="0.25">
      <c r="A33" s="151">
        <v>27</v>
      </c>
      <c r="B33" s="153"/>
      <c r="C33" s="19"/>
      <c r="D33" s="153"/>
      <c r="E33" s="153"/>
      <c r="F33" s="151" t="str">
        <f>IF(B33&gt;0,(CONCATENATE('Valoració '!$D$7,"ERC_","00",A33))," ")</f>
        <v xml:space="preserve"> </v>
      </c>
    </row>
    <row r="34" spans="1:6" x14ac:dyDescent="0.25">
      <c r="A34" s="151">
        <v>28</v>
      </c>
      <c r="B34" s="153"/>
      <c r="C34" s="19"/>
      <c r="D34" s="153"/>
      <c r="E34" s="153"/>
      <c r="F34" s="151" t="str">
        <f>IF(B34&gt;0,(CONCATENATE('Valoració '!$D$7,"ERC_","00",A34))," ")</f>
        <v xml:space="preserve"> </v>
      </c>
    </row>
    <row r="35" spans="1:6" x14ac:dyDescent="0.25">
      <c r="A35" s="151">
        <v>29</v>
      </c>
      <c r="B35" s="153"/>
      <c r="C35" s="19"/>
      <c r="D35" s="153"/>
      <c r="E35" s="153"/>
      <c r="F35" s="151" t="str">
        <f>IF(B35&gt;0,(CONCATENATE('Valoració '!$D$7,"ERC_","00",A35))," ")</f>
        <v xml:space="preserve"> </v>
      </c>
    </row>
    <row r="36" spans="1:6" x14ac:dyDescent="0.25">
      <c r="A36" s="151">
        <v>30</v>
      </c>
      <c r="B36" s="153"/>
      <c r="C36" s="19"/>
      <c r="D36" s="153"/>
      <c r="E36" s="153"/>
      <c r="F36" s="151" t="str">
        <f>IF(B36&gt;0,(CONCATENATE('Valoració '!$D$7,"ERC_","00",A36))," ")</f>
        <v xml:space="preserve"> </v>
      </c>
    </row>
    <row r="37" spans="1:6" x14ac:dyDescent="0.25">
      <c r="A37" s="151">
        <v>31</v>
      </c>
      <c r="B37" s="153"/>
      <c r="C37" s="19"/>
      <c r="D37" s="153"/>
      <c r="E37" s="153"/>
      <c r="F37" s="151" t="str">
        <f>IF(B37&gt;0,(CONCATENATE('Valoració '!$D$7,"ERC_","00",A37))," ")</f>
        <v xml:space="preserve"> </v>
      </c>
    </row>
    <row r="38" spans="1:6" x14ac:dyDescent="0.25">
      <c r="A38" s="151">
        <v>32</v>
      </c>
      <c r="B38" s="153"/>
      <c r="C38" s="19"/>
      <c r="D38" s="153"/>
      <c r="E38" s="153"/>
      <c r="F38" s="151" t="str">
        <f>IF(B38&gt;0,(CONCATENATE('Valoració '!$D$7,"ERC_","00",A38))," ")</f>
        <v xml:space="preserve"> </v>
      </c>
    </row>
    <row r="39" spans="1:6" x14ac:dyDescent="0.25">
      <c r="A39" s="151">
        <v>33</v>
      </c>
      <c r="B39" s="153"/>
      <c r="C39" s="19"/>
      <c r="D39" s="153"/>
      <c r="E39" s="153"/>
      <c r="F39" s="151" t="str">
        <f>IF(B39&gt;0,(CONCATENATE('Valoració '!$D$7,"ERC_","00",A39))," ")</f>
        <v xml:space="preserve"> </v>
      </c>
    </row>
    <row r="40" spans="1:6" x14ac:dyDescent="0.25">
      <c r="A40" s="151">
        <v>34</v>
      </c>
      <c r="B40" s="153"/>
      <c r="C40" s="19"/>
      <c r="D40" s="153"/>
      <c r="E40" s="153"/>
      <c r="F40" s="151" t="str">
        <f>IF(B40&gt;0,(CONCATENATE('Valoració '!$D$7,"ERC_","00",A40))," ")</f>
        <v xml:space="preserve"> </v>
      </c>
    </row>
    <row r="41" spans="1:6" x14ac:dyDescent="0.25">
      <c r="A41" s="151">
        <v>35</v>
      </c>
      <c r="B41" s="153"/>
      <c r="C41" s="19"/>
      <c r="D41" s="153"/>
      <c r="E41" s="153"/>
      <c r="F41" s="151" t="str">
        <f>IF(B41&gt;0,(CONCATENATE('Valoració '!$D$7,"ERC_","00",A41))," ")</f>
        <v xml:space="preserve"> </v>
      </c>
    </row>
    <row r="42" spans="1:6" x14ac:dyDescent="0.25">
      <c r="A42" s="151">
        <v>36</v>
      </c>
      <c r="B42" s="153"/>
      <c r="C42" s="19"/>
      <c r="D42" s="153"/>
      <c r="E42" s="153"/>
      <c r="F42" s="151" t="str">
        <f>IF(B42&gt;0,(CONCATENATE('Valoració '!$D$7,"ERC_","00",A42))," ")</f>
        <v xml:space="preserve"> </v>
      </c>
    </row>
    <row r="43" spans="1:6" x14ac:dyDescent="0.25">
      <c r="A43" s="151">
        <v>37</v>
      </c>
      <c r="B43" s="153"/>
      <c r="C43" s="19"/>
      <c r="D43" s="153"/>
      <c r="E43" s="153"/>
      <c r="F43" s="151" t="str">
        <f>IF(B43&gt;0,(CONCATENATE('Valoració '!$D$7,"ERC_","00",A43))," ")</f>
        <v xml:space="preserve"> </v>
      </c>
    </row>
    <row r="44" spans="1:6" x14ac:dyDescent="0.25">
      <c r="A44" s="151">
        <v>38</v>
      </c>
      <c r="B44" s="153"/>
      <c r="C44" s="19"/>
      <c r="D44" s="153"/>
      <c r="E44" s="153"/>
      <c r="F44" s="151" t="str">
        <f>IF(B44&gt;0,(CONCATENATE('Valoració '!$D$7,"ERC_","00",A44))," ")</f>
        <v xml:space="preserve"> </v>
      </c>
    </row>
    <row r="45" spans="1:6" x14ac:dyDescent="0.25">
      <c r="A45" s="151">
        <v>39</v>
      </c>
      <c r="B45" s="153"/>
      <c r="C45" s="19"/>
      <c r="D45" s="153"/>
      <c r="E45" s="153"/>
      <c r="F45" s="151" t="str">
        <f>IF(B45&gt;0,(CONCATENATE('Valoració '!$D$7,"ERC_","00",A45))," ")</f>
        <v xml:space="preserve"> </v>
      </c>
    </row>
    <row r="46" spans="1:6" x14ac:dyDescent="0.25">
      <c r="A46" s="151">
        <v>40</v>
      </c>
      <c r="B46" s="153"/>
      <c r="C46" s="19"/>
      <c r="D46" s="153"/>
      <c r="E46" s="153"/>
      <c r="F46" s="151" t="str">
        <f>IF(B46&gt;0,(CONCATENATE('Valoració '!$D$7,"ERC_","00",A46))," ")</f>
        <v xml:space="preserve"> </v>
      </c>
    </row>
    <row r="47" spans="1:6" x14ac:dyDescent="0.25">
      <c r="A47" s="151">
        <v>41</v>
      </c>
      <c r="B47" s="153"/>
      <c r="C47" s="19"/>
      <c r="D47" s="153"/>
      <c r="E47" s="153"/>
      <c r="F47" s="151" t="str">
        <f>IF(B47&gt;0,(CONCATENATE('Valoració '!$D$7,"ERC_","00",A47))," ")</f>
        <v xml:space="preserve"> </v>
      </c>
    </row>
    <row r="48" spans="1:6" x14ac:dyDescent="0.25">
      <c r="A48" s="151">
        <v>42</v>
      </c>
      <c r="B48" s="153"/>
      <c r="C48" s="19"/>
      <c r="D48" s="153"/>
      <c r="E48" s="153"/>
      <c r="F48" s="151" t="str">
        <f>IF(B48&gt;0,(CONCATENATE('Valoració '!$D$7,"ERC_","00",A48))," ")</f>
        <v xml:space="preserve"> </v>
      </c>
    </row>
    <row r="49" spans="1:6" x14ac:dyDescent="0.25">
      <c r="A49" s="151">
        <v>43</v>
      </c>
      <c r="B49" s="153"/>
      <c r="C49" s="19"/>
      <c r="D49" s="153"/>
      <c r="E49" s="153"/>
      <c r="F49" s="151" t="str">
        <f>IF(B49&gt;0,(CONCATENATE('Valoració '!$D$7,"ERC_","00",A49))," ")</f>
        <v xml:space="preserve"> </v>
      </c>
    </row>
    <row r="50" spans="1:6" x14ac:dyDescent="0.25">
      <c r="A50" s="151">
        <v>44</v>
      </c>
      <c r="B50" s="153"/>
      <c r="C50" s="19"/>
      <c r="D50" s="153"/>
      <c r="E50" s="153"/>
      <c r="F50" s="151" t="str">
        <f>IF(B50&gt;0,(CONCATENATE('Valoració '!$D$7,"ERC_","00",A50))," ")</f>
        <v xml:space="preserve"> </v>
      </c>
    </row>
    <row r="51" spans="1:6" x14ac:dyDescent="0.25">
      <c r="A51" s="151">
        <v>45</v>
      </c>
      <c r="B51" s="153"/>
      <c r="C51" s="19"/>
      <c r="D51" s="153"/>
      <c r="E51" s="153"/>
      <c r="F51" s="151" t="str">
        <f>IF(B51&gt;0,(CONCATENATE('Valoració '!$D$7,"ERC_","00",A51))," ")</f>
        <v xml:space="preserve"> </v>
      </c>
    </row>
    <row r="52" spans="1:6" x14ac:dyDescent="0.25">
      <c r="A52" s="151">
        <v>46</v>
      </c>
      <c r="B52" s="153"/>
      <c r="C52" s="19"/>
      <c r="D52" s="153"/>
      <c r="E52" s="153"/>
      <c r="F52" s="151" t="str">
        <f>IF(B52&gt;0,(CONCATENATE('Valoració '!$D$7,"ERC_","00",A52))," ")</f>
        <v xml:space="preserve"> </v>
      </c>
    </row>
    <row r="53" spans="1:6" x14ac:dyDescent="0.25">
      <c r="A53" s="151">
        <v>47</v>
      </c>
      <c r="B53" s="153"/>
      <c r="C53" s="19"/>
      <c r="D53" s="153"/>
      <c r="E53" s="153"/>
      <c r="F53" s="151" t="str">
        <f>IF(B53&gt;0,(CONCATENATE('Valoració '!$D$7,"ERC_","00",A53))," ")</f>
        <v xml:space="preserve"> </v>
      </c>
    </row>
    <row r="54" spans="1:6" x14ac:dyDescent="0.25">
      <c r="A54" s="151">
        <v>48</v>
      </c>
      <c r="B54" s="153"/>
      <c r="C54" s="19"/>
      <c r="D54" s="153"/>
      <c r="E54" s="153"/>
      <c r="F54" s="151" t="str">
        <f>IF(B54&gt;0,(CONCATENATE('Valoració '!$D$7,"ERC_","00",A54))," ")</f>
        <v xml:space="preserve"> </v>
      </c>
    </row>
    <row r="55" spans="1:6" x14ac:dyDescent="0.25">
      <c r="A55" s="151">
        <v>49</v>
      </c>
      <c r="B55" s="153"/>
      <c r="C55" s="19"/>
      <c r="D55" s="153"/>
      <c r="E55" s="153"/>
      <c r="F55" s="151" t="str">
        <f>IF(B55&gt;0,(CONCATENATE('Valoració '!$D$7,"ERC_","00",A55))," ")</f>
        <v xml:space="preserve"> </v>
      </c>
    </row>
    <row r="56" spans="1:6" x14ac:dyDescent="0.25">
      <c r="A56" s="151">
        <v>50</v>
      </c>
      <c r="B56" s="153"/>
      <c r="C56" s="19"/>
      <c r="D56" s="153"/>
      <c r="E56" s="153"/>
      <c r="F56" s="151" t="str">
        <f>IF(B56&gt;0,(CONCATENATE('Valoració '!$D$7,"ERC_","00",A56))," ")</f>
        <v xml:space="preserve"> </v>
      </c>
    </row>
    <row r="57" spans="1:6" x14ac:dyDescent="0.25">
      <c r="A57" s="151">
        <v>51</v>
      </c>
      <c r="B57" s="153"/>
      <c r="C57" s="19"/>
      <c r="D57" s="153"/>
      <c r="E57" s="153"/>
      <c r="F57" s="151" t="str">
        <f>IF(B57&gt;0,(CONCATENATE('Valoració '!$D$7,"ERC_","00",A57))," ")</f>
        <v xml:space="preserve"> </v>
      </c>
    </row>
    <row r="58" spans="1:6" x14ac:dyDescent="0.25">
      <c r="A58" s="151">
        <v>52</v>
      </c>
      <c r="B58" s="153"/>
      <c r="C58" s="19"/>
      <c r="D58" s="153"/>
      <c r="E58" s="153"/>
      <c r="F58" s="151" t="str">
        <f>IF(B58&gt;0,(CONCATENATE('Valoració '!$D$7,"ERC_","00",A58))," ")</f>
        <v xml:space="preserve"> </v>
      </c>
    </row>
    <row r="59" spans="1:6" x14ac:dyDescent="0.25">
      <c r="A59" s="151">
        <v>53</v>
      </c>
      <c r="B59" s="153"/>
      <c r="C59" s="19"/>
      <c r="D59" s="153"/>
      <c r="E59" s="153"/>
      <c r="F59" s="151" t="str">
        <f>IF(B59&gt;0,(CONCATENATE('Valoració '!$D$7,"ERC_","00",A59))," ")</f>
        <v xml:space="preserve"> </v>
      </c>
    </row>
    <row r="60" spans="1:6" x14ac:dyDescent="0.25">
      <c r="A60" s="151">
        <v>54</v>
      </c>
      <c r="B60" s="153"/>
      <c r="C60" s="19"/>
      <c r="D60" s="153"/>
      <c r="E60" s="153"/>
      <c r="F60" s="151" t="str">
        <f>IF(B60&gt;0,(CONCATENATE('Valoració '!$D$7,"ERC_","00",A60))," ")</f>
        <v xml:space="preserve"> </v>
      </c>
    </row>
    <row r="61" spans="1:6" x14ac:dyDescent="0.25">
      <c r="A61" s="151">
        <v>55</v>
      </c>
      <c r="B61" s="153"/>
      <c r="C61" s="19"/>
      <c r="D61" s="153"/>
      <c r="E61" s="153"/>
      <c r="F61" s="151" t="str">
        <f>IF(B61&gt;0,(CONCATENATE('Valoració '!$D$7,"ERC_","00",A61))," ")</f>
        <v xml:space="preserve"> </v>
      </c>
    </row>
    <row r="62" spans="1:6" x14ac:dyDescent="0.25">
      <c r="A62" s="151">
        <v>56</v>
      </c>
      <c r="B62" s="153"/>
      <c r="C62" s="19"/>
      <c r="D62" s="153"/>
      <c r="E62" s="153"/>
      <c r="F62" s="151" t="str">
        <f>IF(B62&gt;0,(CONCATENATE('Valoració '!$D$7,"ERC_","00",A62))," ")</f>
        <v xml:space="preserve"> </v>
      </c>
    </row>
    <row r="63" spans="1:6" x14ac:dyDescent="0.25">
      <c r="A63" s="151">
        <v>57</v>
      </c>
      <c r="B63" s="153"/>
      <c r="C63" s="19"/>
      <c r="D63" s="153"/>
      <c r="E63" s="153"/>
      <c r="F63" s="151" t="str">
        <f>IF(B63&gt;0,(CONCATENATE('Valoració '!$D$7,"ERC_","00",A63))," ")</f>
        <v xml:space="preserve"> </v>
      </c>
    </row>
    <row r="64" spans="1:6" x14ac:dyDescent="0.25">
      <c r="A64" s="151">
        <v>58</v>
      </c>
      <c r="B64" s="153"/>
      <c r="C64" s="19"/>
      <c r="D64" s="153"/>
      <c r="E64" s="153"/>
      <c r="F64" s="151" t="str">
        <f>IF(B64&gt;0,(CONCATENATE('Valoració '!$D$7,"ERC_","00",A64))," ")</f>
        <v xml:space="preserve"> </v>
      </c>
    </row>
    <row r="65" spans="1:6" x14ac:dyDescent="0.25">
      <c r="A65" s="151">
        <v>59</v>
      </c>
      <c r="B65" s="153"/>
      <c r="C65" s="19"/>
      <c r="D65" s="153"/>
      <c r="E65" s="153"/>
      <c r="F65" s="151" t="str">
        <f>IF(B65&gt;0,(CONCATENATE('Valoració '!$D$7,"ERC_","00",A65))," ")</f>
        <v xml:space="preserve"> </v>
      </c>
    </row>
    <row r="66" spans="1:6" x14ac:dyDescent="0.25">
      <c r="A66" s="151">
        <v>60</v>
      </c>
      <c r="B66" s="153"/>
      <c r="C66" s="19"/>
      <c r="D66" s="153"/>
      <c r="E66" s="153"/>
      <c r="F66" s="151" t="str">
        <f>IF(B66&gt;0,(CONCATENATE('Valoració '!$D$7,"ERC_","00",A66))," ")</f>
        <v xml:space="preserve"> </v>
      </c>
    </row>
    <row r="67" spans="1:6" x14ac:dyDescent="0.25">
      <c r="A67" s="151">
        <v>61</v>
      </c>
      <c r="B67" s="153"/>
      <c r="C67" s="19"/>
      <c r="D67" s="153"/>
      <c r="E67" s="153"/>
      <c r="F67" s="151" t="str">
        <f>IF(B67&gt;0,(CONCATENATE('Valoració '!$D$7,"ERC_","00",A67))," ")</f>
        <v xml:space="preserve"> </v>
      </c>
    </row>
    <row r="68" spans="1:6" x14ac:dyDescent="0.25">
      <c r="A68" s="151">
        <v>62</v>
      </c>
      <c r="B68" s="153"/>
      <c r="C68" s="19"/>
      <c r="D68" s="153"/>
      <c r="E68" s="153"/>
      <c r="F68" s="151" t="str">
        <f>IF(B68&gt;0,(CONCATENATE('Valoració '!$D$7,"ERC_","00",A68))," ")</f>
        <v xml:space="preserve"> </v>
      </c>
    </row>
    <row r="69" spans="1:6" x14ac:dyDescent="0.25">
      <c r="A69" s="151">
        <v>63</v>
      </c>
      <c r="B69" s="153"/>
      <c r="C69" s="19"/>
      <c r="D69" s="153"/>
      <c r="E69" s="153"/>
      <c r="F69" s="151" t="str">
        <f>IF(B69&gt;0,(CONCATENATE('Valoració '!$D$7,"ERC_","00",A69))," ")</f>
        <v xml:space="preserve"> </v>
      </c>
    </row>
    <row r="70" spans="1:6" x14ac:dyDescent="0.25">
      <c r="A70" s="151">
        <v>64</v>
      </c>
      <c r="B70" s="153"/>
      <c r="C70" s="19"/>
      <c r="D70" s="153"/>
      <c r="E70" s="153"/>
      <c r="F70" s="151" t="str">
        <f>IF(B70&gt;0,(CONCATENATE('Valoració '!$D$7,"ERC_","00",A70))," ")</f>
        <v xml:space="preserve"> </v>
      </c>
    </row>
    <row r="71" spans="1:6" x14ac:dyDescent="0.25">
      <c r="A71" s="151">
        <v>65</v>
      </c>
      <c r="B71" s="153"/>
      <c r="C71" s="19"/>
      <c r="D71" s="153"/>
      <c r="E71" s="153"/>
      <c r="F71" s="151" t="str">
        <f>IF(B71&gt;0,(CONCATENATE('Valoració '!$D$7,"ERC_","00",A71))," ")</f>
        <v xml:space="preserve"> </v>
      </c>
    </row>
    <row r="72" spans="1:6" x14ac:dyDescent="0.25">
      <c r="A72" s="151">
        <v>66</v>
      </c>
      <c r="B72" s="153"/>
      <c r="C72" s="19"/>
      <c r="D72" s="153"/>
      <c r="E72" s="153"/>
      <c r="F72" s="151" t="str">
        <f>IF(B72&gt;0,(CONCATENATE('Valoració '!$D$7,"ERC_","00",A72))," ")</f>
        <v xml:space="preserve"> </v>
      </c>
    </row>
    <row r="73" spans="1:6" x14ac:dyDescent="0.25">
      <c r="A73" s="151">
        <v>67</v>
      </c>
      <c r="B73" s="153"/>
      <c r="C73" s="19"/>
      <c r="D73" s="153"/>
      <c r="E73" s="153"/>
      <c r="F73" s="151" t="str">
        <f>IF(B73&gt;0,(CONCATENATE('Valoració '!$D$7,"ERC_","00",A73))," ")</f>
        <v xml:space="preserve"> </v>
      </c>
    </row>
    <row r="74" spans="1:6" x14ac:dyDescent="0.25">
      <c r="A74" s="151">
        <v>68</v>
      </c>
      <c r="B74" s="153"/>
      <c r="C74" s="19"/>
      <c r="D74" s="153"/>
      <c r="E74" s="153"/>
      <c r="F74" s="151" t="str">
        <f>IF(B74&gt;0,(CONCATENATE('Valoració '!$D$7,"ERC_","00",A74))," ")</f>
        <v xml:space="preserve"> </v>
      </c>
    </row>
    <row r="75" spans="1:6" x14ac:dyDescent="0.25">
      <c r="A75" s="151">
        <v>69</v>
      </c>
      <c r="B75" s="153"/>
      <c r="C75" s="19"/>
      <c r="D75" s="153"/>
      <c r="E75" s="153"/>
      <c r="F75" s="151" t="str">
        <f>IF(B75&gt;0,(CONCATENATE('Valoració '!$D$7,"ERC_","00",A75))," ")</f>
        <v xml:space="preserve"> </v>
      </c>
    </row>
    <row r="76" spans="1:6" x14ac:dyDescent="0.25">
      <c r="A76" s="151">
        <v>70</v>
      </c>
      <c r="B76" s="153"/>
      <c r="C76" s="19"/>
      <c r="D76" s="153"/>
      <c r="E76" s="153"/>
      <c r="F76" s="151" t="str">
        <f>IF(B76&gt;0,(CONCATENATE('Valoració '!$D$7,"ERC_","00",A76))," ")</f>
        <v xml:space="preserve"> </v>
      </c>
    </row>
    <row r="77" spans="1:6" x14ac:dyDescent="0.25">
      <c r="A77" s="151">
        <v>71</v>
      </c>
      <c r="B77" s="153"/>
      <c r="C77" s="19"/>
      <c r="D77" s="153"/>
      <c r="E77" s="153"/>
      <c r="F77" s="151" t="str">
        <f>IF(B77&gt;0,(CONCATENATE('Valoració '!$D$7,"ERC_","00",A77))," ")</f>
        <v xml:space="preserve"> </v>
      </c>
    </row>
    <row r="78" spans="1:6" x14ac:dyDescent="0.25">
      <c r="A78" s="151">
        <v>72</v>
      </c>
      <c r="B78" s="153"/>
      <c r="C78" s="19"/>
      <c r="D78" s="153"/>
      <c r="E78" s="153"/>
      <c r="F78" s="151" t="str">
        <f>IF(B78&gt;0,(CONCATENATE('Valoració '!$D$7,"ERC_","00",A78))," ")</f>
        <v xml:space="preserve"> </v>
      </c>
    </row>
    <row r="79" spans="1:6" x14ac:dyDescent="0.25">
      <c r="A79" s="151">
        <v>73</v>
      </c>
      <c r="B79" s="153"/>
      <c r="C79" s="19"/>
      <c r="D79" s="153"/>
      <c r="E79" s="153"/>
      <c r="F79" s="151" t="str">
        <f>IF(B79&gt;0,(CONCATENATE('Valoració '!$D$7,"ERC_","00",A79))," ")</f>
        <v xml:space="preserve"> </v>
      </c>
    </row>
    <row r="80" spans="1:6" x14ac:dyDescent="0.25">
      <c r="A80" s="151">
        <v>74</v>
      </c>
      <c r="B80" s="153"/>
      <c r="C80" s="19"/>
      <c r="D80" s="153"/>
      <c r="E80" s="153"/>
      <c r="F80" s="151" t="str">
        <f>IF(B80&gt;0,(CONCATENATE('Valoració '!$D$7,"ERC_","00",A80))," ")</f>
        <v xml:space="preserve"> </v>
      </c>
    </row>
    <row r="81" spans="1:6" x14ac:dyDescent="0.25">
      <c r="A81" s="151">
        <v>75</v>
      </c>
      <c r="B81" s="153"/>
      <c r="C81" s="19"/>
      <c r="D81" s="153"/>
      <c r="E81" s="153"/>
      <c r="F81" s="151" t="str">
        <f>IF(B81&gt;0,(CONCATENATE('Valoració '!$D$7,"ERC_","00",A81))," ")</f>
        <v xml:space="preserve"> </v>
      </c>
    </row>
    <row r="82" spans="1:6" x14ac:dyDescent="0.25">
      <c r="A82" s="151">
        <v>76</v>
      </c>
      <c r="B82" s="153"/>
      <c r="C82" s="19"/>
      <c r="D82" s="153"/>
      <c r="E82" s="153"/>
      <c r="F82" s="151" t="str">
        <f>IF(B82&gt;0,(CONCATENATE('Valoració '!$D$7,"ERC_","00",A82))," ")</f>
        <v xml:space="preserve"> </v>
      </c>
    </row>
    <row r="83" spans="1:6" x14ac:dyDescent="0.25">
      <c r="A83" s="151">
        <v>77</v>
      </c>
      <c r="B83" s="153"/>
      <c r="C83" s="19"/>
      <c r="D83" s="153"/>
      <c r="E83" s="153"/>
      <c r="F83" s="151" t="str">
        <f>IF(B83&gt;0,(CONCATENATE('Valoració '!$D$7,"ERC_","00",A83))," ")</f>
        <v xml:space="preserve"> </v>
      </c>
    </row>
    <row r="84" spans="1:6" x14ac:dyDescent="0.25">
      <c r="A84" s="151">
        <v>78</v>
      </c>
      <c r="B84" s="153"/>
      <c r="C84" s="19"/>
      <c r="D84" s="153"/>
      <c r="E84" s="153"/>
      <c r="F84" s="151" t="str">
        <f>IF(B84&gt;0,(CONCATENATE('Valoració '!$D$7,"ERC_","00",A84))," ")</f>
        <v xml:space="preserve"> </v>
      </c>
    </row>
    <row r="85" spans="1:6" x14ac:dyDescent="0.25">
      <c r="A85" s="151">
        <v>79</v>
      </c>
      <c r="B85" s="153"/>
      <c r="C85" s="19"/>
      <c r="D85" s="153"/>
      <c r="E85" s="153"/>
      <c r="F85" s="151" t="str">
        <f>IF(B85&gt;0,(CONCATENATE('Valoració '!$D$7,"ERC_","00",A85))," ")</f>
        <v xml:space="preserve"> </v>
      </c>
    </row>
    <row r="86" spans="1:6" x14ac:dyDescent="0.25">
      <c r="A86" s="151">
        <v>80</v>
      </c>
      <c r="B86" s="153"/>
      <c r="C86" s="19"/>
      <c r="D86" s="153"/>
      <c r="E86" s="153"/>
      <c r="F86" s="151" t="str">
        <f>IF(B86&gt;0,(CONCATENATE('Valoració '!$D$7,"ERC_","00",A86))," ")</f>
        <v xml:space="preserve"> </v>
      </c>
    </row>
    <row r="87" spans="1:6" x14ac:dyDescent="0.25">
      <c r="A87" s="151">
        <v>81</v>
      </c>
      <c r="B87" s="153"/>
      <c r="C87" s="19"/>
      <c r="D87" s="153"/>
      <c r="E87" s="153"/>
      <c r="F87" s="151" t="str">
        <f>IF(B87&gt;0,(CONCATENATE('Valoració '!$D$7,"ERC_","00",A87))," ")</f>
        <v xml:space="preserve"> </v>
      </c>
    </row>
    <row r="88" spans="1:6" x14ac:dyDescent="0.25">
      <c r="A88" s="151">
        <v>82</v>
      </c>
      <c r="B88" s="153"/>
      <c r="C88" s="19"/>
      <c r="D88" s="153"/>
      <c r="E88" s="153"/>
      <c r="F88" s="151" t="str">
        <f>IF(B88&gt;0,(CONCATENATE('Valoració '!$D$7,"ERC_","00",A88))," ")</f>
        <v xml:space="preserve"> </v>
      </c>
    </row>
    <row r="89" spans="1:6" x14ac:dyDescent="0.25">
      <c r="A89" s="151">
        <v>83</v>
      </c>
      <c r="B89" s="153"/>
      <c r="C89" s="19"/>
      <c r="D89" s="153"/>
      <c r="E89" s="153"/>
      <c r="F89" s="151" t="str">
        <f>IF(B89&gt;0,(CONCATENATE('Valoració '!$D$7,"ERC_","00",A89))," ")</f>
        <v xml:space="preserve"> </v>
      </c>
    </row>
    <row r="90" spans="1:6" x14ac:dyDescent="0.25">
      <c r="A90" s="151">
        <v>84</v>
      </c>
      <c r="B90" s="153"/>
      <c r="C90" s="19"/>
      <c r="D90" s="153"/>
      <c r="E90" s="153"/>
      <c r="F90" s="151" t="str">
        <f>IF(B90&gt;0,(CONCATENATE('Valoració '!$D$7,"ERC_","00",A90))," ")</f>
        <v xml:space="preserve"> </v>
      </c>
    </row>
    <row r="91" spans="1:6" x14ac:dyDescent="0.25">
      <c r="A91" s="151">
        <v>85</v>
      </c>
      <c r="B91" s="153"/>
      <c r="C91" s="19"/>
      <c r="D91" s="153"/>
      <c r="E91" s="153"/>
      <c r="F91" s="151" t="str">
        <f>IF(B91&gt;0,(CONCATENATE('Valoració '!$D$7,"ERC_","00",A91))," ")</f>
        <v xml:space="preserve"> </v>
      </c>
    </row>
    <row r="92" spans="1:6" x14ac:dyDescent="0.25">
      <c r="A92" s="151">
        <v>86</v>
      </c>
      <c r="B92" s="153"/>
      <c r="C92" s="19"/>
      <c r="D92" s="153"/>
      <c r="E92" s="153"/>
      <c r="F92" s="151" t="str">
        <f>IF(B92&gt;0,(CONCATENATE('Valoració '!$D$7,"ERC_","00",A92))," ")</f>
        <v xml:space="preserve"> </v>
      </c>
    </row>
    <row r="93" spans="1:6" x14ac:dyDescent="0.25">
      <c r="A93" s="151">
        <v>87</v>
      </c>
      <c r="B93" s="153"/>
      <c r="C93" s="19"/>
      <c r="D93" s="153"/>
      <c r="E93" s="153"/>
      <c r="F93" s="151" t="str">
        <f>IF(B93&gt;0,(CONCATENATE('Valoració '!$D$7,"ERC_","00",A93))," ")</f>
        <v xml:space="preserve"> </v>
      </c>
    </row>
    <row r="94" spans="1:6" x14ac:dyDescent="0.25">
      <c r="A94" s="151">
        <v>88</v>
      </c>
      <c r="B94" s="153"/>
      <c r="C94" s="19"/>
      <c r="D94" s="153"/>
      <c r="E94" s="153"/>
      <c r="F94" s="151" t="str">
        <f>IF(B94&gt;0,(CONCATENATE('Valoració '!$D$7,"ERC_","00",A94))," ")</f>
        <v xml:space="preserve"> </v>
      </c>
    </row>
    <row r="95" spans="1:6" x14ac:dyDescent="0.25">
      <c r="A95" s="151">
        <v>89</v>
      </c>
      <c r="B95" s="153"/>
      <c r="C95" s="19"/>
      <c r="D95" s="153"/>
      <c r="E95" s="153"/>
      <c r="F95" s="151" t="str">
        <f>IF(B95&gt;0,(CONCATENATE('Valoració '!$D$7,"ERC_","00",A95))," ")</f>
        <v xml:space="preserve"> </v>
      </c>
    </row>
    <row r="96" spans="1:6" x14ac:dyDescent="0.25">
      <c r="A96" s="151">
        <v>90</v>
      </c>
      <c r="B96" s="153"/>
      <c r="C96" s="19"/>
      <c r="D96" s="153"/>
      <c r="E96" s="153"/>
      <c r="F96" s="151" t="str">
        <f>IF(B96&gt;0,(CONCATENATE('Valoració '!$D$7,"ERC_","00",A96))," ")</f>
        <v xml:space="preserve"> </v>
      </c>
    </row>
    <row r="97" spans="1:6" x14ac:dyDescent="0.25">
      <c r="A97" s="151">
        <v>91</v>
      </c>
      <c r="B97" s="153"/>
      <c r="C97" s="19"/>
      <c r="D97" s="153"/>
      <c r="E97" s="153"/>
      <c r="F97" s="151" t="str">
        <f>IF(B97&gt;0,(CONCATENATE('Valoració '!$D$7,"ERC_","00",A97))," ")</f>
        <v xml:space="preserve"> </v>
      </c>
    </row>
    <row r="98" spans="1:6" x14ac:dyDescent="0.25">
      <c r="A98" s="151">
        <v>92</v>
      </c>
      <c r="B98" s="153"/>
      <c r="C98" s="19"/>
      <c r="D98" s="153"/>
      <c r="E98" s="153"/>
      <c r="F98" s="151" t="str">
        <f>IF(B98&gt;0,(CONCATENATE('Valoració '!$D$7,"ERC_","00",A98))," ")</f>
        <v xml:space="preserve"> </v>
      </c>
    </row>
    <row r="99" spans="1:6" x14ac:dyDescent="0.25">
      <c r="A99" s="151">
        <v>93</v>
      </c>
      <c r="B99" s="153"/>
      <c r="C99" s="19"/>
      <c r="D99" s="153"/>
      <c r="E99" s="153"/>
      <c r="F99" s="151" t="str">
        <f>IF(B99&gt;0,(CONCATENATE('Valoració '!$D$7,"ERC_","00",A99))," ")</f>
        <v xml:space="preserve"> </v>
      </c>
    </row>
    <row r="100" spans="1:6" x14ac:dyDescent="0.25">
      <c r="A100" s="151">
        <v>94</v>
      </c>
      <c r="B100" s="153"/>
      <c r="C100" s="19"/>
      <c r="D100" s="153"/>
      <c r="E100" s="153"/>
      <c r="F100" s="151" t="str">
        <f>IF(B100&gt;0,(CONCATENATE('Valoració '!$D$7,"ERC_","00",A100))," ")</f>
        <v xml:space="preserve"> </v>
      </c>
    </row>
    <row r="101" spans="1:6" x14ac:dyDescent="0.25">
      <c r="A101" s="151">
        <v>95</v>
      </c>
      <c r="B101" s="153"/>
      <c r="C101" s="19"/>
      <c r="D101" s="153"/>
      <c r="E101" s="153"/>
      <c r="F101" s="151" t="str">
        <f>IF(B101&gt;0,(CONCATENATE('Valoració '!$D$7,"ERC_","00",A101))," ")</f>
        <v xml:space="preserve"> </v>
      </c>
    </row>
    <row r="102" spans="1:6" x14ac:dyDescent="0.25">
      <c r="A102" s="151">
        <v>96</v>
      </c>
      <c r="B102" s="153"/>
      <c r="C102" s="19"/>
      <c r="D102" s="153"/>
      <c r="E102" s="153"/>
      <c r="F102" s="151" t="str">
        <f>IF(B102&gt;0,(CONCATENATE('Valoració '!$D$7,"ERC_","00",A102))," ")</f>
        <v xml:space="preserve"> </v>
      </c>
    </row>
    <row r="103" spans="1:6" x14ac:dyDescent="0.25">
      <c r="A103" s="151">
        <v>97</v>
      </c>
      <c r="B103" s="153"/>
      <c r="C103" s="19"/>
      <c r="D103" s="153"/>
      <c r="E103" s="153"/>
      <c r="F103" s="151" t="str">
        <f>IF(B103&gt;0,(CONCATENATE('Valoració '!$D$7,"ERC_","00",A103))," ")</f>
        <v xml:space="preserve"> </v>
      </c>
    </row>
    <row r="104" spans="1:6" x14ac:dyDescent="0.25">
      <c r="A104" s="151">
        <v>98</v>
      </c>
      <c r="B104" s="153"/>
      <c r="C104" s="19"/>
      <c r="D104" s="153"/>
      <c r="E104" s="153"/>
      <c r="F104" s="151" t="str">
        <f>IF(B104&gt;0,(CONCATENATE('Valoració '!$D$7,"ERC_","00",A104))," ")</f>
        <v xml:space="preserve"> </v>
      </c>
    </row>
    <row r="105" spans="1:6" x14ac:dyDescent="0.25">
      <c r="A105" s="151">
        <v>99</v>
      </c>
      <c r="B105" s="153"/>
      <c r="C105" s="19"/>
      <c r="D105" s="153"/>
      <c r="E105" s="153"/>
      <c r="F105" s="151" t="str">
        <f>IF(B105&gt;0,(CONCATENATE('Valoració '!$D$7,"ERC_","00",A105))," ")</f>
        <v xml:space="preserve"> </v>
      </c>
    </row>
    <row r="106" spans="1:6" x14ac:dyDescent="0.25">
      <c r="A106" s="151">
        <v>100</v>
      </c>
      <c r="B106" s="153"/>
      <c r="C106" s="19"/>
      <c r="D106" s="153"/>
      <c r="E106" s="153"/>
      <c r="F106" s="151" t="str">
        <f>IF(B106&gt;0,(CONCATENATE('Valoració '!$D$7,"ERC_","00",A106))," ")</f>
        <v xml:space="preserve"> </v>
      </c>
    </row>
    <row r="108" spans="1:6" ht="15.75" x14ac:dyDescent="0.25">
      <c r="B108" s="154"/>
      <c r="C108" s="154"/>
    </row>
  </sheetData>
  <sheetProtection algorithmName="SHA-512" hashValue="32frh5RN/hfpLiT1uwDQ+GoLB3zMy8bb5okuGBswrHpqhCiv+0FHyvJPunMgfy1028n+tGwa1sZ7Y9cEZ9Bw3Q==" saltValue="lsj5a5vHiXxZawokzpdE9w==" spinCount="100000" sheet="1" objects="1" scenarios="1"/>
  <mergeCells count="1">
    <mergeCell ref="A5:D5"/>
  </mergeCells>
  <dataValidations count="1">
    <dataValidation type="list" allowBlank="1" showInputMessage="1" showErrorMessage="1" sqref="C7:C106" xr:uid="{59696013-D1FD-42DB-B9C6-C6483D3EB147}">
      <formula1>"ADVANCED GRANT, CONSOLIDATOR GRANT, STARTING GRANT"</formula1>
    </dataValidation>
  </dataValidations>
  <hyperlinks>
    <hyperlink ref="A4" r:id="rId1" xr:uid="{F21FAC57-4F88-44E3-8631-2B152CD54C34}"/>
  </hyperlinks>
  <pageMargins left="0.7" right="0.7" top="0.75" bottom="0.75" header="0.3" footer="0.3"/>
  <pageSetup paperSize="9" orientation="portrait" verticalDpi="1200" r:id="rId2"/>
  <drawing r:id="rId3"/>
  <legacyDrawing r:id="rId4"/>
  <mc:AlternateContent xmlns:mc="http://schemas.openxmlformats.org/markup-compatibility/2006">
    <mc:Choice Requires="x14">
      <controls>
        <mc:AlternateContent xmlns:mc="http://schemas.openxmlformats.org/markup-compatibility/2006">
          <mc:Choice Requires="x14">
            <control shapeId="29697" r:id="rId5" name="Button 1">
              <controlPr defaultSize="0" print="0" autoFill="0" autoPict="0" macro="[0]!Enviar">
                <anchor moveWithCells="1" sizeWithCells="1">
                  <from>
                    <xdr:col>6</xdr:col>
                    <xdr:colOff>47625</xdr:colOff>
                    <xdr:row>0</xdr:row>
                    <xdr:rowOff>47625</xdr:rowOff>
                  </from>
                  <to>
                    <xdr:col>7</xdr:col>
                    <xdr:colOff>523875</xdr:colOff>
                    <xdr:row>4</xdr:row>
                    <xdr:rowOff>28575</xdr:rowOff>
                  </to>
                </anchor>
              </controlPr>
            </control>
          </mc:Choice>
        </mc:AlternateContent>
        <mc:AlternateContent xmlns:mc="http://schemas.openxmlformats.org/markup-compatibility/2006">
          <mc:Choice Requires="x14">
            <control shapeId="29699" r:id="rId6" name="Button 3">
              <controlPr defaultSize="0" print="0" autoFill="0" autoPict="0" macro="[1]!Enviar">
                <anchor moveWithCells="1" sizeWithCells="1">
                  <from>
                    <xdr:col>6</xdr:col>
                    <xdr:colOff>47625</xdr:colOff>
                    <xdr:row>0</xdr:row>
                    <xdr:rowOff>47625</xdr:rowOff>
                  </from>
                  <to>
                    <xdr:col>7</xdr:col>
                    <xdr:colOff>523875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4"/>
  <dimension ref="A1:T107"/>
  <sheetViews>
    <sheetView topLeftCell="G1" workbookViewId="0">
      <pane ySplit="7" topLeftCell="A8" activePane="bottomLeft" state="frozen"/>
      <selection pane="bottomLeft" activeCell="M13" sqref="M13"/>
    </sheetView>
  </sheetViews>
  <sheetFormatPr baseColWidth="10" defaultColWidth="9.140625" defaultRowHeight="15" x14ac:dyDescent="0.25"/>
  <cols>
    <col min="1" max="1" width="9.140625" style="146"/>
    <col min="2" max="2" width="40.140625" style="146" customWidth="1"/>
    <col min="3" max="3" width="23.42578125" style="146" customWidth="1"/>
    <col min="4" max="4" width="11.5703125" style="146" customWidth="1"/>
    <col min="5" max="5" width="23.42578125" style="146" customWidth="1"/>
    <col min="6" max="6" width="9.140625" style="146" customWidth="1"/>
    <col min="7" max="7" width="11.85546875" style="146" customWidth="1"/>
    <col min="8" max="8" width="10.140625" style="146" customWidth="1"/>
    <col min="9" max="9" width="10.28515625" style="146" customWidth="1"/>
    <col min="10" max="10" width="13.140625" style="146" customWidth="1"/>
    <col min="11" max="12" width="14.140625" style="146" customWidth="1"/>
    <col min="13" max="13" width="12.7109375" style="146" customWidth="1"/>
    <col min="14" max="14" width="13.42578125" style="146" customWidth="1"/>
    <col min="15" max="16" width="13.5703125" style="146" customWidth="1"/>
    <col min="17" max="17" width="12.85546875" style="146" customWidth="1"/>
    <col min="18" max="19" width="14" style="146" customWidth="1"/>
    <col min="20" max="20" width="19.7109375" style="156" bestFit="1" customWidth="1"/>
    <col min="21" max="16384" width="9.140625" style="146"/>
  </cols>
  <sheetData>
    <row r="1" spans="1:20" x14ac:dyDescent="0.25">
      <c r="A1" s="155" t="s">
        <v>29</v>
      </c>
    </row>
    <row r="2" spans="1:20" x14ac:dyDescent="0.25">
      <c r="A2" s="157" t="s">
        <v>48</v>
      </c>
    </row>
    <row r="3" spans="1:20" x14ac:dyDescent="0.25">
      <c r="A3" s="155"/>
    </row>
    <row r="4" spans="1:20" ht="26.25" customHeight="1" x14ac:dyDescent="0.3">
      <c r="A4" s="147" t="s">
        <v>98</v>
      </c>
      <c r="B4" s="158" t="s">
        <v>47</v>
      </c>
      <c r="C4" s="159"/>
      <c r="D4" s="160">
        <f>SUM(R8:R107)</f>
        <v>0</v>
      </c>
    </row>
    <row r="5" spans="1:20" x14ac:dyDescent="0.25">
      <c r="A5" s="155"/>
    </row>
    <row r="6" spans="1:20" ht="15.75" x14ac:dyDescent="0.25">
      <c r="A6" s="191" t="s">
        <v>49</v>
      </c>
      <c r="B6" s="190"/>
      <c r="C6" s="190"/>
      <c r="D6" s="190"/>
      <c r="E6" s="190"/>
      <c r="F6" s="190"/>
      <c r="G6" s="190"/>
      <c r="H6" s="190"/>
      <c r="I6" s="190"/>
      <c r="J6" s="190"/>
      <c r="K6" s="190"/>
      <c r="L6" s="190"/>
      <c r="M6" s="190"/>
      <c r="N6" s="190"/>
    </row>
    <row r="7" spans="1:20" ht="60" x14ac:dyDescent="0.25">
      <c r="A7" s="151" t="s">
        <v>46</v>
      </c>
      <c r="B7" s="161" t="s">
        <v>30</v>
      </c>
      <c r="C7" s="161" t="s">
        <v>31</v>
      </c>
      <c r="D7" s="161" t="s">
        <v>32</v>
      </c>
      <c r="E7" s="161" t="s">
        <v>33</v>
      </c>
      <c r="F7" s="161" t="s">
        <v>297</v>
      </c>
      <c r="G7" s="161" t="s">
        <v>34</v>
      </c>
      <c r="H7" s="161" t="s">
        <v>35</v>
      </c>
      <c r="I7" s="161" t="s">
        <v>36</v>
      </c>
      <c r="J7" s="161" t="s">
        <v>37</v>
      </c>
      <c r="K7" s="161" t="s">
        <v>38</v>
      </c>
      <c r="L7" s="161" t="s">
        <v>39</v>
      </c>
      <c r="M7" s="161" t="s">
        <v>40</v>
      </c>
      <c r="N7" s="161" t="s">
        <v>41</v>
      </c>
      <c r="O7" s="161" t="s">
        <v>42</v>
      </c>
      <c r="P7" s="161" t="s">
        <v>81</v>
      </c>
      <c r="Q7" s="162" t="s">
        <v>57</v>
      </c>
      <c r="R7" s="162" t="s">
        <v>58</v>
      </c>
      <c r="S7" s="162" t="s">
        <v>99</v>
      </c>
      <c r="T7" s="150" t="s">
        <v>44</v>
      </c>
    </row>
    <row r="8" spans="1:20" x14ac:dyDescent="0.25">
      <c r="A8" s="151">
        <v>1</v>
      </c>
      <c r="B8" s="153"/>
      <c r="C8" s="153"/>
      <c r="D8" s="153"/>
      <c r="E8" s="153"/>
      <c r="F8" s="153"/>
      <c r="G8" s="153"/>
      <c r="H8" s="153"/>
      <c r="I8" s="153"/>
      <c r="J8" s="153"/>
      <c r="K8" s="153"/>
      <c r="L8" s="153"/>
      <c r="M8" s="153"/>
      <c r="N8" s="163"/>
      <c r="O8" s="163"/>
      <c r="P8" s="164">
        <f t="shared" ref="P8:P71" si="0">(O8-N8)/365</f>
        <v>0</v>
      </c>
      <c r="Q8" s="164">
        <f>IF(I8="SI",IF(F8="SI",2,IF(G8&gt;4,1.5,1.25)),IF(K8="SI",IF(F8="SI",1.5,IF(G8&gt;4,1,1)),IF(L8="SI",IF(F8="SI",1,0.5),0)))</f>
        <v>0</v>
      </c>
      <c r="R8" s="164">
        <f>IFERROR(IF(P8=3,Q8,IF(P8&gt;3,(Q8+(Q8*(P8-3))/3),((Q8*P8)/3))),"")</f>
        <v>0</v>
      </c>
      <c r="S8" s="165"/>
      <c r="T8" s="166" t="str">
        <f>IF(S8="","",IF(S8="SI","No cal documentació",IF(Q8&gt;0,(CONCATENATE("12b_",'Valoració '!$D$7,"00",A8))," ")))</f>
        <v/>
      </c>
    </row>
    <row r="9" spans="1:20" x14ac:dyDescent="0.25">
      <c r="A9" s="151">
        <v>2</v>
      </c>
      <c r="B9" s="153"/>
      <c r="C9" s="153"/>
      <c r="D9" s="153"/>
      <c r="E9" s="153"/>
      <c r="F9" s="153"/>
      <c r="G9" s="153"/>
      <c r="H9" s="153"/>
      <c r="I9" s="153"/>
      <c r="J9" s="153"/>
      <c r="K9" s="153"/>
      <c r="L9" s="153"/>
      <c r="M9" s="153"/>
      <c r="N9" s="163"/>
      <c r="O9" s="163"/>
      <c r="P9" s="164">
        <f t="shared" si="0"/>
        <v>0</v>
      </c>
      <c r="Q9" s="164">
        <f t="shared" ref="Q9:Q72" si="1">IF(I9="SI",IF(F9="SI",2,IF(G9&gt;4,1.5,1.25)),IF(K9="SI",IF(F9="SI",1.5,IF(G9&gt;4,1,1)),IF(L9="SI",IF(F9="SI",1,0.5),0)))</f>
        <v>0</v>
      </c>
      <c r="R9" s="164">
        <f t="shared" ref="R9:R72" si="2">IFERROR(IF(P9=3,Q9,IF(P9&gt;3,(Q9+(Q9*(P9-3))/3),((Q9*P9)/3))),"")</f>
        <v>0</v>
      </c>
      <c r="S9" s="165"/>
      <c r="T9" s="166" t="str">
        <f>IF(S9="","",IF(S9="SI","No cal documentació",IF(Q9&gt;0,(CONCATENATE("12b_",'Valoració '!$D$7,"00",A9))," ")))</f>
        <v/>
      </c>
    </row>
    <row r="10" spans="1:20" x14ac:dyDescent="0.25">
      <c r="A10" s="151">
        <v>3</v>
      </c>
      <c r="B10" s="153"/>
      <c r="C10" s="153"/>
      <c r="D10" s="153"/>
      <c r="E10" s="153"/>
      <c r="F10" s="153"/>
      <c r="G10" s="153"/>
      <c r="H10" s="153"/>
      <c r="I10" s="153"/>
      <c r="J10" s="153"/>
      <c r="K10" s="153"/>
      <c r="L10" s="153"/>
      <c r="M10" s="153"/>
      <c r="N10" s="163"/>
      <c r="O10" s="163"/>
      <c r="P10" s="164">
        <f t="shared" si="0"/>
        <v>0</v>
      </c>
      <c r="Q10" s="164">
        <f t="shared" si="1"/>
        <v>0</v>
      </c>
      <c r="R10" s="164">
        <f t="shared" si="2"/>
        <v>0</v>
      </c>
      <c r="S10" s="165"/>
      <c r="T10" s="166" t="str">
        <f>IF(S10="","",IF(S10="SI","No cal documentació",IF(Q10&gt;0,(CONCATENATE("12b_",'Valoració '!$D$7,"00",A10))," ")))</f>
        <v/>
      </c>
    </row>
    <row r="11" spans="1:20" x14ac:dyDescent="0.25">
      <c r="A11" s="151">
        <v>4</v>
      </c>
      <c r="B11" s="153"/>
      <c r="C11" s="153"/>
      <c r="D11" s="153"/>
      <c r="E11" s="153"/>
      <c r="F11" s="153"/>
      <c r="G11" s="153"/>
      <c r="H11" s="153"/>
      <c r="I11" s="153"/>
      <c r="J11" s="153"/>
      <c r="K11" s="153"/>
      <c r="L11" s="153"/>
      <c r="M11" s="153"/>
      <c r="N11" s="163"/>
      <c r="O11" s="163"/>
      <c r="P11" s="164">
        <f t="shared" si="0"/>
        <v>0</v>
      </c>
      <c r="Q11" s="164">
        <f t="shared" si="1"/>
        <v>0</v>
      </c>
      <c r="R11" s="164">
        <f t="shared" si="2"/>
        <v>0</v>
      </c>
      <c r="S11" s="165"/>
      <c r="T11" s="166" t="str">
        <f>IF(S11="","",IF(S11="SI","No cal documentació",IF(Q11&gt;0,(CONCATENATE("12b_",'Valoració '!$D$7,"00",A11))," ")))</f>
        <v/>
      </c>
    </row>
    <row r="12" spans="1:20" x14ac:dyDescent="0.25">
      <c r="A12" s="151">
        <v>5</v>
      </c>
      <c r="B12" s="153"/>
      <c r="C12" s="153"/>
      <c r="D12" s="153"/>
      <c r="E12" s="153"/>
      <c r="F12" s="153"/>
      <c r="G12" s="153"/>
      <c r="H12" s="153"/>
      <c r="I12" s="153"/>
      <c r="J12" s="153"/>
      <c r="K12" s="153"/>
      <c r="L12" s="153"/>
      <c r="M12" s="153"/>
      <c r="N12" s="163"/>
      <c r="O12" s="163"/>
      <c r="P12" s="164">
        <f t="shared" si="0"/>
        <v>0</v>
      </c>
      <c r="Q12" s="164">
        <f t="shared" si="1"/>
        <v>0</v>
      </c>
      <c r="R12" s="164">
        <f t="shared" si="2"/>
        <v>0</v>
      </c>
      <c r="S12" s="165"/>
      <c r="T12" s="166" t="str">
        <f>IF(S12="","",IF(S12="SI","No cal documentació",IF(Q12&gt;0,(CONCATENATE("12b_",'Valoració '!$D$7,"00",A12))," ")))</f>
        <v/>
      </c>
    </row>
    <row r="13" spans="1:20" x14ac:dyDescent="0.25">
      <c r="A13" s="151">
        <v>6</v>
      </c>
      <c r="B13" s="153"/>
      <c r="C13" s="153"/>
      <c r="D13" s="153"/>
      <c r="E13" s="153"/>
      <c r="F13" s="153"/>
      <c r="G13" s="153"/>
      <c r="H13" s="153"/>
      <c r="I13" s="153"/>
      <c r="J13" s="153"/>
      <c r="K13" s="153"/>
      <c r="L13" s="153"/>
      <c r="M13" s="153"/>
      <c r="N13" s="163"/>
      <c r="O13" s="163"/>
      <c r="P13" s="164">
        <f t="shared" si="0"/>
        <v>0</v>
      </c>
      <c r="Q13" s="164">
        <f t="shared" si="1"/>
        <v>0</v>
      </c>
      <c r="R13" s="164">
        <f t="shared" si="2"/>
        <v>0</v>
      </c>
      <c r="S13" s="165"/>
      <c r="T13" s="166" t="str">
        <f>IF(S13="","",IF(S13="SI","No cal documentació",IF(Q13&gt;0,(CONCATENATE("12b_",'Valoració '!$D$7,"00",A13))," ")))</f>
        <v/>
      </c>
    </row>
    <row r="14" spans="1:20" x14ac:dyDescent="0.25">
      <c r="A14" s="151">
        <v>7</v>
      </c>
      <c r="B14" s="153"/>
      <c r="C14" s="153"/>
      <c r="D14" s="153"/>
      <c r="E14" s="153"/>
      <c r="F14" s="153"/>
      <c r="G14" s="153"/>
      <c r="H14" s="153"/>
      <c r="I14" s="153"/>
      <c r="J14" s="153"/>
      <c r="K14" s="153"/>
      <c r="L14" s="153"/>
      <c r="M14" s="153"/>
      <c r="N14" s="163"/>
      <c r="O14" s="163"/>
      <c r="P14" s="164">
        <f t="shared" si="0"/>
        <v>0</v>
      </c>
      <c r="Q14" s="164">
        <f t="shared" si="1"/>
        <v>0</v>
      </c>
      <c r="R14" s="164">
        <f t="shared" si="2"/>
        <v>0</v>
      </c>
      <c r="S14" s="165"/>
      <c r="T14" s="166" t="str">
        <f>IF(S14="","",IF(S14="SI","No cal documentació",IF(Q14&gt;0,(CONCATENATE("12b_",'Valoració '!$D$7,"00",A14))," ")))</f>
        <v/>
      </c>
    </row>
    <row r="15" spans="1:20" x14ac:dyDescent="0.25">
      <c r="A15" s="151">
        <v>8</v>
      </c>
      <c r="B15" s="153"/>
      <c r="C15" s="153"/>
      <c r="D15" s="153"/>
      <c r="E15" s="153"/>
      <c r="F15" s="153"/>
      <c r="G15" s="153"/>
      <c r="H15" s="153"/>
      <c r="I15" s="153"/>
      <c r="J15" s="153"/>
      <c r="K15" s="153"/>
      <c r="L15" s="153"/>
      <c r="M15" s="153"/>
      <c r="N15" s="163"/>
      <c r="O15" s="163"/>
      <c r="P15" s="164">
        <f t="shared" si="0"/>
        <v>0</v>
      </c>
      <c r="Q15" s="164">
        <f t="shared" si="1"/>
        <v>0</v>
      </c>
      <c r="R15" s="164">
        <f t="shared" si="2"/>
        <v>0</v>
      </c>
      <c r="S15" s="165"/>
      <c r="T15" s="166" t="str">
        <f>IF(S15="","",IF(S15="SI","No cal documentació",IF(Q15&gt;0,(CONCATENATE("12b_",'Valoració '!$D$7,"00",A15))," ")))</f>
        <v/>
      </c>
    </row>
    <row r="16" spans="1:20" x14ac:dyDescent="0.25">
      <c r="A16" s="151">
        <v>9</v>
      </c>
      <c r="B16" s="153"/>
      <c r="C16" s="153"/>
      <c r="D16" s="153"/>
      <c r="E16" s="153"/>
      <c r="F16" s="153"/>
      <c r="G16" s="153"/>
      <c r="H16" s="153"/>
      <c r="I16" s="153"/>
      <c r="J16" s="153"/>
      <c r="K16" s="153"/>
      <c r="L16" s="153"/>
      <c r="M16" s="153"/>
      <c r="N16" s="163"/>
      <c r="O16" s="163"/>
      <c r="P16" s="164">
        <f t="shared" si="0"/>
        <v>0</v>
      </c>
      <c r="Q16" s="164">
        <f t="shared" si="1"/>
        <v>0</v>
      </c>
      <c r="R16" s="164">
        <f t="shared" si="2"/>
        <v>0</v>
      </c>
      <c r="S16" s="165"/>
      <c r="T16" s="166" t="str">
        <f>IF(S16="","",IF(S16="SI","No cal documentació",IF(Q16&gt;0,(CONCATENATE("12b_",'Valoració '!$D$7,"00",A16))," ")))</f>
        <v/>
      </c>
    </row>
    <row r="17" spans="1:20" x14ac:dyDescent="0.25">
      <c r="A17" s="151">
        <v>10</v>
      </c>
      <c r="B17" s="153"/>
      <c r="C17" s="153"/>
      <c r="D17" s="153"/>
      <c r="E17" s="153"/>
      <c r="F17" s="153"/>
      <c r="G17" s="153"/>
      <c r="H17" s="153"/>
      <c r="I17" s="153"/>
      <c r="J17" s="153"/>
      <c r="K17" s="153"/>
      <c r="L17" s="153"/>
      <c r="M17" s="153"/>
      <c r="N17" s="163"/>
      <c r="O17" s="163"/>
      <c r="P17" s="164">
        <f t="shared" si="0"/>
        <v>0</v>
      </c>
      <c r="Q17" s="164">
        <f t="shared" si="1"/>
        <v>0</v>
      </c>
      <c r="R17" s="164">
        <f t="shared" si="2"/>
        <v>0</v>
      </c>
      <c r="S17" s="165"/>
      <c r="T17" s="166" t="str">
        <f>IF(S17="","",IF(S17="SI","No cal documentació",IF(Q17&gt;0,(CONCATENATE("12b_",'Valoració '!$D$7,"00",A17))," ")))</f>
        <v/>
      </c>
    </row>
    <row r="18" spans="1:20" x14ac:dyDescent="0.25">
      <c r="A18" s="151">
        <v>11</v>
      </c>
      <c r="B18" s="153"/>
      <c r="C18" s="153"/>
      <c r="D18" s="153"/>
      <c r="E18" s="153"/>
      <c r="F18" s="153"/>
      <c r="G18" s="153"/>
      <c r="H18" s="153"/>
      <c r="I18" s="153"/>
      <c r="J18" s="153"/>
      <c r="K18" s="153"/>
      <c r="L18" s="153"/>
      <c r="M18" s="153"/>
      <c r="N18" s="163"/>
      <c r="O18" s="163"/>
      <c r="P18" s="164">
        <f t="shared" si="0"/>
        <v>0</v>
      </c>
      <c r="Q18" s="164">
        <f t="shared" si="1"/>
        <v>0</v>
      </c>
      <c r="R18" s="164">
        <f t="shared" si="2"/>
        <v>0</v>
      </c>
      <c r="S18" s="165"/>
      <c r="T18" s="166" t="str">
        <f>IF(S18="","",IF(S18="SI","No cal documentació",IF(Q18&gt;0,(CONCATENATE("12b_",'Valoració '!$D$7,"00",A18))," ")))</f>
        <v/>
      </c>
    </row>
    <row r="19" spans="1:20" x14ac:dyDescent="0.25">
      <c r="A19" s="151">
        <v>12</v>
      </c>
      <c r="B19" s="153"/>
      <c r="C19" s="153"/>
      <c r="D19" s="153"/>
      <c r="E19" s="153"/>
      <c r="F19" s="153"/>
      <c r="G19" s="153"/>
      <c r="H19" s="153"/>
      <c r="I19" s="153"/>
      <c r="J19" s="153"/>
      <c r="K19" s="153"/>
      <c r="L19" s="153"/>
      <c r="M19" s="153"/>
      <c r="N19" s="153"/>
      <c r="O19" s="153"/>
      <c r="P19" s="164">
        <f t="shared" si="0"/>
        <v>0</v>
      </c>
      <c r="Q19" s="164">
        <f t="shared" si="1"/>
        <v>0</v>
      </c>
      <c r="R19" s="164">
        <f t="shared" si="2"/>
        <v>0</v>
      </c>
      <c r="S19" s="165"/>
      <c r="T19" s="166" t="str">
        <f>IF(S19="","",IF(S19="SI","No cal documentació",IF(Q19&gt;0,(CONCATENATE("12b_",'Valoració '!$D$7,"00",A19))," ")))</f>
        <v/>
      </c>
    </row>
    <row r="20" spans="1:20" x14ac:dyDescent="0.25">
      <c r="A20" s="151">
        <v>13</v>
      </c>
      <c r="B20" s="153"/>
      <c r="C20" s="153"/>
      <c r="D20" s="153"/>
      <c r="E20" s="153"/>
      <c r="F20" s="153"/>
      <c r="G20" s="153"/>
      <c r="H20" s="153"/>
      <c r="I20" s="153"/>
      <c r="J20" s="153"/>
      <c r="K20" s="153"/>
      <c r="L20" s="153"/>
      <c r="M20" s="153"/>
      <c r="N20" s="153"/>
      <c r="O20" s="153"/>
      <c r="P20" s="164">
        <f t="shared" si="0"/>
        <v>0</v>
      </c>
      <c r="Q20" s="164">
        <f t="shared" si="1"/>
        <v>0</v>
      </c>
      <c r="R20" s="164">
        <f t="shared" si="2"/>
        <v>0</v>
      </c>
      <c r="S20" s="165"/>
      <c r="T20" s="166" t="str">
        <f>IF(S20="","",IF(S20="SI","No cal documentació",IF(Q20&gt;0,(CONCATENATE("12b_",'Valoració '!$D$7,"00",A20))," ")))</f>
        <v/>
      </c>
    </row>
    <row r="21" spans="1:20" x14ac:dyDescent="0.25">
      <c r="A21" s="151">
        <v>14</v>
      </c>
      <c r="B21" s="153"/>
      <c r="C21" s="153"/>
      <c r="D21" s="153"/>
      <c r="E21" s="153"/>
      <c r="F21" s="153"/>
      <c r="G21" s="153"/>
      <c r="H21" s="153"/>
      <c r="I21" s="153"/>
      <c r="J21" s="153"/>
      <c r="K21" s="153"/>
      <c r="L21" s="153"/>
      <c r="M21" s="153"/>
      <c r="N21" s="153"/>
      <c r="O21" s="153"/>
      <c r="P21" s="164">
        <f t="shared" si="0"/>
        <v>0</v>
      </c>
      <c r="Q21" s="164">
        <f t="shared" si="1"/>
        <v>0</v>
      </c>
      <c r="R21" s="164">
        <f t="shared" si="2"/>
        <v>0</v>
      </c>
      <c r="S21" s="165"/>
      <c r="T21" s="166" t="str">
        <f>IF(S21="","",IF(S21="SI","No cal documentació",IF(Q21&gt;0,(CONCATENATE("12b_",'Valoració '!$D$7,"00",A21))," ")))</f>
        <v/>
      </c>
    </row>
    <row r="22" spans="1:20" x14ac:dyDescent="0.25">
      <c r="A22" s="151">
        <v>15</v>
      </c>
      <c r="B22" s="153"/>
      <c r="C22" s="153"/>
      <c r="D22" s="153"/>
      <c r="E22" s="153"/>
      <c r="F22" s="153"/>
      <c r="G22" s="153"/>
      <c r="H22" s="153"/>
      <c r="I22" s="153"/>
      <c r="J22" s="153"/>
      <c r="K22" s="153"/>
      <c r="L22" s="153"/>
      <c r="M22" s="153"/>
      <c r="N22" s="153"/>
      <c r="O22" s="153"/>
      <c r="P22" s="164">
        <f t="shared" si="0"/>
        <v>0</v>
      </c>
      <c r="Q22" s="164">
        <f t="shared" si="1"/>
        <v>0</v>
      </c>
      <c r="R22" s="164">
        <f t="shared" si="2"/>
        <v>0</v>
      </c>
      <c r="S22" s="165"/>
      <c r="T22" s="166" t="str">
        <f>IF(S22="","",IF(S22="SI","No cal documentació",IF(Q22&gt;0,(CONCATENATE("12b_",'Valoració '!$D$7,"00",A22))," ")))</f>
        <v/>
      </c>
    </row>
    <row r="23" spans="1:20" x14ac:dyDescent="0.25">
      <c r="A23" s="151">
        <v>16</v>
      </c>
      <c r="B23" s="153"/>
      <c r="C23" s="153"/>
      <c r="D23" s="153"/>
      <c r="E23" s="153"/>
      <c r="F23" s="153"/>
      <c r="G23" s="153"/>
      <c r="H23" s="153"/>
      <c r="I23" s="153"/>
      <c r="J23" s="153"/>
      <c r="K23" s="153"/>
      <c r="L23" s="153"/>
      <c r="M23" s="153"/>
      <c r="N23" s="153"/>
      <c r="O23" s="153"/>
      <c r="P23" s="164">
        <f t="shared" si="0"/>
        <v>0</v>
      </c>
      <c r="Q23" s="164">
        <f t="shared" si="1"/>
        <v>0</v>
      </c>
      <c r="R23" s="164">
        <f t="shared" si="2"/>
        <v>0</v>
      </c>
      <c r="S23" s="165"/>
      <c r="T23" s="166" t="str">
        <f>IF(S23="","",IF(S23="SI","No cal documentació",IF(Q23&gt;0,(CONCATENATE("12b_",'Valoració '!$D$7,"00",A23))," ")))</f>
        <v/>
      </c>
    </row>
    <row r="24" spans="1:20" x14ac:dyDescent="0.25">
      <c r="A24" s="151">
        <v>17</v>
      </c>
      <c r="B24" s="153"/>
      <c r="C24" s="153"/>
      <c r="D24" s="153"/>
      <c r="E24" s="153"/>
      <c r="F24" s="153"/>
      <c r="G24" s="153"/>
      <c r="H24" s="153"/>
      <c r="I24" s="153"/>
      <c r="J24" s="153"/>
      <c r="K24" s="153"/>
      <c r="L24" s="153"/>
      <c r="M24" s="153"/>
      <c r="N24" s="153"/>
      <c r="O24" s="153"/>
      <c r="P24" s="164">
        <f t="shared" si="0"/>
        <v>0</v>
      </c>
      <c r="Q24" s="164">
        <f t="shared" si="1"/>
        <v>0</v>
      </c>
      <c r="R24" s="164">
        <f t="shared" si="2"/>
        <v>0</v>
      </c>
      <c r="S24" s="165"/>
      <c r="T24" s="166" t="str">
        <f>IF(S24="","",IF(S24="SI","No cal documentació",IF(Q24&gt;0,(CONCATENATE("12b_",'Valoració '!$D$7,"00",A24))," ")))</f>
        <v/>
      </c>
    </row>
    <row r="25" spans="1:20" x14ac:dyDescent="0.25">
      <c r="A25" s="151">
        <v>18</v>
      </c>
      <c r="B25" s="153"/>
      <c r="C25" s="153"/>
      <c r="D25" s="153"/>
      <c r="E25" s="153"/>
      <c r="F25" s="153"/>
      <c r="G25" s="153"/>
      <c r="H25" s="153"/>
      <c r="I25" s="153"/>
      <c r="J25" s="153"/>
      <c r="K25" s="153"/>
      <c r="L25" s="153"/>
      <c r="M25" s="153"/>
      <c r="N25" s="153"/>
      <c r="O25" s="153"/>
      <c r="P25" s="164">
        <f t="shared" si="0"/>
        <v>0</v>
      </c>
      <c r="Q25" s="164">
        <f t="shared" si="1"/>
        <v>0</v>
      </c>
      <c r="R25" s="164">
        <f t="shared" si="2"/>
        <v>0</v>
      </c>
      <c r="S25" s="165"/>
      <c r="T25" s="166" t="str">
        <f>IF(S25="","",IF(S25="SI","No cal documentació",IF(Q25&gt;0,(CONCATENATE("12b_",'Valoració '!$D$7,"00",A25))," ")))</f>
        <v/>
      </c>
    </row>
    <row r="26" spans="1:20" x14ac:dyDescent="0.25">
      <c r="A26" s="151">
        <v>19</v>
      </c>
      <c r="B26" s="153"/>
      <c r="C26" s="153"/>
      <c r="D26" s="153"/>
      <c r="E26" s="153"/>
      <c r="F26" s="153"/>
      <c r="G26" s="153"/>
      <c r="H26" s="153"/>
      <c r="I26" s="153"/>
      <c r="J26" s="153"/>
      <c r="K26" s="153"/>
      <c r="L26" s="153"/>
      <c r="M26" s="153"/>
      <c r="N26" s="153"/>
      <c r="O26" s="153"/>
      <c r="P26" s="164">
        <f t="shared" si="0"/>
        <v>0</v>
      </c>
      <c r="Q26" s="164">
        <f t="shared" si="1"/>
        <v>0</v>
      </c>
      <c r="R26" s="164">
        <f t="shared" si="2"/>
        <v>0</v>
      </c>
      <c r="S26" s="165"/>
      <c r="T26" s="166" t="str">
        <f>IF(S26="","",IF(S26="SI","No cal documentació",IF(Q26&gt;0,(CONCATENATE("12b_",'Valoració '!$D$7,"00",A26))," ")))</f>
        <v/>
      </c>
    </row>
    <row r="27" spans="1:20" x14ac:dyDescent="0.25">
      <c r="A27" s="151">
        <v>20</v>
      </c>
      <c r="B27" s="153"/>
      <c r="C27" s="153"/>
      <c r="D27" s="153"/>
      <c r="E27" s="153"/>
      <c r="F27" s="153"/>
      <c r="G27" s="153"/>
      <c r="H27" s="153"/>
      <c r="I27" s="153"/>
      <c r="J27" s="153"/>
      <c r="K27" s="153"/>
      <c r="L27" s="153"/>
      <c r="M27" s="153"/>
      <c r="N27" s="153"/>
      <c r="O27" s="153"/>
      <c r="P27" s="164">
        <f t="shared" si="0"/>
        <v>0</v>
      </c>
      <c r="Q27" s="164">
        <f t="shared" si="1"/>
        <v>0</v>
      </c>
      <c r="R27" s="164">
        <f t="shared" si="2"/>
        <v>0</v>
      </c>
      <c r="S27" s="165"/>
      <c r="T27" s="166" t="str">
        <f>IF(S27="","",IF(S27="SI","No cal documentació",IF(Q27&gt;0,(CONCATENATE("12b_",'Valoració '!$D$7,"00",A27))," ")))</f>
        <v/>
      </c>
    </row>
    <row r="28" spans="1:20" x14ac:dyDescent="0.25">
      <c r="A28" s="151">
        <v>21</v>
      </c>
      <c r="B28" s="153"/>
      <c r="C28" s="153"/>
      <c r="D28" s="153"/>
      <c r="E28" s="153"/>
      <c r="F28" s="153"/>
      <c r="G28" s="153"/>
      <c r="H28" s="153"/>
      <c r="I28" s="153"/>
      <c r="J28" s="153"/>
      <c r="K28" s="153"/>
      <c r="L28" s="153"/>
      <c r="M28" s="153"/>
      <c r="N28" s="153"/>
      <c r="O28" s="153"/>
      <c r="P28" s="164">
        <f t="shared" si="0"/>
        <v>0</v>
      </c>
      <c r="Q28" s="164">
        <f t="shared" si="1"/>
        <v>0</v>
      </c>
      <c r="R28" s="164">
        <f t="shared" si="2"/>
        <v>0</v>
      </c>
      <c r="S28" s="165"/>
      <c r="T28" s="166" t="str">
        <f>IF(S28="","",IF(S28="SI","No cal documentació",IF(Q28&gt;0,(CONCATENATE("12b_",'Valoració '!$D$7,"00",A28))," ")))</f>
        <v/>
      </c>
    </row>
    <row r="29" spans="1:20" x14ac:dyDescent="0.25">
      <c r="A29" s="151">
        <v>22</v>
      </c>
      <c r="B29" s="153"/>
      <c r="C29" s="153"/>
      <c r="D29" s="153"/>
      <c r="E29" s="153"/>
      <c r="F29" s="153"/>
      <c r="G29" s="153"/>
      <c r="H29" s="153"/>
      <c r="I29" s="153"/>
      <c r="J29" s="153"/>
      <c r="K29" s="153"/>
      <c r="L29" s="153"/>
      <c r="M29" s="153"/>
      <c r="N29" s="153"/>
      <c r="O29" s="153"/>
      <c r="P29" s="164">
        <f t="shared" si="0"/>
        <v>0</v>
      </c>
      <c r="Q29" s="164">
        <f t="shared" si="1"/>
        <v>0</v>
      </c>
      <c r="R29" s="164">
        <f t="shared" si="2"/>
        <v>0</v>
      </c>
      <c r="S29" s="165"/>
      <c r="T29" s="166" t="str">
        <f>IF(S29="","",IF(S29="SI","No cal documentació",IF(Q29&gt;0,(CONCATENATE("12b_",'Valoració '!$D$7,"00",A29))," ")))</f>
        <v/>
      </c>
    </row>
    <row r="30" spans="1:20" x14ac:dyDescent="0.25">
      <c r="A30" s="151">
        <v>23</v>
      </c>
      <c r="B30" s="153"/>
      <c r="C30" s="153"/>
      <c r="D30" s="153"/>
      <c r="E30" s="153"/>
      <c r="F30" s="153"/>
      <c r="G30" s="153"/>
      <c r="H30" s="153"/>
      <c r="I30" s="153"/>
      <c r="J30" s="153"/>
      <c r="K30" s="153"/>
      <c r="L30" s="153"/>
      <c r="M30" s="153"/>
      <c r="N30" s="153"/>
      <c r="O30" s="153"/>
      <c r="P30" s="164">
        <f t="shared" si="0"/>
        <v>0</v>
      </c>
      <c r="Q30" s="164">
        <f t="shared" si="1"/>
        <v>0</v>
      </c>
      <c r="R30" s="164">
        <f t="shared" si="2"/>
        <v>0</v>
      </c>
      <c r="S30" s="165"/>
      <c r="T30" s="166" t="str">
        <f>IF(S30="","",IF(S30="SI","No cal documentació",IF(Q30&gt;0,(CONCATENATE("12b_",'Valoració '!$D$7,"00",A30))," ")))</f>
        <v/>
      </c>
    </row>
    <row r="31" spans="1:20" x14ac:dyDescent="0.25">
      <c r="A31" s="151">
        <v>24</v>
      </c>
      <c r="B31" s="153"/>
      <c r="C31" s="153"/>
      <c r="D31" s="153"/>
      <c r="E31" s="153"/>
      <c r="F31" s="153"/>
      <c r="G31" s="153"/>
      <c r="H31" s="153"/>
      <c r="I31" s="153"/>
      <c r="J31" s="153"/>
      <c r="K31" s="153"/>
      <c r="L31" s="153"/>
      <c r="M31" s="153"/>
      <c r="N31" s="153"/>
      <c r="O31" s="153"/>
      <c r="P31" s="164">
        <f t="shared" si="0"/>
        <v>0</v>
      </c>
      <c r="Q31" s="164">
        <f t="shared" si="1"/>
        <v>0</v>
      </c>
      <c r="R31" s="164">
        <f t="shared" si="2"/>
        <v>0</v>
      </c>
      <c r="S31" s="165"/>
      <c r="T31" s="166" t="str">
        <f>IF(S31="","",IF(S31="SI","No cal documentació",IF(Q31&gt;0,(CONCATENATE("12b_",'Valoració '!$D$7,"00",A31))," ")))</f>
        <v/>
      </c>
    </row>
    <row r="32" spans="1:20" x14ac:dyDescent="0.25">
      <c r="A32" s="151">
        <v>25</v>
      </c>
      <c r="B32" s="153"/>
      <c r="C32" s="153"/>
      <c r="D32" s="153"/>
      <c r="E32" s="153"/>
      <c r="F32" s="153"/>
      <c r="G32" s="153"/>
      <c r="H32" s="153"/>
      <c r="I32" s="153"/>
      <c r="J32" s="153"/>
      <c r="K32" s="153"/>
      <c r="L32" s="153"/>
      <c r="M32" s="153"/>
      <c r="N32" s="153"/>
      <c r="O32" s="153"/>
      <c r="P32" s="164">
        <f t="shared" si="0"/>
        <v>0</v>
      </c>
      <c r="Q32" s="164">
        <f t="shared" si="1"/>
        <v>0</v>
      </c>
      <c r="R32" s="164">
        <f t="shared" si="2"/>
        <v>0</v>
      </c>
      <c r="S32" s="165"/>
      <c r="T32" s="166" t="str">
        <f>IF(S32="","",IF(S32="SI","No cal documentació",IF(Q32&gt;0,(CONCATENATE("12b_",'Valoració '!$D$7,"00",A32))," ")))</f>
        <v/>
      </c>
    </row>
    <row r="33" spans="1:20" x14ac:dyDescent="0.25">
      <c r="A33" s="151">
        <v>26</v>
      </c>
      <c r="B33" s="153"/>
      <c r="C33" s="153"/>
      <c r="D33" s="153"/>
      <c r="E33" s="153"/>
      <c r="F33" s="153"/>
      <c r="G33" s="153"/>
      <c r="H33" s="153"/>
      <c r="I33" s="153"/>
      <c r="J33" s="153"/>
      <c r="K33" s="153"/>
      <c r="L33" s="153"/>
      <c r="M33" s="153"/>
      <c r="N33" s="153"/>
      <c r="O33" s="153"/>
      <c r="P33" s="164">
        <f t="shared" si="0"/>
        <v>0</v>
      </c>
      <c r="Q33" s="164">
        <f t="shared" si="1"/>
        <v>0</v>
      </c>
      <c r="R33" s="164">
        <f t="shared" si="2"/>
        <v>0</v>
      </c>
      <c r="S33" s="165"/>
      <c r="T33" s="166" t="str">
        <f>IF(S33="","",IF(S33="SI","No cal documentació",IF(Q33&gt;0,(CONCATENATE("12b_",'Valoració '!$D$7,"00",A33))," ")))</f>
        <v/>
      </c>
    </row>
    <row r="34" spans="1:20" x14ac:dyDescent="0.25">
      <c r="A34" s="151">
        <v>27</v>
      </c>
      <c r="B34" s="153"/>
      <c r="C34" s="153"/>
      <c r="D34" s="153"/>
      <c r="E34" s="153"/>
      <c r="F34" s="153"/>
      <c r="G34" s="153"/>
      <c r="H34" s="153"/>
      <c r="I34" s="153"/>
      <c r="J34" s="153"/>
      <c r="K34" s="153"/>
      <c r="L34" s="153"/>
      <c r="M34" s="153"/>
      <c r="N34" s="153"/>
      <c r="O34" s="153"/>
      <c r="P34" s="164">
        <f t="shared" si="0"/>
        <v>0</v>
      </c>
      <c r="Q34" s="164">
        <f t="shared" si="1"/>
        <v>0</v>
      </c>
      <c r="R34" s="164">
        <f t="shared" si="2"/>
        <v>0</v>
      </c>
      <c r="S34" s="165"/>
      <c r="T34" s="166" t="str">
        <f>IF(S34="","",IF(S34="SI","No cal documentació",IF(Q34&gt;0,(CONCATENATE("12b_",'Valoració '!$D$7,"00",A34))," ")))</f>
        <v/>
      </c>
    </row>
    <row r="35" spans="1:20" x14ac:dyDescent="0.25">
      <c r="A35" s="151">
        <v>28</v>
      </c>
      <c r="B35" s="153"/>
      <c r="C35" s="153"/>
      <c r="D35" s="153"/>
      <c r="E35" s="153"/>
      <c r="F35" s="153"/>
      <c r="G35" s="153"/>
      <c r="H35" s="153"/>
      <c r="I35" s="153"/>
      <c r="J35" s="153"/>
      <c r="K35" s="153"/>
      <c r="L35" s="153"/>
      <c r="M35" s="153"/>
      <c r="N35" s="153"/>
      <c r="O35" s="153"/>
      <c r="P35" s="164">
        <f t="shared" si="0"/>
        <v>0</v>
      </c>
      <c r="Q35" s="164">
        <f t="shared" si="1"/>
        <v>0</v>
      </c>
      <c r="R35" s="164">
        <f t="shared" si="2"/>
        <v>0</v>
      </c>
      <c r="S35" s="165"/>
      <c r="T35" s="166" t="str">
        <f>IF(S35="","",IF(S35="SI","No cal documentació",IF(Q35&gt;0,(CONCATENATE("12b_",'Valoració '!$D$7,"00",A35))," ")))</f>
        <v/>
      </c>
    </row>
    <row r="36" spans="1:20" x14ac:dyDescent="0.25">
      <c r="A36" s="151">
        <v>29</v>
      </c>
      <c r="B36" s="153"/>
      <c r="C36" s="153"/>
      <c r="D36" s="153"/>
      <c r="E36" s="153"/>
      <c r="F36" s="153"/>
      <c r="G36" s="153"/>
      <c r="H36" s="153"/>
      <c r="I36" s="153"/>
      <c r="J36" s="153"/>
      <c r="K36" s="153"/>
      <c r="L36" s="153"/>
      <c r="M36" s="153"/>
      <c r="N36" s="153"/>
      <c r="O36" s="153"/>
      <c r="P36" s="164">
        <f t="shared" si="0"/>
        <v>0</v>
      </c>
      <c r="Q36" s="164">
        <f t="shared" si="1"/>
        <v>0</v>
      </c>
      <c r="R36" s="164">
        <f t="shared" si="2"/>
        <v>0</v>
      </c>
      <c r="S36" s="165"/>
      <c r="T36" s="166" t="str">
        <f>IF(S36="","",IF(S36="SI","No cal documentació",IF(Q36&gt;0,(CONCATENATE("12b_",'Valoració '!$D$7,"00",A36))," ")))</f>
        <v/>
      </c>
    </row>
    <row r="37" spans="1:20" x14ac:dyDescent="0.25">
      <c r="A37" s="151">
        <v>30</v>
      </c>
      <c r="B37" s="153"/>
      <c r="C37" s="153"/>
      <c r="D37" s="153"/>
      <c r="E37" s="153"/>
      <c r="F37" s="153"/>
      <c r="G37" s="153"/>
      <c r="H37" s="153"/>
      <c r="I37" s="153"/>
      <c r="J37" s="153"/>
      <c r="K37" s="153"/>
      <c r="L37" s="153"/>
      <c r="M37" s="153"/>
      <c r="N37" s="153"/>
      <c r="O37" s="153"/>
      <c r="P37" s="164">
        <f t="shared" si="0"/>
        <v>0</v>
      </c>
      <c r="Q37" s="164">
        <f t="shared" si="1"/>
        <v>0</v>
      </c>
      <c r="R37" s="164">
        <f t="shared" si="2"/>
        <v>0</v>
      </c>
      <c r="S37" s="165"/>
      <c r="T37" s="166" t="str">
        <f>IF(S37="","",IF(S37="SI","No cal documentació",IF(Q37&gt;0,(CONCATENATE("12b_",'Valoració '!$D$7,"00",A37))," ")))</f>
        <v/>
      </c>
    </row>
    <row r="38" spans="1:20" x14ac:dyDescent="0.25">
      <c r="A38" s="151">
        <v>31</v>
      </c>
      <c r="B38" s="153"/>
      <c r="C38" s="153"/>
      <c r="D38" s="153"/>
      <c r="E38" s="153"/>
      <c r="F38" s="153"/>
      <c r="G38" s="153"/>
      <c r="H38" s="153"/>
      <c r="I38" s="153"/>
      <c r="J38" s="153"/>
      <c r="K38" s="153"/>
      <c r="L38" s="153"/>
      <c r="M38" s="153"/>
      <c r="N38" s="153"/>
      <c r="O38" s="153"/>
      <c r="P38" s="164">
        <f t="shared" si="0"/>
        <v>0</v>
      </c>
      <c r="Q38" s="164">
        <f t="shared" si="1"/>
        <v>0</v>
      </c>
      <c r="R38" s="164">
        <f t="shared" si="2"/>
        <v>0</v>
      </c>
      <c r="S38" s="165"/>
      <c r="T38" s="166" t="str">
        <f>IF(S38="","",IF(S38="SI","No cal documentació",IF(Q38&gt;0,(CONCATENATE("12b_",'Valoració '!$D$7,"00",A38))," ")))</f>
        <v/>
      </c>
    </row>
    <row r="39" spans="1:20" x14ac:dyDescent="0.25">
      <c r="A39" s="151">
        <v>32</v>
      </c>
      <c r="B39" s="153"/>
      <c r="C39" s="153"/>
      <c r="D39" s="153"/>
      <c r="E39" s="153"/>
      <c r="F39" s="153"/>
      <c r="G39" s="153"/>
      <c r="H39" s="153"/>
      <c r="I39" s="153"/>
      <c r="J39" s="153"/>
      <c r="K39" s="153"/>
      <c r="L39" s="153"/>
      <c r="M39" s="153"/>
      <c r="N39" s="153"/>
      <c r="O39" s="153"/>
      <c r="P39" s="164">
        <f t="shared" si="0"/>
        <v>0</v>
      </c>
      <c r="Q39" s="164">
        <f t="shared" si="1"/>
        <v>0</v>
      </c>
      <c r="R39" s="164">
        <f t="shared" si="2"/>
        <v>0</v>
      </c>
      <c r="S39" s="165"/>
      <c r="T39" s="166" t="str">
        <f>IF(S39="","",IF(S39="SI","No cal documentació",IF(Q39&gt;0,(CONCATENATE("12b_",'Valoració '!$D$7,"00",A39))," ")))</f>
        <v/>
      </c>
    </row>
    <row r="40" spans="1:20" x14ac:dyDescent="0.25">
      <c r="A40" s="151">
        <v>33</v>
      </c>
      <c r="B40" s="153"/>
      <c r="C40" s="153"/>
      <c r="D40" s="153"/>
      <c r="E40" s="153"/>
      <c r="F40" s="153"/>
      <c r="G40" s="153"/>
      <c r="H40" s="153"/>
      <c r="I40" s="153"/>
      <c r="J40" s="153"/>
      <c r="K40" s="153"/>
      <c r="L40" s="153"/>
      <c r="M40" s="153"/>
      <c r="N40" s="153"/>
      <c r="O40" s="153"/>
      <c r="P40" s="164">
        <f t="shared" si="0"/>
        <v>0</v>
      </c>
      <c r="Q40" s="164">
        <f t="shared" si="1"/>
        <v>0</v>
      </c>
      <c r="R40" s="164">
        <f t="shared" si="2"/>
        <v>0</v>
      </c>
      <c r="S40" s="165"/>
      <c r="T40" s="166" t="str">
        <f>IF(S40="","",IF(S40="SI","No cal documentació",IF(Q40&gt;0,(CONCATENATE("12b_",'Valoració '!$D$7,"00",A40))," ")))</f>
        <v/>
      </c>
    </row>
    <row r="41" spans="1:20" x14ac:dyDescent="0.25">
      <c r="A41" s="151">
        <v>34</v>
      </c>
      <c r="B41" s="153"/>
      <c r="C41" s="153"/>
      <c r="D41" s="153"/>
      <c r="E41" s="153"/>
      <c r="F41" s="153"/>
      <c r="G41" s="153"/>
      <c r="H41" s="153"/>
      <c r="I41" s="153"/>
      <c r="J41" s="153"/>
      <c r="K41" s="153"/>
      <c r="L41" s="153"/>
      <c r="M41" s="153"/>
      <c r="N41" s="153"/>
      <c r="O41" s="153"/>
      <c r="P41" s="164">
        <f t="shared" si="0"/>
        <v>0</v>
      </c>
      <c r="Q41" s="164">
        <f t="shared" si="1"/>
        <v>0</v>
      </c>
      <c r="R41" s="164">
        <f t="shared" si="2"/>
        <v>0</v>
      </c>
      <c r="S41" s="165"/>
      <c r="T41" s="166" t="str">
        <f>IF(S41="","",IF(S41="SI","No cal documentació",IF(Q41&gt;0,(CONCATENATE("12b_",'Valoració '!$D$7,"00",A41))," ")))</f>
        <v/>
      </c>
    </row>
    <row r="42" spans="1:20" x14ac:dyDescent="0.25">
      <c r="A42" s="151">
        <v>35</v>
      </c>
      <c r="B42" s="153"/>
      <c r="C42" s="153"/>
      <c r="D42" s="153"/>
      <c r="E42" s="153"/>
      <c r="F42" s="153"/>
      <c r="G42" s="153"/>
      <c r="H42" s="153"/>
      <c r="I42" s="153"/>
      <c r="J42" s="153"/>
      <c r="K42" s="153"/>
      <c r="L42" s="153"/>
      <c r="M42" s="153"/>
      <c r="N42" s="153"/>
      <c r="O42" s="153"/>
      <c r="P42" s="164">
        <f t="shared" si="0"/>
        <v>0</v>
      </c>
      <c r="Q42" s="164">
        <f t="shared" si="1"/>
        <v>0</v>
      </c>
      <c r="R42" s="164">
        <f t="shared" si="2"/>
        <v>0</v>
      </c>
      <c r="S42" s="165"/>
      <c r="T42" s="166" t="str">
        <f>IF(S42="","",IF(S42="SI","No cal documentació",IF(Q42&gt;0,(CONCATENATE("12b_",'Valoració '!$D$7,"00",A42))," ")))</f>
        <v/>
      </c>
    </row>
    <row r="43" spans="1:20" x14ac:dyDescent="0.25">
      <c r="A43" s="151">
        <v>36</v>
      </c>
      <c r="B43" s="153"/>
      <c r="C43" s="153"/>
      <c r="D43" s="153"/>
      <c r="E43" s="153"/>
      <c r="F43" s="153"/>
      <c r="G43" s="153"/>
      <c r="H43" s="153"/>
      <c r="I43" s="153"/>
      <c r="J43" s="153"/>
      <c r="K43" s="153"/>
      <c r="L43" s="153"/>
      <c r="M43" s="153"/>
      <c r="N43" s="153"/>
      <c r="O43" s="153"/>
      <c r="P43" s="164">
        <f t="shared" si="0"/>
        <v>0</v>
      </c>
      <c r="Q43" s="164">
        <f t="shared" si="1"/>
        <v>0</v>
      </c>
      <c r="R43" s="164">
        <f t="shared" si="2"/>
        <v>0</v>
      </c>
      <c r="S43" s="165"/>
      <c r="T43" s="166" t="str">
        <f>IF(S43="","",IF(S43="SI","No cal documentació",IF(Q43&gt;0,(CONCATENATE("12b_",'Valoració '!$D$7,"00",A43))," ")))</f>
        <v/>
      </c>
    </row>
    <row r="44" spans="1:20" x14ac:dyDescent="0.25">
      <c r="A44" s="151">
        <v>37</v>
      </c>
      <c r="B44" s="153"/>
      <c r="C44" s="153"/>
      <c r="D44" s="153"/>
      <c r="E44" s="153"/>
      <c r="F44" s="153"/>
      <c r="G44" s="153"/>
      <c r="H44" s="153"/>
      <c r="I44" s="153"/>
      <c r="J44" s="153"/>
      <c r="K44" s="153"/>
      <c r="L44" s="153"/>
      <c r="M44" s="153"/>
      <c r="N44" s="153"/>
      <c r="O44" s="153"/>
      <c r="P44" s="164">
        <f t="shared" si="0"/>
        <v>0</v>
      </c>
      <c r="Q44" s="164">
        <f t="shared" si="1"/>
        <v>0</v>
      </c>
      <c r="R44" s="164">
        <f t="shared" si="2"/>
        <v>0</v>
      </c>
      <c r="S44" s="165"/>
      <c r="T44" s="166" t="str">
        <f>IF(S44="","",IF(S44="SI","No cal documentació",IF(Q44&gt;0,(CONCATENATE("12b_",'Valoració '!$D$7,"00",A44))," ")))</f>
        <v/>
      </c>
    </row>
    <row r="45" spans="1:20" x14ac:dyDescent="0.25">
      <c r="A45" s="151">
        <v>38</v>
      </c>
      <c r="B45" s="153"/>
      <c r="C45" s="153"/>
      <c r="D45" s="153"/>
      <c r="E45" s="153"/>
      <c r="F45" s="153"/>
      <c r="G45" s="153"/>
      <c r="H45" s="153"/>
      <c r="I45" s="153"/>
      <c r="J45" s="153"/>
      <c r="K45" s="153"/>
      <c r="L45" s="153"/>
      <c r="M45" s="153"/>
      <c r="N45" s="153"/>
      <c r="O45" s="153"/>
      <c r="P45" s="164">
        <f t="shared" si="0"/>
        <v>0</v>
      </c>
      <c r="Q45" s="164">
        <f t="shared" si="1"/>
        <v>0</v>
      </c>
      <c r="R45" s="164">
        <f t="shared" si="2"/>
        <v>0</v>
      </c>
      <c r="S45" s="165"/>
      <c r="T45" s="166" t="str">
        <f>IF(S45="","",IF(S45="SI","No cal documentació",IF(Q45&gt;0,(CONCATENATE("12b_",'Valoració '!$D$7,"00",A45))," ")))</f>
        <v/>
      </c>
    </row>
    <row r="46" spans="1:20" x14ac:dyDescent="0.25">
      <c r="A46" s="151">
        <v>39</v>
      </c>
      <c r="B46" s="153"/>
      <c r="C46" s="153"/>
      <c r="D46" s="153"/>
      <c r="E46" s="153"/>
      <c r="F46" s="153"/>
      <c r="G46" s="153"/>
      <c r="H46" s="153"/>
      <c r="I46" s="153"/>
      <c r="J46" s="153"/>
      <c r="K46" s="153"/>
      <c r="L46" s="153"/>
      <c r="M46" s="153"/>
      <c r="N46" s="153"/>
      <c r="O46" s="153"/>
      <c r="P46" s="164">
        <f t="shared" si="0"/>
        <v>0</v>
      </c>
      <c r="Q46" s="164">
        <f t="shared" si="1"/>
        <v>0</v>
      </c>
      <c r="R46" s="164">
        <f t="shared" si="2"/>
        <v>0</v>
      </c>
      <c r="S46" s="165"/>
      <c r="T46" s="166" t="str">
        <f>IF(S46="","",IF(S46="SI","No cal documentació",IF(Q46&gt;0,(CONCATENATE("12b_",'Valoració '!$D$7,"00",A46))," ")))</f>
        <v/>
      </c>
    </row>
    <row r="47" spans="1:20" x14ac:dyDescent="0.25">
      <c r="A47" s="151">
        <v>40</v>
      </c>
      <c r="B47" s="153"/>
      <c r="C47" s="153"/>
      <c r="D47" s="153"/>
      <c r="E47" s="153"/>
      <c r="F47" s="153"/>
      <c r="G47" s="153"/>
      <c r="H47" s="153"/>
      <c r="I47" s="153"/>
      <c r="J47" s="153"/>
      <c r="K47" s="153"/>
      <c r="L47" s="153"/>
      <c r="M47" s="153"/>
      <c r="N47" s="153"/>
      <c r="O47" s="153"/>
      <c r="P47" s="164">
        <f t="shared" si="0"/>
        <v>0</v>
      </c>
      <c r="Q47" s="164">
        <f t="shared" si="1"/>
        <v>0</v>
      </c>
      <c r="R47" s="164">
        <f t="shared" si="2"/>
        <v>0</v>
      </c>
      <c r="S47" s="165"/>
      <c r="T47" s="166" t="str">
        <f>IF(S47="","",IF(S47="SI","No cal documentació",IF(Q47&gt;0,(CONCATENATE("12b_",'Valoració '!$D$7,"00",A47))," ")))</f>
        <v/>
      </c>
    </row>
    <row r="48" spans="1:20" x14ac:dyDescent="0.25">
      <c r="A48" s="151">
        <v>41</v>
      </c>
      <c r="B48" s="153"/>
      <c r="C48" s="153"/>
      <c r="D48" s="153"/>
      <c r="E48" s="153"/>
      <c r="F48" s="153"/>
      <c r="G48" s="153"/>
      <c r="H48" s="153"/>
      <c r="I48" s="153"/>
      <c r="J48" s="153"/>
      <c r="K48" s="153"/>
      <c r="L48" s="153"/>
      <c r="M48" s="153"/>
      <c r="N48" s="153"/>
      <c r="O48" s="153"/>
      <c r="P48" s="164">
        <f t="shared" si="0"/>
        <v>0</v>
      </c>
      <c r="Q48" s="164">
        <f t="shared" si="1"/>
        <v>0</v>
      </c>
      <c r="R48" s="164">
        <f t="shared" si="2"/>
        <v>0</v>
      </c>
      <c r="S48" s="165"/>
      <c r="T48" s="166" t="str">
        <f>IF(S48="","",IF(S48="SI","No cal documentació",IF(Q48&gt;0,(CONCATENATE("12b_",'Valoració '!$D$7,"00",A48))," ")))</f>
        <v/>
      </c>
    </row>
    <row r="49" spans="1:20" x14ac:dyDescent="0.25">
      <c r="A49" s="151">
        <v>42</v>
      </c>
      <c r="B49" s="153"/>
      <c r="C49" s="153"/>
      <c r="D49" s="153"/>
      <c r="E49" s="153"/>
      <c r="F49" s="153"/>
      <c r="G49" s="153"/>
      <c r="H49" s="153"/>
      <c r="I49" s="153"/>
      <c r="J49" s="153"/>
      <c r="K49" s="153"/>
      <c r="L49" s="153"/>
      <c r="M49" s="153"/>
      <c r="N49" s="153"/>
      <c r="O49" s="153"/>
      <c r="P49" s="164">
        <f t="shared" si="0"/>
        <v>0</v>
      </c>
      <c r="Q49" s="164">
        <f t="shared" si="1"/>
        <v>0</v>
      </c>
      <c r="R49" s="164">
        <f t="shared" si="2"/>
        <v>0</v>
      </c>
      <c r="S49" s="165"/>
      <c r="T49" s="166" t="str">
        <f>IF(S49="","",IF(S49="SI","No cal documentació",IF(Q49&gt;0,(CONCATENATE("12b_",'Valoració '!$D$7,"00",A49))," ")))</f>
        <v/>
      </c>
    </row>
    <row r="50" spans="1:20" x14ac:dyDescent="0.25">
      <c r="A50" s="151">
        <v>43</v>
      </c>
      <c r="B50" s="153"/>
      <c r="C50" s="153"/>
      <c r="D50" s="153"/>
      <c r="E50" s="153"/>
      <c r="F50" s="153"/>
      <c r="G50" s="153"/>
      <c r="H50" s="153"/>
      <c r="I50" s="153"/>
      <c r="J50" s="153"/>
      <c r="K50" s="153"/>
      <c r="L50" s="153"/>
      <c r="M50" s="153"/>
      <c r="N50" s="153"/>
      <c r="O50" s="153"/>
      <c r="P50" s="164">
        <f t="shared" si="0"/>
        <v>0</v>
      </c>
      <c r="Q50" s="164">
        <f t="shared" si="1"/>
        <v>0</v>
      </c>
      <c r="R50" s="164">
        <f t="shared" si="2"/>
        <v>0</v>
      </c>
      <c r="S50" s="165"/>
      <c r="T50" s="166" t="str">
        <f>IF(S50="","",IF(S50="SI","No cal documentació",IF(Q50&gt;0,(CONCATENATE("12b_",'Valoració '!$D$7,"00",A50))," ")))</f>
        <v/>
      </c>
    </row>
    <row r="51" spans="1:20" x14ac:dyDescent="0.25">
      <c r="A51" s="151">
        <v>44</v>
      </c>
      <c r="B51" s="153"/>
      <c r="C51" s="153"/>
      <c r="D51" s="153"/>
      <c r="E51" s="153"/>
      <c r="F51" s="153"/>
      <c r="G51" s="153"/>
      <c r="H51" s="153"/>
      <c r="I51" s="153"/>
      <c r="J51" s="153"/>
      <c r="K51" s="153"/>
      <c r="L51" s="153"/>
      <c r="M51" s="153"/>
      <c r="N51" s="153"/>
      <c r="O51" s="153"/>
      <c r="P51" s="164">
        <f t="shared" si="0"/>
        <v>0</v>
      </c>
      <c r="Q51" s="164">
        <f t="shared" si="1"/>
        <v>0</v>
      </c>
      <c r="R51" s="164">
        <f t="shared" si="2"/>
        <v>0</v>
      </c>
      <c r="S51" s="165"/>
      <c r="T51" s="166" t="str">
        <f>IF(S51="","",IF(S51="SI","No cal documentació",IF(Q51&gt;0,(CONCATENATE("12b_",'Valoració '!$D$7,"00",A51))," ")))</f>
        <v/>
      </c>
    </row>
    <row r="52" spans="1:20" x14ac:dyDescent="0.25">
      <c r="A52" s="151">
        <v>45</v>
      </c>
      <c r="B52" s="153"/>
      <c r="C52" s="153"/>
      <c r="D52" s="153"/>
      <c r="E52" s="153"/>
      <c r="F52" s="153"/>
      <c r="G52" s="153"/>
      <c r="H52" s="153"/>
      <c r="I52" s="153"/>
      <c r="J52" s="153"/>
      <c r="K52" s="153"/>
      <c r="L52" s="153"/>
      <c r="M52" s="153"/>
      <c r="N52" s="153"/>
      <c r="O52" s="153"/>
      <c r="P52" s="164">
        <f t="shared" si="0"/>
        <v>0</v>
      </c>
      <c r="Q52" s="164">
        <f t="shared" si="1"/>
        <v>0</v>
      </c>
      <c r="R52" s="164">
        <f t="shared" si="2"/>
        <v>0</v>
      </c>
      <c r="S52" s="165"/>
      <c r="T52" s="166" t="str">
        <f>IF(S52="","",IF(S52="SI","No cal documentació",IF(Q52&gt;0,(CONCATENATE("12b_",'Valoració '!$D$7,"00",A52))," ")))</f>
        <v/>
      </c>
    </row>
    <row r="53" spans="1:20" x14ac:dyDescent="0.25">
      <c r="A53" s="151">
        <v>46</v>
      </c>
      <c r="B53" s="153"/>
      <c r="C53" s="153"/>
      <c r="D53" s="153"/>
      <c r="E53" s="153"/>
      <c r="F53" s="153"/>
      <c r="G53" s="153"/>
      <c r="H53" s="153"/>
      <c r="I53" s="153"/>
      <c r="J53" s="153"/>
      <c r="K53" s="153"/>
      <c r="L53" s="153"/>
      <c r="M53" s="153"/>
      <c r="N53" s="153"/>
      <c r="O53" s="153"/>
      <c r="P53" s="164">
        <f t="shared" si="0"/>
        <v>0</v>
      </c>
      <c r="Q53" s="164">
        <f t="shared" si="1"/>
        <v>0</v>
      </c>
      <c r="R53" s="164">
        <f t="shared" si="2"/>
        <v>0</v>
      </c>
      <c r="S53" s="165"/>
      <c r="T53" s="166" t="str">
        <f>IF(S53="","",IF(S53="SI","No cal documentació",IF(Q53&gt;0,(CONCATENATE("12b_",'Valoració '!$D$7,"00",A53))," ")))</f>
        <v/>
      </c>
    </row>
    <row r="54" spans="1:20" x14ac:dyDescent="0.25">
      <c r="A54" s="151">
        <v>47</v>
      </c>
      <c r="B54" s="153"/>
      <c r="C54" s="153"/>
      <c r="D54" s="153"/>
      <c r="E54" s="153"/>
      <c r="F54" s="153"/>
      <c r="G54" s="153"/>
      <c r="H54" s="153"/>
      <c r="I54" s="153"/>
      <c r="J54" s="153"/>
      <c r="K54" s="153"/>
      <c r="L54" s="153"/>
      <c r="M54" s="153"/>
      <c r="N54" s="153"/>
      <c r="O54" s="153"/>
      <c r="P54" s="164">
        <f t="shared" si="0"/>
        <v>0</v>
      </c>
      <c r="Q54" s="164">
        <f t="shared" si="1"/>
        <v>0</v>
      </c>
      <c r="R54" s="164">
        <f t="shared" si="2"/>
        <v>0</v>
      </c>
      <c r="S54" s="165"/>
      <c r="T54" s="166" t="str">
        <f>IF(S54="","",IF(S54="SI","No cal documentació",IF(Q54&gt;0,(CONCATENATE("12b_",'Valoració '!$D$7,"00",A54))," ")))</f>
        <v/>
      </c>
    </row>
    <row r="55" spans="1:20" x14ac:dyDescent="0.25">
      <c r="A55" s="151">
        <v>48</v>
      </c>
      <c r="B55" s="153"/>
      <c r="C55" s="153"/>
      <c r="D55" s="153"/>
      <c r="E55" s="153"/>
      <c r="F55" s="153"/>
      <c r="G55" s="153"/>
      <c r="H55" s="153"/>
      <c r="I55" s="153"/>
      <c r="J55" s="153"/>
      <c r="K55" s="153"/>
      <c r="L55" s="153"/>
      <c r="M55" s="153"/>
      <c r="N55" s="153"/>
      <c r="O55" s="153"/>
      <c r="P55" s="164">
        <f t="shared" si="0"/>
        <v>0</v>
      </c>
      <c r="Q55" s="164">
        <f t="shared" si="1"/>
        <v>0</v>
      </c>
      <c r="R55" s="164">
        <f t="shared" si="2"/>
        <v>0</v>
      </c>
      <c r="S55" s="165"/>
      <c r="T55" s="166" t="str">
        <f>IF(S55="","",IF(S55="SI","No cal documentació",IF(Q55&gt;0,(CONCATENATE("12b_",'Valoració '!$D$7,"00",A55))," ")))</f>
        <v/>
      </c>
    </row>
    <row r="56" spans="1:20" x14ac:dyDescent="0.25">
      <c r="A56" s="151">
        <v>49</v>
      </c>
      <c r="B56" s="153"/>
      <c r="C56" s="153"/>
      <c r="D56" s="153"/>
      <c r="E56" s="153"/>
      <c r="F56" s="153"/>
      <c r="G56" s="153"/>
      <c r="H56" s="153"/>
      <c r="I56" s="153"/>
      <c r="J56" s="153"/>
      <c r="K56" s="153"/>
      <c r="L56" s="153"/>
      <c r="M56" s="153"/>
      <c r="N56" s="153"/>
      <c r="O56" s="153"/>
      <c r="P56" s="164">
        <f t="shared" si="0"/>
        <v>0</v>
      </c>
      <c r="Q56" s="164">
        <f t="shared" si="1"/>
        <v>0</v>
      </c>
      <c r="R56" s="164">
        <f t="shared" si="2"/>
        <v>0</v>
      </c>
      <c r="S56" s="165"/>
      <c r="T56" s="166" t="str">
        <f>IF(S56="","",IF(S56="SI","No cal documentació",IF(Q56&gt;0,(CONCATENATE("12b_",'Valoració '!$D$7,"00",A56))," ")))</f>
        <v/>
      </c>
    </row>
    <row r="57" spans="1:20" x14ac:dyDescent="0.25">
      <c r="A57" s="151">
        <v>50</v>
      </c>
      <c r="B57" s="153"/>
      <c r="C57" s="153"/>
      <c r="D57" s="153"/>
      <c r="E57" s="153"/>
      <c r="F57" s="153"/>
      <c r="G57" s="153"/>
      <c r="H57" s="153"/>
      <c r="I57" s="153"/>
      <c r="J57" s="153"/>
      <c r="K57" s="153"/>
      <c r="L57" s="153"/>
      <c r="M57" s="153"/>
      <c r="N57" s="153"/>
      <c r="O57" s="153"/>
      <c r="P57" s="164">
        <f t="shared" si="0"/>
        <v>0</v>
      </c>
      <c r="Q57" s="164">
        <f t="shared" si="1"/>
        <v>0</v>
      </c>
      <c r="R57" s="164">
        <f t="shared" si="2"/>
        <v>0</v>
      </c>
      <c r="S57" s="165"/>
      <c r="T57" s="166" t="str">
        <f>IF(S57="","",IF(S57="SI","No cal documentació",IF(Q57&gt;0,(CONCATENATE("12b_",'Valoració '!$D$7,"00",A57))," ")))</f>
        <v/>
      </c>
    </row>
    <row r="58" spans="1:20" x14ac:dyDescent="0.25">
      <c r="A58" s="151">
        <v>51</v>
      </c>
      <c r="B58" s="153"/>
      <c r="C58" s="153"/>
      <c r="D58" s="153"/>
      <c r="E58" s="153"/>
      <c r="F58" s="153"/>
      <c r="G58" s="153"/>
      <c r="H58" s="153"/>
      <c r="I58" s="153"/>
      <c r="J58" s="153"/>
      <c r="K58" s="153"/>
      <c r="L58" s="153"/>
      <c r="M58" s="153"/>
      <c r="N58" s="153"/>
      <c r="O58" s="153"/>
      <c r="P58" s="164">
        <f t="shared" si="0"/>
        <v>0</v>
      </c>
      <c r="Q58" s="164">
        <f t="shared" si="1"/>
        <v>0</v>
      </c>
      <c r="R58" s="164">
        <f t="shared" si="2"/>
        <v>0</v>
      </c>
      <c r="S58" s="165"/>
      <c r="T58" s="166" t="str">
        <f>IF(S58="","",IF(S58="SI","No cal documentació",IF(Q58&gt;0,(CONCATENATE("12b_",'Valoració '!$D$7,"00",A58))," ")))</f>
        <v/>
      </c>
    </row>
    <row r="59" spans="1:20" x14ac:dyDescent="0.25">
      <c r="A59" s="151">
        <v>52</v>
      </c>
      <c r="B59" s="153"/>
      <c r="C59" s="153"/>
      <c r="D59" s="153"/>
      <c r="E59" s="153"/>
      <c r="F59" s="153"/>
      <c r="G59" s="153"/>
      <c r="H59" s="153"/>
      <c r="I59" s="153"/>
      <c r="J59" s="153"/>
      <c r="K59" s="153"/>
      <c r="L59" s="153"/>
      <c r="M59" s="153"/>
      <c r="N59" s="153"/>
      <c r="O59" s="153"/>
      <c r="P59" s="164">
        <f t="shared" si="0"/>
        <v>0</v>
      </c>
      <c r="Q59" s="164">
        <f t="shared" si="1"/>
        <v>0</v>
      </c>
      <c r="R59" s="164">
        <f t="shared" si="2"/>
        <v>0</v>
      </c>
      <c r="S59" s="165"/>
      <c r="T59" s="166" t="str">
        <f>IF(S59="","",IF(S59="SI","No cal documentació",IF(Q59&gt;0,(CONCATENATE("12b_",'Valoració '!$D$7,"00",A59))," ")))</f>
        <v/>
      </c>
    </row>
    <row r="60" spans="1:20" x14ac:dyDescent="0.25">
      <c r="A60" s="151">
        <v>53</v>
      </c>
      <c r="B60" s="153"/>
      <c r="C60" s="153"/>
      <c r="D60" s="153"/>
      <c r="E60" s="153"/>
      <c r="F60" s="153"/>
      <c r="G60" s="153"/>
      <c r="H60" s="153"/>
      <c r="I60" s="153"/>
      <c r="J60" s="153"/>
      <c r="K60" s="153"/>
      <c r="L60" s="153"/>
      <c r="M60" s="153"/>
      <c r="N60" s="153"/>
      <c r="O60" s="153"/>
      <c r="P60" s="164">
        <f t="shared" si="0"/>
        <v>0</v>
      </c>
      <c r="Q60" s="164">
        <f t="shared" si="1"/>
        <v>0</v>
      </c>
      <c r="R60" s="164">
        <f t="shared" si="2"/>
        <v>0</v>
      </c>
      <c r="S60" s="165"/>
      <c r="T60" s="166" t="str">
        <f>IF(S60="","",IF(S60="SI","No cal documentació",IF(Q60&gt;0,(CONCATENATE("12b_",'Valoració '!$D$7,"00",A60))," ")))</f>
        <v/>
      </c>
    </row>
    <row r="61" spans="1:20" x14ac:dyDescent="0.25">
      <c r="A61" s="151">
        <v>54</v>
      </c>
      <c r="B61" s="153"/>
      <c r="C61" s="153"/>
      <c r="D61" s="153"/>
      <c r="E61" s="153"/>
      <c r="F61" s="153"/>
      <c r="G61" s="153"/>
      <c r="H61" s="153"/>
      <c r="I61" s="153"/>
      <c r="J61" s="153"/>
      <c r="K61" s="153"/>
      <c r="L61" s="153"/>
      <c r="M61" s="153"/>
      <c r="N61" s="153"/>
      <c r="O61" s="153"/>
      <c r="P61" s="164">
        <f t="shared" si="0"/>
        <v>0</v>
      </c>
      <c r="Q61" s="164">
        <f t="shared" si="1"/>
        <v>0</v>
      </c>
      <c r="R61" s="164">
        <f t="shared" si="2"/>
        <v>0</v>
      </c>
      <c r="S61" s="165"/>
      <c r="T61" s="166" t="str">
        <f>IF(S61="","",IF(S61="SI","No cal documentació",IF(Q61&gt;0,(CONCATENATE("12b_",'Valoració '!$D$7,"00",A61))," ")))</f>
        <v/>
      </c>
    </row>
    <row r="62" spans="1:20" x14ac:dyDescent="0.25">
      <c r="A62" s="151">
        <v>55</v>
      </c>
      <c r="B62" s="153"/>
      <c r="C62" s="153"/>
      <c r="D62" s="153"/>
      <c r="E62" s="153"/>
      <c r="F62" s="153"/>
      <c r="G62" s="153"/>
      <c r="H62" s="153"/>
      <c r="I62" s="153"/>
      <c r="J62" s="153"/>
      <c r="K62" s="153"/>
      <c r="L62" s="153"/>
      <c r="M62" s="153"/>
      <c r="N62" s="153"/>
      <c r="O62" s="153"/>
      <c r="P62" s="164">
        <f t="shared" si="0"/>
        <v>0</v>
      </c>
      <c r="Q62" s="164">
        <f t="shared" si="1"/>
        <v>0</v>
      </c>
      <c r="R62" s="164">
        <f t="shared" si="2"/>
        <v>0</v>
      </c>
      <c r="S62" s="165"/>
      <c r="T62" s="166" t="str">
        <f>IF(S62="","",IF(S62="SI","No cal documentació",IF(Q62&gt;0,(CONCATENATE("12b_",'Valoració '!$D$7,"00",A62))," ")))</f>
        <v/>
      </c>
    </row>
    <row r="63" spans="1:20" x14ac:dyDescent="0.25">
      <c r="A63" s="151">
        <v>56</v>
      </c>
      <c r="B63" s="153"/>
      <c r="C63" s="153"/>
      <c r="D63" s="153"/>
      <c r="E63" s="153"/>
      <c r="F63" s="153"/>
      <c r="G63" s="153"/>
      <c r="H63" s="153"/>
      <c r="I63" s="153"/>
      <c r="J63" s="153"/>
      <c r="K63" s="153"/>
      <c r="L63" s="153"/>
      <c r="M63" s="153"/>
      <c r="N63" s="153"/>
      <c r="O63" s="153"/>
      <c r="P63" s="164">
        <f t="shared" si="0"/>
        <v>0</v>
      </c>
      <c r="Q63" s="164">
        <f t="shared" si="1"/>
        <v>0</v>
      </c>
      <c r="R63" s="164">
        <f t="shared" si="2"/>
        <v>0</v>
      </c>
      <c r="S63" s="165"/>
      <c r="T63" s="166" t="str">
        <f>IF(S63="","",IF(S63="SI","No cal documentació",IF(Q63&gt;0,(CONCATENATE("12b_",'Valoració '!$D$7,"00",A63))," ")))</f>
        <v/>
      </c>
    </row>
    <row r="64" spans="1:20" x14ac:dyDescent="0.25">
      <c r="A64" s="151">
        <v>57</v>
      </c>
      <c r="B64" s="153"/>
      <c r="C64" s="153"/>
      <c r="D64" s="153"/>
      <c r="E64" s="153"/>
      <c r="F64" s="153"/>
      <c r="G64" s="153"/>
      <c r="H64" s="153"/>
      <c r="I64" s="153"/>
      <c r="J64" s="153"/>
      <c r="K64" s="153"/>
      <c r="L64" s="153"/>
      <c r="M64" s="153"/>
      <c r="N64" s="153"/>
      <c r="O64" s="153"/>
      <c r="P64" s="164">
        <f t="shared" si="0"/>
        <v>0</v>
      </c>
      <c r="Q64" s="164">
        <f t="shared" si="1"/>
        <v>0</v>
      </c>
      <c r="R64" s="164">
        <f t="shared" si="2"/>
        <v>0</v>
      </c>
      <c r="S64" s="165"/>
      <c r="T64" s="166" t="str">
        <f>IF(S64="","",IF(S64="SI","No cal documentació",IF(Q64&gt;0,(CONCATENATE("12b_",'Valoració '!$D$7,"00",A64))," ")))</f>
        <v/>
      </c>
    </row>
    <row r="65" spans="1:20" x14ac:dyDescent="0.25">
      <c r="A65" s="151">
        <v>58</v>
      </c>
      <c r="B65" s="153"/>
      <c r="C65" s="153"/>
      <c r="D65" s="153"/>
      <c r="E65" s="153"/>
      <c r="F65" s="153"/>
      <c r="G65" s="153"/>
      <c r="H65" s="153"/>
      <c r="I65" s="153"/>
      <c r="J65" s="153"/>
      <c r="K65" s="153"/>
      <c r="L65" s="153"/>
      <c r="M65" s="153"/>
      <c r="N65" s="153"/>
      <c r="O65" s="153"/>
      <c r="P65" s="164">
        <f t="shared" si="0"/>
        <v>0</v>
      </c>
      <c r="Q65" s="164">
        <f t="shared" si="1"/>
        <v>0</v>
      </c>
      <c r="R65" s="164">
        <f t="shared" si="2"/>
        <v>0</v>
      </c>
      <c r="S65" s="165"/>
      <c r="T65" s="166" t="str">
        <f>IF(S65="","",IF(S65="SI","No cal documentació",IF(Q65&gt;0,(CONCATENATE("12b_",'Valoració '!$D$7,"00",A65))," ")))</f>
        <v/>
      </c>
    </row>
    <row r="66" spans="1:20" x14ac:dyDescent="0.25">
      <c r="A66" s="151">
        <v>59</v>
      </c>
      <c r="B66" s="153"/>
      <c r="C66" s="153"/>
      <c r="D66" s="153"/>
      <c r="E66" s="153"/>
      <c r="F66" s="153"/>
      <c r="G66" s="153"/>
      <c r="H66" s="153"/>
      <c r="I66" s="153"/>
      <c r="J66" s="153"/>
      <c r="K66" s="153"/>
      <c r="L66" s="153"/>
      <c r="M66" s="153"/>
      <c r="N66" s="153"/>
      <c r="O66" s="153"/>
      <c r="P66" s="164">
        <f t="shared" si="0"/>
        <v>0</v>
      </c>
      <c r="Q66" s="164">
        <f t="shared" si="1"/>
        <v>0</v>
      </c>
      <c r="R66" s="164">
        <f t="shared" si="2"/>
        <v>0</v>
      </c>
      <c r="S66" s="165"/>
      <c r="T66" s="166" t="str">
        <f>IF(S66="","",IF(S66="SI","No cal documentació",IF(Q66&gt;0,(CONCATENATE("12b_",'Valoració '!$D$7,"00",A66))," ")))</f>
        <v/>
      </c>
    </row>
    <row r="67" spans="1:20" x14ac:dyDescent="0.25">
      <c r="A67" s="151">
        <v>60</v>
      </c>
      <c r="B67" s="153"/>
      <c r="C67" s="153"/>
      <c r="D67" s="153"/>
      <c r="E67" s="153"/>
      <c r="F67" s="153"/>
      <c r="G67" s="153"/>
      <c r="H67" s="153"/>
      <c r="I67" s="153"/>
      <c r="J67" s="153"/>
      <c r="K67" s="153"/>
      <c r="L67" s="153"/>
      <c r="M67" s="153"/>
      <c r="N67" s="153"/>
      <c r="O67" s="153"/>
      <c r="P67" s="164">
        <f t="shared" si="0"/>
        <v>0</v>
      </c>
      <c r="Q67" s="164">
        <f t="shared" si="1"/>
        <v>0</v>
      </c>
      <c r="R67" s="164">
        <f t="shared" si="2"/>
        <v>0</v>
      </c>
      <c r="S67" s="165"/>
      <c r="T67" s="166" t="str">
        <f>IF(S67="","",IF(S67="SI","No cal documentació",IF(Q67&gt;0,(CONCATENATE("12b_",'Valoració '!$D$7,"00",A67))," ")))</f>
        <v/>
      </c>
    </row>
    <row r="68" spans="1:20" x14ac:dyDescent="0.25">
      <c r="A68" s="151">
        <v>61</v>
      </c>
      <c r="B68" s="153"/>
      <c r="C68" s="153"/>
      <c r="D68" s="153"/>
      <c r="E68" s="153"/>
      <c r="F68" s="153"/>
      <c r="G68" s="153"/>
      <c r="H68" s="153"/>
      <c r="I68" s="153"/>
      <c r="J68" s="153"/>
      <c r="K68" s="153"/>
      <c r="L68" s="153"/>
      <c r="M68" s="153"/>
      <c r="N68" s="153"/>
      <c r="O68" s="153"/>
      <c r="P68" s="164">
        <f t="shared" si="0"/>
        <v>0</v>
      </c>
      <c r="Q68" s="164">
        <f t="shared" si="1"/>
        <v>0</v>
      </c>
      <c r="R68" s="164">
        <f t="shared" si="2"/>
        <v>0</v>
      </c>
      <c r="S68" s="165"/>
      <c r="T68" s="166" t="str">
        <f>IF(S68="","",IF(S68="SI","No cal documentació",IF(Q68&gt;0,(CONCATENATE("12b_",'Valoració '!$D$7,"00",A68))," ")))</f>
        <v/>
      </c>
    </row>
    <row r="69" spans="1:20" x14ac:dyDescent="0.25">
      <c r="A69" s="151">
        <v>62</v>
      </c>
      <c r="B69" s="153"/>
      <c r="C69" s="153"/>
      <c r="D69" s="153"/>
      <c r="E69" s="153"/>
      <c r="F69" s="153"/>
      <c r="G69" s="153"/>
      <c r="H69" s="153"/>
      <c r="I69" s="153"/>
      <c r="J69" s="153"/>
      <c r="K69" s="153"/>
      <c r="L69" s="153"/>
      <c r="M69" s="153"/>
      <c r="N69" s="153"/>
      <c r="O69" s="153"/>
      <c r="P69" s="164">
        <f t="shared" si="0"/>
        <v>0</v>
      </c>
      <c r="Q69" s="164">
        <f t="shared" si="1"/>
        <v>0</v>
      </c>
      <c r="R69" s="164">
        <f t="shared" si="2"/>
        <v>0</v>
      </c>
      <c r="S69" s="165"/>
      <c r="T69" s="166" t="str">
        <f>IF(S69="","",IF(S69="SI","No cal documentació",IF(Q69&gt;0,(CONCATENATE("12b_",'Valoració '!$D$7,"00",A69))," ")))</f>
        <v/>
      </c>
    </row>
    <row r="70" spans="1:20" x14ac:dyDescent="0.25">
      <c r="A70" s="151">
        <v>63</v>
      </c>
      <c r="B70" s="153"/>
      <c r="C70" s="153"/>
      <c r="D70" s="153"/>
      <c r="E70" s="153"/>
      <c r="F70" s="153"/>
      <c r="G70" s="153"/>
      <c r="H70" s="153"/>
      <c r="I70" s="153"/>
      <c r="J70" s="153"/>
      <c r="K70" s="153"/>
      <c r="L70" s="153"/>
      <c r="M70" s="153"/>
      <c r="N70" s="153"/>
      <c r="O70" s="153"/>
      <c r="P70" s="164">
        <f t="shared" si="0"/>
        <v>0</v>
      </c>
      <c r="Q70" s="164">
        <f t="shared" si="1"/>
        <v>0</v>
      </c>
      <c r="R70" s="164">
        <f t="shared" si="2"/>
        <v>0</v>
      </c>
      <c r="S70" s="165"/>
      <c r="T70" s="166" t="str">
        <f>IF(S70="","",IF(S70="SI","No cal documentació",IF(Q70&gt;0,(CONCATENATE("12b_",'Valoració '!$D$7,"00",A70))," ")))</f>
        <v/>
      </c>
    </row>
    <row r="71" spans="1:20" x14ac:dyDescent="0.25">
      <c r="A71" s="151">
        <v>64</v>
      </c>
      <c r="B71" s="153"/>
      <c r="C71" s="153"/>
      <c r="D71" s="153"/>
      <c r="E71" s="153"/>
      <c r="F71" s="153"/>
      <c r="G71" s="153"/>
      <c r="H71" s="153"/>
      <c r="I71" s="153"/>
      <c r="J71" s="153"/>
      <c r="K71" s="153"/>
      <c r="L71" s="153"/>
      <c r="M71" s="153"/>
      <c r="N71" s="153"/>
      <c r="O71" s="153"/>
      <c r="P71" s="164">
        <f t="shared" si="0"/>
        <v>0</v>
      </c>
      <c r="Q71" s="164">
        <f t="shared" si="1"/>
        <v>0</v>
      </c>
      <c r="R71" s="164">
        <f t="shared" si="2"/>
        <v>0</v>
      </c>
      <c r="S71" s="165"/>
      <c r="T71" s="166" t="str">
        <f>IF(S71="","",IF(S71="SI","No cal documentació",IF(Q71&gt;0,(CONCATENATE("12b_",'Valoració '!$D$7,"00",A71))," ")))</f>
        <v/>
      </c>
    </row>
    <row r="72" spans="1:20" x14ac:dyDescent="0.25">
      <c r="A72" s="151">
        <v>65</v>
      </c>
      <c r="B72" s="153"/>
      <c r="C72" s="153"/>
      <c r="D72" s="153"/>
      <c r="E72" s="153"/>
      <c r="F72" s="153"/>
      <c r="G72" s="153"/>
      <c r="H72" s="153"/>
      <c r="I72" s="153"/>
      <c r="J72" s="153"/>
      <c r="K72" s="153"/>
      <c r="L72" s="153"/>
      <c r="M72" s="153"/>
      <c r="N72" s="153"/>
      <c r="O72" s="153"/>
      <c r="P72" s="164">
        <f t="shared" ref="P72:P106" si="3">(O72-N72)/365</f>
        <v>0</v>
      </c>
      <c r="Q72" s="164">
        <f t="shared" si="1"/>
        <v>0</v>
      </c>
      <c r="R72" s="164">
        <f t="shared" si="2"/>
        <v>0</v>
      </c>
      <c r="S72" s="165"/>
      <c r="T72" s="166" t="str">
        <f>IF(S72="","",IF(S72="SI","No cal documentació",IF(Q72&gt;0,(CONCATENATE("12b_",'Valoració '!$D$7,"00",A72))," ")))</f>
        <v/>
      </c>
    </row>
    <row r="73" spans="1:20" x14ac:dyDescent="0.25">
      <c r="A73" s="151">
        <v>66</v>
      </c>
      <c r="B73" s="153"/>
      <c r="C73" s="153"/>
      <c r="D73" s="153"/>
      <c r="E73" s="153"/>
      <c r="F73" s="153"/>
      <c r="G73" s="153"/>
      <c r="H73" s="153"/>
      <c r="I73" s="153"/>
      <c r="J73" s="153"/>
      <c r="K73" s="153"/>
      <c r="L73" s="153"/>
      <c r="M73" s="153"/>
      <c r="N73" s="153"/>
      <c r="O73" s="153"/>
      <c r="P73" s="164">
        <f t="shared" si="3"/>
        <v>0</v>
      </c>
      <c r="Q73" s="164">
        <f t="shared" ref="Q73:Q107" si="4">IF(I73="SI",IF(F73="SI",2,IF(G73&gt;4,1.5,1.25)),IF(K73="SI",IF(F73="SI",1.5,IF(G73&gt;4,1,1)),IF(L73="SI",IF(F73="SI",1,0.5),0)))</f>
        <v>0</v>
      </c>
      <c r="R73" s="164">
        <f t="shared" ref="R73:R107" si="5">IFERROR(IF(P73=3,Q73,IF(P73&gt;3,(Q73+(Q73*(P73-3))/3),((Q73*P73)/3))),"")</f>
        <v>0</v>
      </c>
      <c r="S73" s="165"/>
      <c r="T73" s="166" t="str">
        <f>IF(S73="","",IF(S73="SI","No cal documentació",IF(Q73&gt;0,(CONCATENATE("12b_",'Valoració '!$D$7,"00",A73))," ")))</f>
        <v/>
      </c>
    </row>
    <row r="74" spans="1:20" x14ac:dyDescent="0.25">
      <c r="A74" s="151">
        <v>67</v>
      </c>
      <c r="B74" s="153"/>
      <c r="C74" s="153"/>
      <c r="D74" s="153"/>
      <c r="E74" s="153"/>
      <c r="F74" s="153"/>
      <c r="G74" s="153"/>
      <c r="H74" s="153"/>
      <c r="I74" s="153"/>
      <c r="J74" s="153"/>
      <c r="K74" s="153"/>
      <c r="L74" s="153"/>
      <c r="M74" s="153"/>
      <c r="N74" s="153"/>
      <c r="O74" s="153"/>
      <c r="P74" s="164">
        <f t="shared" si="3"/>
        <v>0</v>
      </c>
      <c r="Q74" s="164">
        <f t="shared" si="4"/>
        <v>0</v>
      </c>
      <c r="R74" s="164">
        <f t="shared" si="5"/>
        <v>0</v>
      </c>
      <c r="S74" s="165"/>
      <c r="T74" s="166" t="str">
        <f>IF(S74="","",IF(S74="SI","No cal documentació",IF(Q74&gt;0,(CONCATENATE("12b_",'Valoració '!$D$7,"00",A74))," ")))</f>
        <v/>
      </c>
    </row>
    <row r="75" spans="1:20" x14ac:dyDescent="0.25">
      <c r="A75" s="151">
        <v>68</v>
      </c>
      <c r="B75" s="153"/>
      <c r="C75" s="153"/>
      <c r="D75" s="153"/>
      <c r="E75" s="153"/>
      <c r="F75" s="153"/>
      <c r="G75" s="153"/>
      <c r="H75" s="153"/>
      <c r="I75" s="153"/>
      <c r="J75" s="153"/>
      <c r="K75" s="153"/>
      <c r="L75" s="153"/>
      <c r="M75" s="153"/>
      <c r="N75" s="153"/>
      <c r="O75" s="153"/>
      <c r="P75" s="164">
        <f t="shared" si="3"/>
        <v>0</v>
      </c>
      <c r="Q75" s="164">
        <f t="shared" si="4"/>
        <v>0</v>
      </c>
      <c r="R75" s="164">
        <f t="shared" si="5"/>
        <v>0</v>
      </c>
      <c r="S75" s="165"/>
      <c r="T75" s="166" t="str">
        <f>IF(S75="","",IF(S75="SI","No cal documentació",IF(Q75&gt;0,(CONCATENATE("12b_",'Valoració '!$D$7,"00",A75))," ")))</f>
        <v/>
      </c>
    </row>
    <row r="76" spans="1:20" x14ac:dyDescent="0.25">
      <c r="A76" s="151">
        <v>69</v>
      </c>
      <c r="B76" s="153"/>
      <c r="C76" s="153"/>
      <c r="D76" s="153"/>
      <c r="E76" s="153"/>
      <c r="F76" s="153"/>
      <c r="G76" s="153"/>
      <c r="H76" s="153"/>
      <c r="I76" s="153"/>
      <c r="J76" s="153"/>
      <c r="K76" s="153"/>
      <c r="L76" s="153"/>
      <c r="M76" s="153"/>
      <c r="N76" s="153"/>
      <c r="O76" s="153"/>
      <c r="P76" s="164">
        <f t="shared" si="3"/>
        <v>0</v>
      </c>
      <c r="Q76" s="164">
        <f t="shared" si="4"/>
        <v>0</v>
      </c>
      <c r="R76" s="164">
        <f t="shared" si="5"/>
        <v>0</v>
      </c>
      <c r="S76" s="165"/>
      <c r="T76" s="166" t="str">
        <f>IF(S76="","",IF(S76="SI","No cal documentació",IF(Q76&gt;0,(CONCATENATE("12b_",'Valoració '!$D$7,"00",A76))," ")))</f>
        <v/>
      </c>
    </row>
    <row r="77" spans="1:20" x14ac:dyDescent="0.25">
      <c r="A77" s="151">
        <v>70</v>
      </c>
      <c r="B77" s="153"/>
      <c r="C77" s="153"/>
      <c r="D77" s="153"/>
      <c r="E77" s="153"/>
      <c r="F77" s="153"/>
      <c r="G77" s="153"/>
      <c r="H77" s="153"/>
      <c r="I77" s="153"/>
      <c r="J77" s="153"/>
      <c r="K77" s="153"/>
      <c r="L77" s="153"/>
      <c r="M77" s="153"/>
      <c r="N77" s="153"/>
      <c r="O77" s="153"/>
      <c r="P77" s="164">
        <f t="shared" si="3"/>
        <v>0</v>
      </c>
      <c r="Q77" s="164">
        <f t="shared" si="4"/>
        <v>0</v>
      </c>
      <c r="R77" s="164">
        <f t="shared" si="5"/>
        <v>0</v>
      </c>
      <c r="S77" s="165"/>
      <c r="T77" s="166" t="str">
        <f>IF(S77="","",IF(S77="SI","No cal documentació",IF(Q77&gt;0,(CONCATENATE("12b_",'Valoració '!$D$7,"00",A77))," ")))</f>
        <v/>
      </c>
    </row>
    <row r="78" spans="1:20" x14ac:dyDescent="0.25">
      <c r="A78" s="151">
        <v>71</v>
      </c>
      <c r="B78" s="153"/>
      <c r="C78" s="153"/>
      <c r="D78" s="153"/>
      <c r="E78" s="153"/>
      <c r="F78" s="153"/>
      <c r="G78" s="153"/>
      <c r="H78" s="153"/>
      <c r="I78" s="153"/>
      <c r="J78" s="153"/>
      <c r="K78" s="153"/>
      <c r="L78" s="153"/>
      <c r="M78" s="153"/>
      <c r="N78" s="153"/>
      <c r="O78" s="153"/>
      <c r="P78" s="164">
        <f t="shared" si="3"/>
        <v>0</v>
      </c>
      <c r="Q78" s="164">
        <f t="shared" si="4"/>
        <v>0</v>
      </c>
      <c r="R78" s="164">
        <f t="shared" si="5"/>
        <v>0</v>
      </c>
      <c r="S78" s="165"/>
      <c r="T78" s="166" t="str">
        <f>IF(S78="","",IF(S78="SI","No cal documentació",IF(Q78&gt;0,(CONCATENATE("12b_",'Valoració '!$D$7,"00",A78))," ")))</f>
        <v/>
      </c>
    </row>
    <row r="79" spans="1:20" x14ac:dyDescent="0.25">
      <c r="A79" s="151">
        <v>72</v>
      </c>
      <c r="B79" s="153"/>
      <c r="C79" s="153"/>
      <c r="D79" s="153"/>
      <c r="E79" s="153"/>
      <c r="F79" s="153"/>
      <c r="G79" s="153"/>
      <c r="H79" s="153"/>
      <c r="I79" s="153"/>
      <c r="J79" s="153"/>
      <c r="K79" s="153"/>
      <c r="L79" s="153"/>
      <c r="M79" s="153"/>
      <c r="N79" s="153"/>
      <c r="O79" s="153"/>
      <c r="P79" s="164">
        <f t="shared" si="3"/>
        <v>0</v>
      </c>
      <c r="Q79" s="164">
        <f t="shared" si="4"/>
        <v>0</v>
      </c>
      <c r="R79" s="164">
        <f t="shared" si="5"/>
        <v>0</v>
      </c>
      <c r="S79" s="165"/>
      <c r="T79" s="166" t="str">
        <f>IF(S79="","",IF(S79="SI","No cal documentació",IF(Q79&gt;0,(CONCATENATE("12b_",'Valoració '!$D$7,"00",A79))," ")))</f>
        <v/>
      </c>
    </row>
    <row r="80" spans="1:20" x14ac:dyDescent="0.25">
      <c r="A80" s="151">
        <v>73</v>
      </c>
      <c r="B80" s="153"/>
      <c r="C80" s="153"/>
      <c r="D80" s="153"/>
      <c r="E80" s="153"/>
      <c r="F80" s="153"/>
      <c r="G80" s="153"/>
      <c r="H80" s="153"/>
      <c r="I80" s="153"/>
      <c r="J80" s="153"/>
      <c r="K80" s="153"/>
      <c r="L80" s="153"/>
      <c r="M80" s="153"/>
      <c r="N80" s="153"/>
      <c r="O80" s="153"/>
      <c r="P80" s="164">
        <f t="shared" si="3"/>
        <v>0</v>
      </c>
      <c r="Q80" s="164">
        <f t="shared" si="4"/>
        <v>0</v>
      </c>
      <c r="R80" s="164">
        <f t="shared" si="5"/>
        <v>0</v>
      </c>
      <c r="S80" s="165"/>
      <c r="T80" s="166" t="str">
        <f>IF(S80="","",IF(S80="SI","No cal documentació",IF(Q80&gt;0,(CONCATENATE("12b_",'Valoració '!$D$7,"00",A80))," ")))</f>
        <v/>
      </c>
    </row>
    <row r="81" spans="1:20" x14ac:dyDescent="0.25">
      <c r="A81" s="151">
        <v>74</v>
      </c>
      <c r="B81" s="153"/>
      <c r="C81" s="153"/>
      <c r="D81" s="153"/>
      <c r="E81" s="153"/>
      <c r="F81" s="153"/>
      <c r="G81" s="153"/>
      <c r="H81" s="153"/>
      <c r="I81" s="153"/>
      <c r="J81" s="153"/>
      <c r="K81" s="153"/>
      <c r="L81" s="153"/>
      <c r="M81" s="153"/>
      <c r="N81" s="153"/>
      <c r="O81" s="153"/>
      <c r="P81" s="164">
        <f t="shared" si="3"/>
        <v>0</v>
      </c>
      <c r="Q81" s="164">
        <f t="shared" si="4"/>
        <v>0</v>
      </c>
      <c r="R81" s="164">
        <f t="shared" si="5"/>
        <v>0</v>
      </c>
      <c r="S81" s="165"/>
      <c r="T81" s="166" t="str">
        <f>IF(S81="","",IF(S81="SI","No cal documentació",IF(Q81&gt;0,(CONCATENATE("12b_",'Valoració '!$D$7,"00",A81))," ")))</f>
        <v/>
      </c>
    </row>
    <row r="82" spans="1:20" x14ac:dyDescent="0.25">
      <c r="A82" s="151">
        <v>75</v>
      </c>
      <c r="B82" s="153"/>
      <c r="C82" s="153"/>
      <c r="D82" s="153"/>
      <c r="E82" s="153"/>
      <c r="F82" s="153"/>
      <c r="G82" s="153"/>
      <c r="H82" s="153"/>
      <c r="I82" s="153"/>
      <c r="J82" s="153"/>
      <c r="K82" s="153"/>
      <c r="L82" s="153"/>
      <c r="M82" s="153"/>
      <c r="N82" s="153"/>
      <c r="O82" s="153"/>
      <c r="P82" s="164">
        <f t="shared" si="3"/>
        <v>0</v>
      </c>
      <c r="Q82" s="164">
        <f t="shared" si="4"/>
        <v>0</v>
      </c>
      <c r="R82" s="164">
        <f t="shared" si="5"/>
        <v>0</v>
      </c>
      <c r="S82" s="165"/>
      <c r="T82" s="166" t="str">
        <f>IF(S82="","",IF(S82="SI","No cal documentació",IF(Q82&gt;0,(CONCATENATE("12b_",'Valoració '!$D$7,"00",A82))," ")))</f>
        <v/>
      </c>
    </row>
    <row r="83" spans="1:20" x14ac:dyDescent="0.25">
      <c r="A83" s="151">
        <v>76</v>
      </c>
      <c r="B83" s="153"/>
      <c r="C83" s="153"/>
      <c r="D83" s="153"/>
      <c r="E83" s="153"/>
      <c r="F83" s="153"/>
      <c r="G83" s="153"/>
      <c r="H83" s="153"/>
      <c r="I83" s="153"/>
      <c r="J83" s="153"/>
      <c r="K83" s="153"/>
      <c r="L83" s="153"/>
      <c r="M83" s="153"/>
      <c r="N83" s="153"/>
      <c r="O83" s="153"/>
      <c r="P83" s="164">
        <f t="shared" si="3"/>
        <v>0</v>
      </c>
      <c r="Q83" s="164">
        <f t="shared" si="4"/>
        <v>0</v>
      </c>
      <c r="R83" s="164">
        <f t="shared" si="5"/>
        <v>0</v>
      </c>
      <c r="S83" s="165"/>
      <c r="T83" s="166" t="str">
        <f>IF(S83="","",IF(S83="SI","No cal documentació",IF(Q83&gt;0,(CONCATENATE("12b_",'Valoració '!$D$7,"00",A83))," ")))</f>
        <v/>
      </c>
    </row>
    <row r="84" spans="1:20" x14ac:dyDescent="0.25">
      <c r="A84" s="151">
        <v>77</v>
      </c>
      <c r="B84" s="153"/>
      <c r="C84" s="153"/>
      <c r="D84" s="153"/>
      <c r="E84" s="153"/>
      <c r="F84" s="153"/>
      <c r="G84" s="153"/>
      <c r="H84" s="153"/>
      <c r="I84" s="153"/>
      <c r="J84" s="153"/>
      <c r="K84" s="153"/>
      <c r="L84" s="153"/>
      <c r="M84" s="153"/>
      <c r="N84" s="153"/>
      <c r="O84" s="153"/>
      <c r="P84" s="164">
        <f t="shared" si="3"/>
        <v>0</v>
      </c>
      <c r="Q84" s="164">
        <f t="shared" si="4"/>
        <v>0</v>
      </c>
      <c r="R84" s="164">
        <f t="shared" si="5"/>
        <v>0</v>
      </c>
      <c r="S84" s="165"/>
      <c r="T84" s="166" t="str">
        <f>IF(S84="","",IF(S84="SI","No cal documentació",IF(Q84&gt;0,(CONCATENATE("12b_",'Valoració '!$D$7,"00",A84))," ")))</f>
        <v/>
      </c>
    </row>
    <row r="85" spans="1:20" x14ac:dyDescent="0.25">
      <c r="A85" s="151">
        <v>78</v>
      </c>
      <c r="B85" s="153"/>
      <c r="C85" s="153"/>
      <c r="D85" s="153"/>
      <c r="E85" s="153"/>
      <c r="F85" s="153"/>
      <c r="G85" s="153"/>
      <c r="H85" s="153"/>
      <c r="I85" s="153"/>
      <c r="J85" s="153"/>
      <c r="K85" s="153"/>
      <c r="L85" s="153"/>
      <c r="M85" s="153"/>
      <c r="N85" s="153"/>
      <c r="O85" s="153"/>
      <c r="P85" s="164">
        <f t="shared" si="3"/>
        <v>0</v>
      </c>
      <c r="Q85" s="164">
        <f t="shared" si="4"/>
        <v>0</v>
      </c>
      <c r="R85" s="164">
        <f t="shared" si="5"/>
        <v>0</v>
      </c>
      <c r="S85" s="165"/>
      <c r="T85" s="166" t="str">
        <f>IF(S85="","",IF(S85="SI","No cal documentació",IF(Q85&gt;0,(CONCATENATE("12b_",'Valoració '!$D$7,"00",A85))," ")))</f>
        <v/>
      </c>
    </row>
    <row r="86" spans="1:20" x14ac:dyDescent="0.25">
      <c r="A86" s="151">
        <v>79</v>
      </c>
      <c r="B86" s="153"/>
      <c r="C86" s="153"/>
      <c r="D86" s="153"/>
      <c r="E86" s="153"/>
      <c r="F86" s="153"/>
      <c r="G86" s="153"/>
      <c r="H86" s="153"/>
      <c r="I86" s="153"/>
      <c r="J86" s="153"/>
      <c r="K86" s="153"/>
      <c r="L86" s="153"/>
      <c r="M86" s="153"/>
      <c r="N86" s="153"/>
      <c r="O86" s="153"/>
      <c r="P86" s="164">
        <f t="shared" si="3"/>
        <v>0</v>
      </c>
      <c r="Q86" s="164">
        <f t="shared" si="4"/>
        <v>0</v>
      </c>
      <c r="R86" s="164">
        <f t="shared" si="5"/>
        <v>0</v>
      </c>
      <c r="S86" s="165"/>
      <c r="T86" s="166" t="str">
        <f>IF(S86="","",IF(S86="SI","No cal documentació",IF(Q86&gt;0,(CONCATENATE("12b_",'Valoració '!$D$7,"00",A86))," ")))</f>
        <v/>
      </c>
    </row>
    <row r="87" spans="1:20" x14ac:dyDescent="0.25">
      <c r="A87" s="151">
        <v>80</v>
      </c>
      <c r="B87" s="153"/>
      <c r="C87" s="153"/>
      <c r="D87" s="153"/>
      <c r="E87" s="153"/>
      <c r="F87" s="153"/>
      <c r="G87" s="153"/>
      <c r="H87" s="153"/>
      <c r="I87" s="153"/>
      <c r="J87" s="153"/>
      <c r="K87" s="153"/>
      <c r="L87" s="153"/>
      <c r="M87" s="153"/>
      <c r="N87" s="153"/>
      <c r="O87" s="153"/>
      <c r="P87" s="164">
        <f t="shared" si="3"/>
        <v>0</v>
      </c>
      <c r="Q87" s="164">
        <f t="shared" si="4"/>
        <v>0</v>
      </c>
      <c r="R87" s="164">
        <f t="shared" si="5"/>
        <v>0</v>
      </c>
      <c r="S87" s="165"/>
      <c r="T87" s="166" t="str">
        <f>IF(S87="","",IF(S87="SI","No cal documentació",IF(Q87&gt;0,(CONCATENATE("12b_",'Valoració '!$D$7,"00",A87))," ")))</f>
        <v/>
      </c>
    </row>
    <row r="88" spans="1:20" x14ac:dyDescent="0.25">
      <c r="A88" s="151">
        <v>81</v>
      </c>
      <c r="B88" s="153"/>
      <c r="C88" s="153"/>
      <c r="D88" s="153"/>
      <c r="E88" s="153"/>
      <c r="F88" s="153"/>
      <c r="G88" s="153"/>
      <c r="H88" s="153"/>
      <c r="I88" s="153"/>
      <c r="J88" s="153"/>
      <c r="K88" s="153"/>
      <c r="L88" s="153"/>
      <c r="M88" s="153"/>
      <c r="N88" s="153"/>
      <c r="O88" s="153"/>
      <c r="P88" s="164">
        <f t="shared" si="3"/>
        <v>0</v>
      </c>
      <c r="Q88" s="164">
        <f t="shared" si="4"/>
        <v>0</v>
      </c>
      <c r="R88" s="164">
        <f t="shared" si="5"/>
        <v>0</v>
      </c>
      <c r="S88" s="165"/>
      <c r="T88" s="166" t="str">
        <f>IF(S88="","",IF(S88="SI","No cal documentació",IF(Q88&gt;0,(CONCATENATE("12b_",'Valoració '!$D$7,"00",A88))," ")))</f>
        <v/>
      </c>
    </row>
    <row r="89" spans="1:20" x14ac:dyDescent="0.25">
      <c r="A89" s="151">
        <v>82</v>
      </c>
      <c r="B89" s="153"/>
      <c r="C89" s="153"/>
      <c r="D89" s="153"/>
      <c r="E89" s="153"/>
      <c r="F89" s="153"/>
      <c r="G89" s="153"/>
      <c r="H89" s="153"/>
      <c r="I89" s="153"/>
      <c r="J89" s="153"/>
      <c r="K89" s="153"/>
      <c r="L89" s="153"/>
      <c r="M89" s="153"/>
      <c r="N89" s="153"/>
      <c r="O89" s="153"/>
      <c r="P89" s="164">
        <f t="shared" si="3"/>
        <v>0</v>
      </c>
      <c r="Q89" s="164">
        <f t="shared" si="4"/>
        <v>0</v>
      </c>
      <c r="R89" s="164">
        <f t="shared" si="5"/>
        <v>0</v>
      </c>
      <c r="S89" s="165"/>
      <c r="T89" s="166" t="str">
        <f>IF(S89="","",IF(S89="SI","No cal documentació",IF(Q89&gt;0,(CONCATENATE("12b_",'Valoració '!$D$7,"00",A89))," ")))</f>
        <v/>
      </c>
    </row>
    <row r="90" spans="1:20" x14ac:dyDescent="0.25">
      <c r="A90" s="151">
        <v>83</v>
      </c>
      <c r="B90" s="153"/>
      <c r="C90" s="153"/>
      <c r="D90" s="153"/>
      <c r="E90" s="153"/>
      <c r="F90" s="153"/>
      <c r="G90" s="153"/>
      <c r="H90" s="153"/>
      <c r="I90" s="153"/>
      <c r="J90" s="153"/>
      <c r="K90" s="153"/>
      <c r="L90" s="153"/>
      <c r="M90" s="153"/>
      <c r="N90" s="153"/>
      <c r="O90" s="153"/>
      <c r="P90" s="164">
        <f t="shared" si="3"/>
        <v>0</v>
      </c>
      <c r="Q90" s="164">
        <f t="shared" si="4"/>
        <v>0</v>
      </c>
      <c r="R90" s="164">
        <f t="shared" si="5"/>
        <v>0</v>
      </c>
      <c r="S90" s="165"/>
      <c r="T90" s="166" t="str">
        <f>IF(S90="","",IF(S90="SI","No cal documentació",IF(Q90&gt;0,(CONCATENATE("12b_",'Valoració '!$D$7,"00",A90))," ")))</f>
        <v/>
      </c>
    </row>
    <row r="91" spans="1:20" x14ac:dyDescent="0.25">
      <c r="A91" s="151">
        <v>84</v>
      </c>
      <c r="B91" s="153"/>
      <c r="C91" s="153"/>
      <c r="D91" s="153"/>
      <c r="E91" s="153"/>
      <c r="F91" s="153"/>
      <c r="G91" s="153"/>
      <c r="H91" s="153"/>
      <c r="I91" s="153"/>
      <c r="J91" s="153"/>
      <c r="K91" s="153"/>
      <c r="L91" s="153"/>
      <c r="M91" s="153"/>
      <c r="N91" s="153"/>
      <c r="O91" s="153"/>
      <c r="P91" s="164">
        <f t="shared" si="3"/>
        <v>0</v>
      </c>
      <c r="Q91" s="164">
        <f t="shared" si="4"/>
        <v>0</v>
      </c>
      <c r="R91" s="164">
        <f t="shared" si="5"/>
        <v>0</v>
      </c>
      <c r="S91" s="165"/>
      <c r="T91" s="166" t="str">
        <f>IF(S91="","",IF(S91="SI","No cal documentació",IF(Q91&gt;0,(CONCATENATE("12b_",'Valoració '!$D$7,"00",A91))," ")))</f>
        <v/>
      </c>
    </row>
    <row r="92" spans="1:20" x14ac:dyDescent="0.25">
      <c r="A92" s="151">
        <v>85</v>
      </c>
      <c r="B92" s="153"/>
      <c r="C92" s="153"/>
      <c r="D92" s="153"/>
      <c r="E92" s="153"/>
      <c r="F92" s="153"/>
      <c r="G92" s="153"/>
      <c r="H92" s="153"/>
      <c r="I92" s="153"/>
      <c r="J92" s="153"/>
      <c r="K92" s="153"/>
      <c r="L92" s="153"/>
      <c r="M92" s="153"/>
      <c r="N92" s="153"/>
      <c r="O92" s="153"/>
      <c r="P92" s="164">
        <f t="shared" si="3"/>
        <v>0</v>
      </c>
      <c r="Q92" s="164">
        <f t="shared" si="4"/>
        <v>0</v>
      </c>
      <c r="R92" s="164">
        <f t="shared" si="5"/>
        <v>0</v>
      </c>
      <c r="S92" s="165"/>
      <c r="T92" s="166" t="str">
        <f>IF(S92="","",IF(S92="SI","No cal documentació",IF(Q92&gt;0,(CONCATENATE("12b_",'Valoració '!$D$7,"00",A92))," ")))</f>
        <v/>
      </c>
    </row>
    <row r="93" spans="1:20" x14ac:dyDescent="0.25">
      <c r="A93" s="151">
        <v>86</v>
      </c>
      <c r="B93" s="153"/>
      <c r="C93" s="153"/>
      <c r="D93" s="153"/>
      <c r="E93" s="153"/>
      <c r="F93" s="153"/>
      <c r="G93" s="153"/>
      <c r="H93" s="153"/>
      <c r="I93" s="153"/>
      <c r="J93" s="153"/>
      <c r="K93" s="153"/>
      <c r="L93" s="153"/>
      <c r="M93" s="153"/>
      <c r="N93" s="153"/>
      <c r="O93" s="153"/>
      <c r="P93" s="164">
        <f t="shared" si="3"/>
        <v>0</v>
      </c>
      <c r="Q93" s="164">
        <f t="shared" si="4"/>
        <v>0</v>
      </c>
      <c r="R93" s="164">
        <f t="shared" si="5"/>
        <v>0</v>
      </c>
      <c r="S93" s="165"/>
      <c r="T93" s="166" t="str">
        <f>IF(S93="","",IF(S93="SI","No cal documentació",IF(Q93&gt;0,(CONCATENATE("12b_",'Valoració '!$D$7,"00",A93))," ")))</f>
        <v/>
      </c>
    </row>
    <row r="94" spans="1:20" x14ac:dyDescent="0.25">
      <c r="A94" s="151">
        <v>87</v>
      </c>
      <c r="B94" s="153"/>
      <c r="C94" s="153"/>
      <c r="D94" s="153"/>
      <c r="E94" s="153"/>
      <c r="F94" s="153"/>
      <c r="G94" s="153"/>
      <c r="H94" s="153"/>
      <c r="I94" s="153"/>
      <c r="J94" s="153"/>
      <c r="K94" s="153"/>
      <c r="L94" s="153"/>
      <c r="M94" s="153"/>
      <c r="N94" s="153"/>
      <c r="O94" s="153"/>
      <c r="P94" s="164">
        <f t="shared" si="3"/>
        <v>0</v>
      </c>
      <c r="Q94" s="164">
        <f t="shared" si="4"/>
        <v>0</v>
      </c>
      <c r="R94" s="164">
        <f t="shared" si="5"/>
        <v>0</v>
      </c>
      <c r="S94" s="165"/>
      <c r="T94" s="166" t="str">
        <f>IF(S94="","",IF(S94="SI","No cal documentació",IF(Q94&gt;0,(CONCATENATE("12b_",'Valoració '!$D$7,"00",A94))," ")))</f>
        <v/>
      </c>
    </row>
    <row r="95" spans="1:20" x14ac:dyDescent="0.25">
      <c r="A95" s="151">
        <v>88</v>
      </c>
      <c r="B95" s="153"/>
      <c r="C95" s="153"/>
      <c r="D95" s="153"/>
      <c r="E95" s="153"/>
      <c r="F95" s="153"/>
      <c r="G95" s="153"/>
      <c r="H95" s="153"/>
      <c r="I95" s="153"/>
      <c r="J95" s="153"/>
      <c r="K95" s="153"/>
      <c r="L95" s="153"/>
      <c r="M95" s="153"/>
      <c r="N95" s="153"/>
      <c r="O95" s="153"/>
      <c r="P95" s="164">
        <f t="shared" si="3"/>
        <v>0</v>
      </c>
      <c r="Q95" s="164">
        <f t="shared" si="4"/>
        <v>0</v>
      </c>
      <c r="R95" s="164">
        <f t="shared" si="5"/>
        <v>0</v>
      </c>
      <c r="S95" s="165"/>
      <c r="T95" s="166" t="str">
        <f>IF(S95="","",IF(S95="SI","No cal documentació",IF(Q95&gt;0,(CONCATENATE("12b_",'Valoració '!$D$7,"00",A95))," ")))</f>
        <v/>
      </c>
    </row>
    <row r="96" spans="1:20" x14ac:dyDescent="0.25">
      <c r="A96" s="151">
        <v>89</v>
      </c>
      <c r="B96" s="153"/>
      <c r="C96" s="153"/>
      <c r="D96" s="153"/>
      <c r="E96" s="153"/>
      <c r="F96" s="153"/>
      <c r="G96" s="153"/>
      <c r="H96" s="153"/>
      <c r="I96" s="153"/>
      <c r="J96" s="153"/>
      <c r="K96" s="153"/>
      <c r="L96" s="153"/>
      <c r="M96" s="153"/>
      <c r="N96" s="153"/>
      <c r="O96" s="153"/>
      <c r="P96" s="164">
        <f t="shared" si="3"/>
        <v>0</v>
      </c>
      <c r="Q96" s="164">
        <f t="shared" si="4"/>
        <v>0</v>
      </c>
      <c r="R96" s="164">
        <f t="shared" si="5"/>
        <v>0</v>
      </c>
      <c r="S96" s="165"/>
      <c r="T96" s="166" t="str">
        <f>IF(S96="","",IF(S96="SI","No cal documentació",IF(Q96&gt;0,(CONCATENATE("12b_",'Valoració '!$D$7,"00",A96))," ")))</f>
        <v/>
      </c>
    </row>
    <row r="97" spans="1:20" x14ac:dyDescent="0.25">
      <c r="A97" s="151">
        <v>90</v>
      </c>
      <c r="B97" s="153"/>
      <c r="C97" s="153"/>
      <c r="D97" s="153"/>
      <c r="E97" s="153"/>
      <c r="F97" s="153"/>
      <c r="G97" s="153"/>
      <c r="H97" s="153"/>
      <c r="I97" s="153"/>
      <c r="J97" s="153"/>
      <c r="K97" s="153"/>
      <c r="L97" s="153"/>
      <c r="M97" s="153"/>
      <c r="N97" s="153"/>
      <c r="O97" s="153"/>
      <c r="P97" s="164">
        <f t="shared" si="3"/>
        <v>0</v>
      </c>
      <c r="Q97" s="164">
        <f t="shared" si="4"/>
        <v>0</v>
      </c>
      <c r="R97" s="164">
        <f t="shared" si="5"/>
        <v>0</v>
      </c>
      <c r="S97" s="165"/>
      <c r="T97" s="166" t="str">
        <f>IF(S97="","",IF(S97="SI","No cal documentació",IF(Q97&gt;0,(CONCATENATE("12b_",'Valoració '!$D$7,"00",A97))," ")))</f>
        <v/>
      </c>
    </row>
    <row r="98" spans="1:20" x14ac:dyDescent="0.25">
      <c r="A98" s="151">
        <v>91</v>
      </c>
      <c r="B98" s="153"/>
      <c r="C98" s="153"/>
      <c r="D98" s="153"/>
      <c r="E98" s="153"/>
      <c r="F98" s="153"/>
      <c r="G98" s="153"/>
      <c r="H98" s="153"/>
      <c r="I98" s="153"/>
      <c r="J98" s="153"/>
      <c r="K98" s="153"/>
      <c r="L98" s="153"/>
      <c r="M98" s="153"/>
      <c r="N98" s="153"/>
      <c r="O98" s="153"/>
      <c r="P98" s="164">
        <f t="shared" si="3"/>
        <v>0</v>
      </c>
      <c r="Q98" s="164">
        <f t="shared" si="4"/>
        <v>0</v>
      </c>
      <c r="R98" s="164">
        <f t="shared" si="5"/>
        <v>0</v>
      </c>
      <c r="S98" s="165"/>
      <c r="T98" s="166" t="str">
        <f>IF(S98="","",IF(S98="SI","No cal documentació",IF(Q98&gt;0,(CONCATENATE("12b_",'Valoració '!$D$7,"00",A98))," ")))</f>
        <v/>
      </c>
    </row>
    <row r="99" spans="1:20" x14ac:dyDescent="0.25">
      <c r="A99" s="151">
        <v>92</v>
      </c>
      <c r="B99" s="153"/>
      <c r="C99" s="153"/>
      <c r="D99" s="153"/>
      <c r="E99" s="153"/>
      <c r="F99" s="153"/>
      <c r="G99" s="153"/>
      <c r="H99" s="153"/>
      <c r="I99" s="153"/>
      <c r="J99" s="153"/>
      <c r="K99" s="153"/>
      <c r="L99" s="153"/>
      <c r="M99" s="153"/>
      <c r="N99" s="153"/>
      <c r="O99" s="153"/>
      <c r="P99" s="164">
        <f t="shared" si="3"/>
        <v>0</v>
      </c>
      <c r="Q99" s="164">
        <f t="shared" si="4"/>
        <v>0</v>
      </c>
      <c r="R99" s="164">
        <f t="shared" si="5"/>
        <v>0</v>
      </c>
      <c r="S99" s="165"/>
      <c r="T99" s="166" t="str">
        <f>IF(S99="","",IF(S99="SI","No cal documentació",IF(Q99&gt;0,(CONCATENATE("12b_",'Valoració '!$D$7,"00",A99))," ")))</f>
        <v/>
      </c>
    </row>
    <row r="100" spans="1:20" x14ac:dyDescent="0.25">
      <c r="A100" s="151">
        <v>93</v>
      </c>
      <c r="B100" s="153"/>
      <c r="C100" s="153"/>
      <c r="D100" s="153"/>
      <c r="E100" s="153"/>
      <c r="F100" s="153"/>
      <c r="G100" s="153"/>
      <c r="H100" s="153"/>
      <c r="I100" s="153"/>
      <c r="J100" s="153"/>
      <c r="K100" s="153"/>
      <c r="L100" s="153"/>
      <c r="M100" s="153"/>
      <c r="N100" s="153"/>
      <c r="O100" s="153"/>
      <c r="P100" s="164">
        <f t="shared" si="3"/>
        <v>0</v>
      </c>
      <c r="Q100" s="164">
        <f t="shared" si="4"/>
        <v>0</v>
      </c>
      <c r="R100" s="164">
        <f t="shared" si="5"/>
        <v>0</v>
      </c>
      <c r="S100" s="165"/>
      <c r="T100" s="166" t="str">
        <f>IF(S100="","",IF(S100="SI","No cal documentació",IF(Q100&gt;0,(CONCATENATE("12b_",'Valoració '!$D$7,"00",A100))," ")))</f>
        <v/>
      </c>
    </row>
    <row r="101" spans="1:20" x14ac:dyDescent="0.25">
      <c r="A101" s="151">
        <v>94</v>
      </c>
      <c r="B101" s="153"/>
      <c r="C101" s="153"/>
      <c r="D101" s="153"/>
      <c r="E101" s="153"/>
      <c r="F101" s="153"/>
      <c r="G101" s="153"/>
      <c r="H101" s="153"/>
      <c r="I101" s="153"/>
      <c r="J101" s="153"/>
      <c r="K101" s="153"/>
      <c r="L101" s="153"/>
      <c r="M101" s="153"/>
      <c r="N101" s="153"/>
      <c r="O101" s="153"/>
      <c r="P101" s="164">
        <f t="shared" si="3"/>
        <v>0</v>
      </c>
      <c r="Q101" s="164">
        <f t="shared" si="4"/>
        <v>0</v>
      </c>
      <c r="R101" s="164">
        <f t="shared" si="5"/>
        <v>0</v>
      </c>
      <c r="S101" s="165"/>
      <c r="T101" s="166" t="str">
        <f>IF(S101="","",IF(S101="SI","No cal documentació",IF(Q101&gt;0,(CONCATENATE("12b_",'Valoració '!$D$7,"00",A101))," ")))</f>
        <v/>
      </c>
    </row>
    <row r="102" spans="1:20" x14ac:dyDescent="0.25">
      <c r="A102" s="151">
        <v>95</v>
      </c>
      <c r="B102" s="153"/>
      <c r="C102" s="153"/>
      <c r="D102" s="153"/>
      <c r="E102" s="153"/>
      <c r="F102" s="153"/>
      <c r="G102" s="153"/>
      <c r="H102" s="153"/>
      <c r="I102" s="153"/>
      <c r="J102" s="153"/>
      <c r="K102" s="153"/>
      <c r="L102" s="153"/>
      <c r="M102" s="153"/>
      <c r="N102" s="153"/>
      <c r="O102" s="153"/>
      <c r="P102" s="164">
        <f t="shared" si="3"/>
        <v>0</v>
      </c>
      <c r="Q102" s="164">
        <f t="shared" si="4"/>
        <v>0</v>
      </c>
      <c r="R102" s="164">
        <f t="shared" si="5"/>
        <v>0</v>
      </c>
      <c r="S102" s="165"/>
      <c r="T102" s="166" t="str">
        <f>IF(S102="","",IF(S102="SI","No cal documentació",IF(Q102&gt;0,(CONCATENATE("12b_",'Valoració '!$D$7,"00",A102))," ")))</f>
        <v/>
      </c>
    </row>
    <row r="103" spans="1:20" x14ac:dyDescent="0.25">
      <c r="A103" s="151">
        <v>96</v>
      </c>
      <c r="B103" s="153"/>
      <c r="C103" s="153"/>
      <c r="D103" s="153"/>
      <c r="E103" s="153"/>
      <c r="F103" s="153"/>
      <c r="G103" s="153"/>
      <c r="H103" s="153"/>
      <c r="I103" s="153"/>
      <c r="J103" s="153"/>
      <c r="K103" s="153"/>
      <c r="L103" s="153"/>
      <c r="M103" s="153"/>
      <c r="N103" s="153"/>
      <c r="O103" s="153"/>
      <c r="P103" s="164">
        <f t="shared" si="3"/>
        <v>0</v>
      </c>
      <c r="Q103" s="164">
        <f t="shared" si="4"/>
        <v>0</v>
      </c>
      <c r="R103" s="164">
        <f t="shared" si="5"/>
        <v>0</v>
      </c>
      <c r="S103" s="165"/>
      <c r="T103" s="166" t="str">
        <f>IF(S103="","",IF(S103="SI","No cal documentació",IF(Q103&gt;0,(CONCATENATE("12b_",'Valoració '!$D$7,"00",A103))," ")))</f>
        <v/>
      </c>
    </row>
    <row r="104" spans="1:20" x14ac:dyDescent="0.25">
      <c r="A104" s="151">
        <v>97</v>
      </c>
      <c r="B104" s="153"/>
      <c r="C104" s="153"/>
      <c r="D104" s="153"/>
      <c r="E104" s="153"/>
      <c r="F104" s="153"/>
      <c r="G104" s="153"/>
      <c r="H104" s="153"/>
      <c r="I104" s="153"/>
      <c r="J104" s="153"/>
      <c r="K104" s="153"/>
      <c r="L104" s="153"/>
      <c r="M104" s="153"/>
      <c r="N104" s="153"/>
      <c r="O104" s="153"/>
      <c r="P104" s="164">
        <f t="shared" si="3"/>
        <v>0</v>
      </c>
      <c r="Q104" s="164">
        <f t="shared" si="4"/>
        <v>0</v>
      </c>
      <c r="R104" s="164">
        <f t="shared" si="5"/>
        <v>0</v>
      </c>
      <c r="S104" s="165"/>
      <c r="T104" s="166" t="str">
        <f>IF(S104="","",IF(S104="SI","No cal documentació",IF(Q104&gt;0,(CONCATENATE("12b_",'Valoració '!$D$7,"00",A104))," ")))</f>
        <v/>
      </c>
    </row>
    <row r="105" spans="1:20" x14ac:dyDescent="0.25">
      <c r="A105" s="151">
        <v>98</v>
      </c>
      <c r="B105" s="153"/>
      <c r="C105" s="153"/>
      <c r="D105" s="153"/>
      <c r="E105" s="153"/>
      <c r="F105" s="153"/>
      <c r="G105" s="153"/>
      <c r="H105" s="153"/>
      <c r="I105" s="153"/>
      <c r="J105" s="153"/>
      <c r="K105" s="153"/>
      <c r="L105" s="153"/>
      <c r="M105" s="153"/>
      <c r="N105" s="153"/>
      <c r="O105" s="153"/>
      <c r="P105" s="164">
        <f t="shared" si="3"/>
        <v>0</v>
      </c>
      <c r="Q105" s="164">
        <f t="shared" si="4"/>
        <v>0</v>
      </c>
      <c r="R105" s="164">
        <f t="shared" si="5"/>
        <v>0</v>
      </c>
      <c r="S105" s="165"/>
      <c r="T105" s="166" t="str">
        <f>IF(S105="","",IF(S105="SI","No cal documentació",IF(Q105&gt;0,(CONCATENATE("12b_",'Valoració '!$D$7,"00",A105))," ")))</f>
        <v/>
      </c>
    </row>
    <row r="106" spans="1:20" x14ac:dyDescent="0.25">
      <c r="A106" s="151">
        <v>99</v>
      </c>
      <c r="B106" s="153"/>
      <c r="C106" s="153"/>
      <c r="D106" s="153"/>
      <c r="E106" s="153"/>
      <c r="F106" s="153"/>
      <c r="G106" s="153"/>
      <c r="H106" s="153"/>
      <c r="I106" s="153"/>
      <c r="J106" s="153"/>
      <c r="K106" s="153"/>
      <c r="L106" s="153"/>
      <c r="M106" s="153"/>
      <c r="N106" s="153"/>
      <c r="O106" s="153"/>
      <c r="P106" s="164">
        <f t="shared" si="3"/>
        <v>0</v>
      </c>
      <c r="Q106" s="164">
        <f t="shared" si="4"/>
        <v>0</v>
      </c>
      <c r="R106" s="164">
        <f t="shared" si="5"/>
        <v>0</v>
      </c>
      <c r="S106" s="165"/>
      <c r="T106" s="166" t="str">
        <f>IF(S106="","",IF(S106="SI","No cal documentació",IF(Q106&gt;0,(CONCATENATE("12b_",'Valoració '!$D$7,"00",A106))," ")))</f>
        <v/>
      </c>
    </row>
    <row r="107" spans="1:20" x14ac:dyDescent="0.25">
      <c r="A107" s="151">
        <v>100</v>
      </c>
      <c r="B107" s="153"/>
      <c r="C107" s="153"/>
      <c r="D107" s="153"/>
      <c r="E107" s="153"/>
      <c r="F107" s="153"/>
      <c r="G107" s="153"/>
      <c r="H107" s="153"/>
      <c r="I107" s="153"/>
      <c r="J107" s="153"/>
      <c r="K107" s="153"/>
      <c r="L107" s="153"/>
      <c r="M107" s="153"/>
      <c r="N107" s="153"/>
      <c r="O107" s="153"/>
      <c r="P107" s="164">
        <f>(O107-N107)/365</f>
        <v>0</v>
      </c>
      <c r="Q107" s="164">
        <f t="shared" si="4"/>
        <v>0</v>
      </c>
      <c r="R107" s="164">
        <f t="shared" si="5"/>
        <v>0</v>
      </c>
      <c r="S107" s="165"/>
      <c r="T107" s="166" t="str">
        <f>IF(S107="","",IF(S107="SI","No cal documentació",IF(Q107&gt;0,(CONCATENATE("12b_",'Valoració '!$D$7,"00",A107))," ")))</f>
        <v/>
      </c>
    </row>
  </sheetData>
  <sheetProtection algorithmName="SHA-512" hashValue="lzgom1W3rjNpVmDTg9NVAnOd75QMhh6Lz2YHx3yefLGaRy+M6elCPtiswheIKjKtjYIaC4YFxgoRHVJya2VzSw==" saltValue="pGnSRH/Rod+TbZBcsqK3Pw==" spinCount="100000" sheet="1" objects="1" scenarios="1"/>
  <dataValidations count="2">
    <dataValidation type="list" allowBlank="1" showInputMessage="1" showErrorMessage="1" sqref="K8:L107 I8:I107 S8:S107" xr:uid="{5AC43A52-BD11-4464-A2CC-4C4BC75B1C8B}">
      <formula1>"si, no"</formula1>
    </dataValidation>
    <dataValidation type="list" allowBlank="1" showInputMessage="1" showErrorMessage="1" sqref="F8:F107" xr:uid="{AE894BCB-240E-4389-9B72-EFFE58E92F06}">
      <formula1>"SI,NO"</formula1>
    </dataValidation>
  </dataValidations>
  <hyperlinks>
    <hyperlink ref="A4" r:id="rId1" xr:uid="{C5B796C4-C641-4F55-9E9A-AA31E858E6DB}"/>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mc:AlternateContent xmlns:mc="http://schemas.openxmlformats.org/markup-compatibility/2006">
          <mc:Choice Requires="x14">
            <control shapeId="1026" r:id="rId6" name="Button 2">
              <controlPr defaultSize="0" print="0" autoFill="0" autoPict="0" macro="[1]!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ull5"/>
  <dimension ref="A1:U107"/>
  <sheetViews>
    <sheetView workbookViewId="0">
      <pane ySplit="7" topLeftCell="A8" activePane="bottomLeft" state="frozen"/>
      <selection pane="bottomLeft" activeCell="H14" sqref="H14"/>
    </sheetView>
  </sheetViews>
  <sheetFormatPr baseColWidth="10" defaultColWidth="9.140625" defaultRowHeight="15" x14ac:dyDescent="0.25"/>
  <cols>
    <col min="1" max="1" width="9.140625" style="146"/>
    <col min="2" max="2" width="40.140625" style="146" customWidth="1"/>
    <col min="3" max="3" width="11.85546875" style="146" customWidth="1"/>
    <col min="4" max="4" width="15.85546875" style="146" customWidth="1"/>
    <col min="5" max="5" width="15.140625" style="146" customWidth="1"/>
    <col min="6" max="6" width="13.42578125" style="146" customWidth="1"/>
    <col min="7" max="7" width="13.5703125" style="146" customWidth="1"/>
    <col min="8" max="9" width="12.85546875" style="146" customWidth="1"/>
    <col min="10" max="10" width="19.7109375" style="146" bestFit="1" customWidth="1"/>
    <col min="11" max="16384" width="9.140625" style="146"/>
  </cols>
  <sheetData>
    <row r="1" spans="1:21" x14ac:dyDescent="0.25">
      <c r="A1" s="155" t="s">
        <v>29</v>
      </c>
      <c r="S1" s="156"/>
    </row>
    <row r="2" spans="1:21" x14ac:dyDescent="0.25">
      <c r="A2" s="157" t="s">
        <v>48</v>
      </c>
      <c r="S2" s="156"/>
    </row>
    <row r="3" spans="1:21" x14ac:dyDescent="0.25">
      <c r="A3" s="155"/>
      <c r="S3" s="156"/>
    </row>
    <row r="4" spans="1:21" ht="26.25" customHeight="1" x14ac:dyDescent="0.25">
      <c r="A4" s="147" t="s">
        <v>98</v>
      </c>
      <c r="B4" s="158" t="s">
        <v>54</v>
      </c>
      <c r="C4" s="167"/>
      <c r="D4" s="160">
        <f>SUM(H8:H107)</f>
        <v>0</v>
      </c>
      <c r="S4" s="156"/>
      <c r="U4" s="147" t="s">
        <v>98</v>
      </c>
    </row>
    <row r="5" spans="1:21" x14ac:dyDescent="0.25">
      <c r="A5" s="155"/>
      <c r="S5" s="156"/>
    </row>
    <row r="6" spans="1:21" ht="15.75" x14ac:dyDescent="0.25">
      <c r="A6" s="306" t="s">
        <v>50</v>
      </c>
      <c r="B6" s="306"/>
      <c r="C6" s="306"/>
      <c r="D6" s="306"/>
      <c r="E6" s="306"/>
      <c r="F6" s="306"/>
    </row>
    <row r="7" spans="1:21" ht="60" x14ac:dyDescent="0.25">
      <c r="A7" s="151" t="s">
        <v>46</v>
      </c>
      <c r="B7" s="161" t="s">
        <v>51</v>
      </c>
      <c r="C7" s="161" t="s">
        <v>34</v>
      </c>
      <c r="D7" s="161" t="s">
        <v>52</v>
      </c>
      <c r="E7" s="161" t="s">
        <v>53</v>
      </c>
      <c r="F7" s="161" t="s">
        <v>41</v>
      </c>
      <c r="G7" s="161" t="s">
        <v>42</v>
      </c>
      <c r="H7" s="162" t="s">
        <v>43</v>
      </c>
      <c r="I7" s="162" t="s">
        <v>100</v>
      </c>
      <c r="J7" s="150" t="s">
        <v>44</v>
      </c>
    </row>
    <row r="8" spans="1:21" x14ac:dyDescent="0.25">
      <c r="A8" s="151">
        <v>1</v>
      </c>
      <c r="B8" s="153"/>
      <c r="C8" s="153"/>
      <c r="D8" s="153"/>
      <c r="E8" s="153"/>
      <c r="F8" s="163"/>
      <c r="G8" s="163"/>
      <c r="H8" s="168">
        <f>IF(D8="si",1.25,(IF(E8="si",0.5,0)))</f>
        <v>0</v>
      </c>
      <c r="I8" s="169"/>
      <c r="J8" s="170" t="str">
        <f>IF(I8="","",IF(I8="SI","No cal documentació",IF(H8&gt;0,(CONCATENATE("11B_",'Valoració '!$D$10,"00",A8))," ")))</f>
        <v/>
      </c>
    </row>
    <row r="9" spans="1:21" x14ac:dyDescent="0.25">
      <c r="A9" s="151">
        <v>2</v>
      </c>
      <c r="B9" s="153"/>
      <c r="C9" s="153"/>
      <c r="D9" s="153"/>
      <c r="E9" s="153"/>
      <c r="F9" s="153"/>
      <c r="G9" s="153"/>
      <c r="H9" s="168">
        <f t="shared" ref="H9:H72" si="0">IF(D9="si",1.25,(IF(E9="si",0.5,0)))</f>
        <v>0</v>
      </c>
      <c r="I9" s="169"/>
      <c r="J9" s="170" t="str">
        <f>IF(I9="","",IF(I9="SI","No cal documentació",IF(H9&gt;0,(CONCATENATE("11B_",'Valoració '!$D$10,"00",A9))," ")))</f>
        <v/>
      </c>
    </row>
    <row r="10" spans="1:21" x14ac:dyDescent="0.25">
      <c r="A10" s="151">
        <v>3</v>
      </c>
      <c r="B10" s="153"/>
      <c r="C10" s="153"/>
      <c r="D10" s="153"/>
      <c r="E10" s="153"/>
      <c r="F10" s="153"/>
      <c r="G10" s="153"/>
      <c r="H10" s="168">
        <f t="shared" si="0"/>
        <v>0</v>
      </c>
      <c r="I10" s="169"/>
      <c r="J10" s="170" t="str">
        <f>IF(I10="","",IF(I10="SI","No cal documentació",IF(H10&gt;0,(CONCATENATE("11B_",'Valoració '!$D$10,"00",A10))," ")))</f>
        <v/>
      </c>
    </row>
    <row r="11" spans="1:21" x14ac:dyDescent="0.25">
      <c r="A11" s="151">
        <v>4</v>
      </c>
      <c r="B11" s="153"/>
      <c r="C11" s="153"/>
      <c r="D11" s="153"/>
      <c r="E11" s="153"/>
      <c r="F11" s="153"/>
      <c r="G11" s="153"/>
      <c r="H11" s="168">
        <f t="shared" si="0"/>
        <v>0</v>
      </c>
      <c r="I11" s="169"/>
      <c r="J11" s="170" t="str">
        <f>IF(I11="","",IF(I11="SI","No cal documentació",IF(H11&gt;0,(CONCATENATE("11B_",'Valoració '!$D$10,"00",A11))," ")))</f>
        <v/>
      </c>
    </row>
    <row r="12" spans="1:21" x14ac:dyDescent="0.25">
      <c r="A12" s="151">
        <v>5</v>
      </c>
      <c r="B12" s="153"/>
      <c r="C12" s="153"/>
      <c r="D12" s="153"/>
      <c r="E12" s="153"/>
      <c r="F12" s="153"/>
      <c r="G12" s="153"/>
      <c r="H12" s="168">
        <f t="shared" si="0"/>
        <v>0</v>
      </c>
      <c r="I12" s="169"/>
      <c r="J12" s="170" t="str">
        <f>IF(I12="","",IF(I12="SI","No cal documentació",IF(H12&gt;0,(CONCATENATE("11B_",'Valoració '!$D$10,"00",A12))," ")))</f>
        <v/>
      </c>
    </row>
    <row r="13" spans="1:21" x14ac:dyDescent="0.25">
      <c r="A13" s="151">
        <v>6</v>
      </c>
      <c r="B13" s="153"/>
      <c r="C13" s="153"/>
      <c r="D13" s="153"/>
      <c r="E13" s="153"/>
      <c r="F13" s="153"/>
      <c r="G13" s="153"/>
      <c r="H13" s="168">
        <f t="shared" si="0"/>
        <v>0</v>
      </c>
      <c r="I13" s="169"/>
      <c r="J13" s="170" t="str">
        <f>IF(I13="","",IF(I13="SI","No cal documentació",IF(H13&gt;0,(CONCATENATE("11B_",'Valoració '!$D$10,"00",A13))," ")))</f>
        <v/>
      </c>
    </row>
    <row r="14" spans="1:21" x14ac:dyDescent="0.25">
      <c r="A14" s="151">
        <v>7</v>
      </c>
      <c r="B14" s="153"/>
      <c r="C14" s="153"/>
      <c r="D14" s="153"/>
      <c r="E14" s="153"/>
      <c r="F14" s="153"/>
      <c r="G14" s="153"/>
      <c r="H14" s="168">
        <f t="shared" si="0"/>
        <v>0</v>
      </c>
      <c r="I14" s="169"/>
      <c r="J14" s="170" t="str">
        <f>IF(I14="","",IF(I14="SI","No cal documentació",IF(H14&gt;0,(CONCATENATE("11B_",'Valoració '!$D$10,"00",A14))," ")))</f>
        <v/>
      </c>
    </row>
    <row r="15" spans="1:21" x14ac:dyDescent="0.25">
      <c r="A15" s="151">
        <v>8</v>
      </c>
      <c r="B15" s="153"/>
      <c r="C15" s="153"/>
      <c r="D15" s="153"/>
      <c r="E15" s="153"/>
      <c r="F15" s="153"/>
      <c r="G15" s="153"/>
      <c r="H15" s="168">
        <f t="shared" si="0"/>
        <v>0</v>
      </c>
      <c r="I15" s="169"/>
      <c r="J15" s="170" t="str">
        <f>IF(I15="","",IF(I15="SI","No cal documentació",IF(H15&gt;0,(CONCATENATE("11B_",'Valoració '!$D$10,"00",A15))," ")))</f>
        <v/>
      </c>
    </row>
    <row r="16" spans="1:21" x14ac:dyDescent="0.25">
      <c r="A16" s="151">
        <v>9</v>
      </c>
      <c r="B16" s="153"/>
      <c r="C16" s="153"/>
      <c r="D16" s="153"/>
      <c r="E16" s="153"/>
      <c r="F16" s="153"/>
      <c r="G16" s="153"/>
      <c r="H16" s="168">
        <f t="shared" si="0"/>
        <v>0</v>
      </c>
      <c r="I16" s="169"/>
      <c r="J16" s="170" t="str">
        <f>IF(I16="","",IF(I16="SI","No cal documentació",IF(H16&gt;0,(CONCATENATE("11B_",'Valoració '!$D$10,"00",A16))," ")))</f>
        <v/>
      </c>
    </row>
    <row r="17" spans="1:10" x14ac:dyDescent="0.25">
      <c r="A17" s="151">
        <v>10</v>
      </c>
      <c r="B17" s="153"/>
      <c r="C17" s="153"/>
      <c r="D17" s="153"/>
      <c r="E17" s="153"/>
      <c r="F17" s="153"/>
      <c r="G17" s="153"/>
      <c r="H17" s="168">
        <f t="shared" si="0"/>
        <v>0</v>
      </c>
      <c r="I17" s="169"/>
      <c r="J17" s="170" t="str">
        <f>IF(I17="","",IF(I17="SI","No cal documentació",IF(H17&gt;0,(CONCATENATE("11B_",'Valoració '!$D$10,"00",A17))," ")))</f>
        <v/>
      </c>
    </row>
    <row r="18" spans="1:10" x14ac:dyDescent="0.25">
      <c r="A18" s="151">
        <v>11</v>
      </c>
      <c r="B18" s="153"/>
      <c r="C18" s="153"/>
      <c r="D18" s="153"/>
      <c r="E18" s="153"/>
      <c r="F18" s="153"/>
      <c r="G18" s="153"/>
      <c r="H18" s="168">
        <f t="shared" si="0"/>
        <v>0</v>
      </c>
      <c r="I18" s="169"/>
      <c r="J18" s="170" t="str">
        <f>IF(I18="","",IF(I18="SI","No cal documentació",IF(H18&gt;0,(CONCATENATE("11B_",'Valoració '!$D$10,"00",A18))," ")))</f>
        <v/>
      </c>
    </row>
    <row r="19" spans="1:10" x14ac:dyDescent="0.25">
      <c r="A19" s="151">
        <v>12</v>
      </c>
      <c r="B19" s="153"/>
      <c r="C19" s="153"/>
      <c r="D19" s="153"/>
      <c r="E19" s="153"/>
      <c r="F19" s="153"/>
      <c r="G19" s="153"/>
      <c r="H19" s="168">
        <f t="shared" si="0"/>
        <v>0</v>
      </c>
      <c r="I19" s="169"/>
      <c r="J19" s="170" t="str">
        <f>IF(I19="","",IF(I19="SI","No cal documentació",IF(H19&gt;0,(CONCATENATE("11B_",'Valoració '!$D$10,"00",A19))," ")))</f>
        <v/>
      </c>
    </row>
    <row r="20" spans="1:10" x14ac:dyDescent="0.25">
      <c r="A20" s="151">
        <v>13</v>
      </c>
      <c r="B20" s="153"/>
      <c r="C20" s="153"/>
      <c r="D20" s="153"/>
      <c r="E20" s="153"/>
      <c r="F20" s="153"/>
      <c r="G20" s="153"/>
      <c r="H20" s="168">
        <f t="shared" si="0"/>
        <v>0</v>
      </c>
      <c r="I20" s="169"/>
      <c r="J20" s="170" t="str">
        <f>IF(I20="","",IF(I20="SI","No cal documentació",IF(H20&gt;0,(CONCATENATE("11B_",'Valoració '!$D$10,"00",A20))," ")))</f>
        <v/>
      </c>
    </row>
    <row r="21" spans="1:10" x14ac:dyDescent="0.25">
      <c r="A21" s="151">
        <v>14</v>
      </c>
      <c r="B21" s="153"/>
      <c r="C21" s="153"/>
      <c r="D21" s="153"/>
      <c r="E21" s="153"/>
      <c r="F21" s="153"/>
      <c r="G21" s="153"/>
      <c r="H21" s="168">
        <f t="shared" si="0"/>
        <v>0</v>
      </c>
      <c r="I21" s="169"/>
      <c r="J21" s="170" t="str">
        <f>IF(I21="","",IF(I21="SI","No cal documentació",IF(H21&gt;0,(CONCATENATE("11B_",'Valoració '!$D$10,"00",A21))," ")))</f>
        <v/>
      </c>
    </row>
    <row r="22" spans="1:10" x14ac:dyDescent="0.25">
      <c r="A22" s="151">
        <v>15</v>
      </c>
      <c r="B22" s="153"/>
      <c r="C22" s="153"/>
      <c r="D22" s="153"/>
      <c r="E22" s="153"/>
      <c r="F22" s="153"/>
      <c r="G22" s="153"/>
      <c r="H22" s="168">
        <f t="shared" si="0"/>
        <v>0</v>
      </c>
      <c r="I22" s="169"/>
      <c r="J22" s="170" t="str">
        <f>IF(I22="","",IF(I22="SI","No cal documentació",IF(H22&gt;0,(CONCATENATE("11B_",'Valoració '!$D$10,"00",A22))," ")))</f>
        <v/>
      </c>
    </row>
    <row r="23" spans="1:10" x14ac:dyDescent="0.25">
      <c r="A23" s="151">
        <v>16</v>
      </c>
      <c r="B23" s="153"/>
      <c r="C23" s="153"/>
      <c r="D23" s="153"/>
      <c r="E23" s="153"/>
      <c r="F23" s="153"/>
      <c r="G23" s="153"/>
      <c r="H23" s="168">
        <f t="shared" si="0"/>
        <v>0</v>
      </c>
      <c r="I23" s="169"/>
      <c r="J23" s="170" t="str">
        <f>IF(I23="","",IF(I23="SI","No cal documentació",IF(H23&gt;0,(CONCATENATE("11B_",'Valoració '!$D$10,"00",A23))," ")))</f>
        <v/>
      </c>
    </row>
    <row r="24" spans="1:10" x14ac:dyDescent="0.25">
      <c r="A24" s="151">
        <v>17</v>
      </c>
      <c r="B24" s="153"/>
      <c r="C24" s="153"/>
      <c r="D24" s="153"/>
      <c r="E24" s="153"/>
      <c r="F24" s="153"/>
      <c r="G24" s="153"/>
      <c r="H24" s="168">
        <f t="shared" si="0"/>
        <v>0</v>
      </c>
      <c r="I24" s="169"/>
      <c r="J24" s="170" t="str">
        <f>IF(I24="","",IF(I24="SI","No cal documentació",IF(H24&gt;0,(CONCATENATE("11B_",'Valoració '!$D$10,"00",A24))," ")))</f>
        <v/>
      </c>
    </row>
    <row r="25" spans="1:10" x14ac:dyDescent="0.25">
      <c r="A25" s="151">
        <v>18</v>
      </c>
      <c r="B25" s="153"/>
      <c r="C25" s="153"/>
      <c r="D25" s="153"/>
      <c r="E25" s="153"/>
      <c r="F25" s="153"/>
      <c r="G25" s="153"/>
      <c r="H25" s="168">
        <f t="shared" si="0"/>
        <v>0</v>
      </c>
      <c r="I25" s="169"/>
      <c r="J25" s="170" t="str">
        <f>IF(I25="","",IF(I25="SI","No cal documentació",IF(H25&gt;0,(CONCATENATE("11B_",'Valoració '!$D$10,"00",A25))," ")))</f>
        <v/>
      </c>
    </row>
    <row r="26" spans="1:10" x14ac:dyDescent="0.25">
      <c r="A26" s="151">
        <v>19</v>
      </c>
      <c r="B26" s="153"/>
      <c r="C26" s="153"/>
      <c r="D26" s="153"/>
      <c r="E26" s="153"/>
      <c r="F26" s="153"/>
      <c r="G26" s="153"/>
      <c r="H26" s="168">
        <f t="shared" si="0"/>
        <v>0</v>
      </c>
      <c r="I26" s="169"/>
      <c r="J26" s="170" t="str">
        <f>IF(I26="","",IF(I26="SI","No cal documentació",IF(H26&gt;0,(CONCATENATE("11B_",'Valoració '!$D$10,"00",A26))," ")))</f>
        <v/>
      </c>
    </row>
    <row r="27" spans="1:10" x14ac:dyDescent="0.25">
      <c r="A27" s="151">
        <v>20</v>
      </c>
      <c r="B27" s="153"/>
      <c r="C27" s="153"/>
      <c r="D27" s="153"/>
      <c r="E27" s="153"/>
      <c r="F27" s="153"/>
      <c r="G27" s="153"/>
      <c r="H27" s="168">
        <f t="shared" si="0"/>
        <v>0</v>
      </c>
      <c r="I27" s="169"/>
      <c r="J27" s="170" t="str">
        <f>IF(I27="","",IF(I27="SI","No cal documentació",IF(H27&gt;0,(CONCATENATE("11B_",'Valoració '!$D$10,"00",A27))," ")))</f>
        <v/>
      </c>
    </row>
    <row r="28" spans="1:10" x14ac:dyDescent="0.25">
      <c r="A28" s="151">
        <v>21</v>
      </c>
      <c r="B28" s="153"/>
      <c r="C28" s="153"/>
      <c r="D28" s="153"/>
      <c r="E28" s="153"/>
      <c r="F28" s="153"/>
      <c r="G28" s="153"/>
      <c r="H28" s="168">
        <f t="shared" si="0"/>
        <v>0</v>
      </c>
      <c r="I28" s="169"/>
      <c r="J28" s="170" t="str">
        <f>IF(I28="","",IF(I28="SI","No cal documentació",IF(H28&gt;0,(CONCATENATE("11B_",'Valoració '!$D$10,"00",A28))," ")))</f>
        <v/>
      </c>
    </row>
    <row r="29" spans="1:10" x14ac:dyDescent="0.25">
      <c r="A29" s="151">
        <v>22</v>
      </c>
      <c r="B29" s="153"/>
      <c r="C29" s="153"/>
      <c r="D29" s="153"/>
      <c r="E29" s="153"/>
      <c r="F29" s="153"/>
      <c r="G29" s="153"/>
      <c r="H29" s="168">
        <f t="shared" si="0"/>
        <v>0</v>
      </c>
      <c r="I29" s="169"/>
      <c r="J29" s="170" t="str">
        <f>IF(I29="","",IF(I29="SI","No cal documentació",IF(H29&gt;0,(CONCATENATE("11B_",'Valoració '!$D$10,"00",A29))," ")))</f>
        <v/>
      </c>
    </row>
    <row r="30" spans="1:10" x14ac:dyDescent="0.25">
      <c r="A30" s="151">
        <v>23</v>
      </c>
      <c r="B30" s="153"/>
      <c r="C30" s="153"/>
      <c r="D30" s="153"/>
      <c r="E30" s="153"/>
      <c r="F30" s="153"/>
      <c r="G30" s="153"/>
      <c r="H30" s="168">
        <f t="shared" si="0"/>
        <v>0</v>
      </c>
      <c r="I30" s="169"/>
      <c r="J30" s="170" t="str">
        <f>IF(I30="","",IF(I30="SI","No cal documentació",IF(H30&gt;0,(CONCATENATE("11B_",'Valoració '!$D$10,"00",A30))," ")))</f>
        <v/>
      </c>
    </row>
    <row r="31" spans="1:10" x14ac:dyDescent="0.25">
      <c r="A31" s="151">
        <v>24</v>
      </c>
      <c r="B31" s="153"/>
      <c r="C31" s="153"/>
      <c r="D31" s="153"/>
      <c r="E31" s="153"/>
      <c r="F31" s="153"/>
      <c r="G31" s="153"/>
      <c r="H31" s="168">
        <f t="shared" si="0"/>
        <v>0</v>
      </c>
      <c r="I31" s="169"/>
      <c r="J31" s="170" t="str">
        <f>IF(I31="","",IF(I31="SI","No cal documentació",IF(H31&gt;0,(CONCATENATE("11B_",'Valoració '!$D$10,"00",A31))," ")))</f>
        <v/>
      </c>
    </row>
    <row r="32" spans="1:10" x14ac:dyDescent="0.25">
      <c r="A32" s="151">
        <v>25</v>
      </c>
      <c r="B32" s="153"/>
      <c r="C32" s="153"/>
      <c r="D32" s="153"/>
      <c r="E32" s="153"/>
      <c r="F32" s="153"/>
      <c r="G32" s="153"/>
      <c r="H32" s="168">
        <f t="shared" si="0"/>
        <v>0</v>
      </c>
      <c r="I32" s="169"/>
      <c r="J32" s="170" t="str">
        <f>IF(I32="","",IF(I32="SI","No cal documentació",IF(H32&gt;0,(CONCATENATE("11B_",'Valoració '!$D$10,"00",A32))," ")))</f>
        <v/>
      </c>
    </row>
    <row r="33" spans="1:10" x14ac:dyDescent="0.25">
      <c r="A33" s="151">
        <v>26</v>
      </c>
      <c r="B33" s="153"/>
      <c r="C33" s="153"/>
      <c r="D33" s="153"/>
      <c r="E33" s="153"/>
      <c r="F33" s="153"/>
      <c r="G33" s="153"/>
      <c r="H33" s="168">
        <f t="shared" si="0"/>
        <v>0</v>
      </c>
      <c r="I33" s="169"/>
      <c r="J33" s="170" t="str">
        <f>IF(I33="","",IF(I33="SI","No cal documentació",IF(H33&gt;0,(CONCATENATE("11B_",'Valoració '!$D$10,"00",A33))," ")))</f>
        <v/>
      </c>
    </row>
    <row r="34" spans="1:10" x14ac:dyDescent="0.25">
      <c r="A34" s="151">
        <v>27</v>
      </c>
      <c r="B34" s="153"/>
      <c r="C34" s="153"/>
      <c r="D34" s="153"/>
      <c r="E34" s="153"/>
      <c r="F34" s="153"/>
      <c r="G34" s="153"/>
      <c r="H34" s="168">
        <f t="shared" si="0"/>
        <v>0</v>
      </c>
      <c r="I34" s="169"/>
      <c r="J34" s="170" t="str">
        <f>IF(I34="","",IF(I34="SI","No cal documentació",IF(H34&gt;0,(CONCATENATE("11B_",'Valoració '!$D$10,"00",A34))," ")))</f>
        <v/>
      </c>
    </row>
    <row r="35" spans="1:10" x14ac:dyDescent="0.25">
      <c r="A35" s="151">
        <v>28</v>
      </c>
      <c r="B35" s="153"/>
      <c r="C35" s="153"/>
      <c r="D35" s="153"/>
      <c r="E35" s="153"/>
      <c r="F35" s="153"/>
      <c r="G35" s="153"/>
      <c r="H35" s="168">
        <f t="shared" si="0"/>
        <v>0</v>
      </c>
      <c r="I35" s="169"/>
      <c r="J35" s="170" t="str">
        <f>IF(I35="","",IF(I35="SI","No cal documentació",IF(H35&gt;0,(CONCATENATE("11B_",'Valoració '!$D$10,"00",A35))," ")))</f>
        <v/>
      </c>
    </row>
    <row r="36" spans="1:10" x14ac:dyDescent="0.25">
      <c r="A36" s="151">
        <v>29</v>
      </c>
      <c r="B36" s="153"/>
      <c r="C36" s="153"/>
      <c r="D36" s="153"/>
      <c r="E36" s="153"/>
      <c r="F36" s="153"/>
      <c r="G36" s="153"/>
      <c r="H36" s="168">
        <f t="shared" si="0"/>
        <v>0</v>
      </c>
      <c r="I36" s="169"/>
      <c r="J36" s="170" t="str">
        <f>IF(I36="","",IF(I36="SI","No cal documentació",IF(H36&gt;0,(CONCATENATE("11B_",'Valoració '!$D$10,"00",A36))," ")))</f>
        <v/>
      </c>
    </row>
    <row r="37" spans="1:10" x14ac:dyDescent="0.25">
      <c r="A37" s="151">
        <v>30</v>
      </c>
      <c r="B37" s="153"/>
      <c r="C37" s="153"/>
      <c r="D37" s="153"/>
      <c r="E37" s="153"/>
      <c r="F37" s="153"/>
      <c r="G37" s="153"/>
      <c r="H37" s="168">
        <f t="shared" si="0"/>
        <v>0</v>
      </c>
      <c r="I37" s="169"/>
      <c r="J37" s="170" t="str">
        <f>IF(I37="","",IF(I37="SI","No cal documentació",IF(H37&gt;0,(CONCATENATE("11B_",'Valoració '!$D$10,"00",A37))," ")))</f>
        <v/>
      </c>
    </row>
    <row r="38" spans="1:10" x14ac:dyDescent="0.25">
      <c r="A38" s="151">
        <v>31</v>
      </c>
      <c r="B38" s="153"/>
      <c r="C38" s="153"/>
      <c r="D38" s="153"/>
      <c r="E38" s="153"/>
      <c r="F38" s="153"/>
      <c r="G38" s="153"/>
      <c r="H38" s="168">
        <f t="shared" si="0"/>
        <v>0</v>
      </c>
      <c r="I38" s="169"/>
      <c r="J38" s="170" t="str">
        <f>IF(I38="","",IF(I38="SI","No cal documentació",IF(H38&gt;0,(CONCATENATE("11B_",'Valoració '!$D$10,"00",A38))," ")))</f>
        <v/>
      </c>
    </row>
    <row r="39" spans="1:10" x14ac:dyDescent="0.25">
      <c r="A39" s="151">
        <v>32</v>
      </c>
      <c r="B39" s="153"/>
      <c r="C39" s="153"/>
      <c r="D39" s="153"/>
      <c r="E39" s="153"/>
      <c r="F39" s="153"/>
      <c r="G39" s="153"/>
      <c r="H39" s="168">
        <f t="shared" si="0"/>
        <v>0</v>
      </c>
      <c r="I39" s="169"/>
      <c r="J39" s="170" t="str">
        <f>IF(I39="","",IF(I39="SI","No cal documentació",IF(H39&gt;0,(CONCATENATE("11B_",'Valoració '!$D$10,"00",A39))," ")))</f>
        <v/>
      </c>
    </row>
    <row r="40" spans="1:10" x14ac:dyDescent="0.25">
      <c r="A40" s="151">
        <v>33</v>
      </c>
      <c r="B40" s="153"/>
      <c r="C40" s="153"/>
      <c r="D40" s="153"/>
      <c r="E40" s="153"/>
      <c r="F40" s="153"/>
      <c r="G40" s="153"/>
      <c r="H40" s="168">
        <f t="shared" si="0"/>
        <v>0</v>
      </c>
      <c r="I40" s="169"/>
      <c r="J40" s="170" t="str">
        <f>IF(I40="","",IF(I40="SI","No cal documentació",IF(H40&gt;0,(CONCATENATE("11B_",'Valoració '!$D$10,"00",A40))," ")))</f>
        <v/>
      </c>
    </row>
    <row r="41" spans="1:10" x14ac:dyDescent="0.25">
      <c r="A41" s="151">
        <v>34</v>
      </c>
      <c r="B41" s="153"/>
      <c r="C41" s="153"/>
      <c r="D41" s="153"/>
      <c r="E41" s="153"/>
      <c r="F41" s="153"/>
      <c r="G41" s="153"/>
      <c r="H41" s="168">
        <f t="shared" si="0"/>
        <v>0</v>
      </c>
      <c r="I41" s="169"/>
      <c r="J41" s="170" t="str">
        <f>IF(I41="","",IF(I41="SI","No cal documentació",IF(H41&gt;0,(CONCATENATE("11B_",'Valoració '!$D$10,"00",A41))," ")))</f>
        <v/>
      </c>
    </row>
    <row r="42" spans="1:10" x14ac:dyDescent="0.25">
      <c r="A42" s="151">
        <v>35</v>
      </c>
      <c r="B42" s="153"/>
      <c r="C42" s="153"/>
      <c r="D42" s="153"/>
      <c r="E42" s="153"/>
      <c r="F42" s="153"/>
      <c r="G42" s="153"/>
      <c r="H42" s="168">
        <f t="shared" si="0"/>
        <v>0</v>
      </c>
      <c r="I42" s="169"/>
      <c r="J42" s="170" t="str">
        <f>IF(I42="","",IF(I42="SI","No cal documentació",IF(H42&gt;0,(CONCATENATE("11B_",'Valoració '!$D$10,"00",A42))," ")))</f>
        <v/>
      </c>
    </row>
    <row r="43" spans="1:10" x14ac:dyDescent="0.25">
      <c r="A43" s="151">
        <v>36</v>
      </c>
      <c r="B43" s="153"/>
      <c r="C43" s="153"/>
      <c r="D43" s="153"/>
      <c r="E43" s="153"/>
      <c r="F43" s="153"/>
      <c r="G43" s="153"/>
      <c r="H43" s="168">
        <f t="shared" si="0"/>
        <v>0</v>
      </c>
      <c r="I43" s="169"/>
      <c r="J43" s="170" t="str">
        <f>IF(I43="","",IF(I43="SI","No cal documentació",IF(H43&gt;0,(CONCATENATE("11B_",'Valoració '!$D$10,"00",A43))," ")))</f>
        <v/>
      </c>
    </row>
    <row r="44" spans="1:10" x14ac:dyDescent="0.25">
      <c r="A44" s="151">
        <v>37</v>
      </c>
      <c r="B44" s="153"/>
      <c r="C44" s="153"/>
      <c r="D44" s="153"/>
      <c r="E44" s="153"/>
      <c r="F44" s="153"/>
      <c r="G44" s="153"/>
      <c r="H44" s="168">
        <f t="shared" si="0"/>
        <v>0</v>
      </c>
      <c r="I44" s="169"/>
      <c r="J44" s="170" t="str">
        <f>IF(I44="","",IF(I44="SI","No cal documentació",IF(H44&gt;0,(CONCATENATE("11B_",'Valoració '!$D$10,"00",A44))," ")))</f>
        <v/>
      </c>
    </row>
    <row r="45" spans="1:10" x14ac:dyDescent="0.25">
      <c r="A45" s="151">
        <v>38</v>
      </c>
      <c r="B45" s="153"/>
      <c r="C45" s="153"/>
      <c r="D45" s="153"/>
      <c r="E45" s="153"/>
      <c r="F45" s="153"/>
      <c r="G45" s="153"/>
      <c r="H45" s="168">
        <f t="shared" si="0"/>
        <v>0</v>
      </c>
      <c r="I45" s="169"/>
      <c r="J45" s="170" t="str">
        <f>IF(I45="","",IF(I45="SI","No cal documentació",IF(H45&gt;0,(CONCATENATE("11B_",'Valoració '!$D$10,"00",A45))," ")))</f>
        <v/>
      </c>
    </row>
    <row r="46" spans="1:10" x14ac:dyDescent="0.25">
      <c r="A46" s="151">
        <v>39</v>
      </c>
      <c r="B46" s="153"/>
      <c r="C46" s="153"/>
      <c r="D46" s="153"/>
      <c r="E46" s="153"/>
      <c r="F46" s="153"/>
      <c r="G46" s="153"/>
      <c r="H46" s="168">
        <f t="shared" si="0"/>
        <v>0</v>
      </c>
      <c r="I46" s="169"/>
      <c r="J46" s="170" t="str">
        <f>IF(I46="","",IF(I46="SI","No cal documentació",IF(H46&gt;0,(CONCATENATE("11B_",'Valoració '!$D$10,"00",A46))," ")))</f>
        <v/>
      </c>
    </row>
    <row r="47" spans="1:10" x14ac:dyDescent="0.25">
      <c r="A47" s="151">
        <v>40</v>
      </c>
      <c r="B47" s="153"/>
      <c r="C47" s="153"/>
      <c r="D47" s="153"/>
      <c r="E47" s="153"/>
      <c r="F47" s="153"/>
      <c r="G47" s="153"/>
      <c r="H47" s="168">
        <f t="shared" si="0"/>
        <v>0</v>
      </c>
      <c r="I47" s="169"/>
      <c r="J47" s="170" t="str">
        <f>IF(I47="","",IF(I47="SI","No cal documentació",IF(H47&gt;0,(CONCATENATE("11B_",'Valoració '!$D$10,"00",A47))," ")))</f>
        <v/>
      </c>
    </row>
    <row r="48" spans="1:10" x14ac:dyDescent="0.25">
      <c r="A48" s="151">
        <v>41</v>
      </c>
      <c r="B48" s="153"/>
      <c r="C48" s="153"/>
      <c r="D48" s="153"/>
      <c r="E48" s="153"/>
      <c r="F48" s="153"/>
      <c r="G48" s="153"/>
      <c r="H48" s="168">
        <f t="shared" si="0"/>
        <v>0</v>
      </c>
      <c r="I48" s="169"/>
      <c r="J48" s="170" t="str">
        <f>IF(I48="","",IF(I48="SI","No cal documentació",IF(H48&gt;0,(CONCATENATE("11B_",'Valoració '!$D$10,"00",A48))," ")))</f>
        <v/>
      </c>
    </row>
    <row r="49" spans="1:10" x14ac:dyDescent="0.25">
      <c r="A49" s="151">
        <v>42</v>
      </c>
      <c r="B49" s="153"/>
      <c r="C49" s="153"/>
      <c r="D49" s="153"/>
      <c r="E49" s="153"/>
      <c r="F49" s="153"/>
      <c r="G49" s="153"/>
      <c r="H49" s="168">
        <f t="shared" si="0"/>
        <v>0</v>
      </c>
      <c r="I49" s="169"/>
      <c r="J49" s="170" t="str">
        <f>IF(I49="","",IF(I49="SI","No cal documentació",IF(H49&gt;0,(CONCATENATE("11B_",'Valoració '!$D$10,"00",A49))," ")))</f>
        <v/>
      </c>
    </row>
    <row r="50" spans="1:10" x14ac:dyDescent="0.25">
      <c r="A50" s="151">
        <v>43</v>
      </c>
      <c r="B50" s="153"/>
      <c r="C50" s="153"/>
      <c r="D50" s="153"/>
      <c r="E50" s="153"/>
      <c r="F50" s="153"/>
      <c r="G50" s="153"/>
      <c r="H50" s="168">
        <f t="shared" si="0"/>
        <v>0</v>
      </c>
      <c r="I50" s="169"/>
      <c r="J50" s="170" t="str">
        <f>IF(I50="","",IF(I50="SI","No cal documentació",IF(H50&gt;0,(CONCATENATE("11B_",'Valoració '!$D$10,"00",A50))," ")))</f>
        <v/>
      </c>
    </row>
    <row r="51" spans="1:10" x14ac:dyDescent="0.25">
      <c r="A51" s="151">
        <v>44</v>
      </c>
      <c r="B51" s="153"/>
      <c r="C51" s="153"/>
      <c r="D51" s="153"/>
      <c r="E51" s="153"/>
      <c r="F51" s="153"/>
      <c r="G51" s="153"/>
      <c r="H51" s="168">
        <f t="shared" si="0"/>
        <v>0</v>
      </c>
      <c r="I51" s="169"/>
      <c r="J51" s="170" t="str">
        <f>IF(I51="","",IF(I51="SI","No cal documentació",IF(H51&gt;0,(CONCATENATE("11B_",'Valoració '!$D$10,"00",A51))," ")))</f>
        <v/>
      </c>
    </row>
    <row r="52" spans="1:10" x14ac:dyDescent="0.25">
      <c r="A52" s="151">
        <v>45</v>
      </c>
      <c r="B52" s="153"/>
      <c r="C52" s="153"/>
      <c r="D52" s="153"/>
      <c r="E52" s="153"/>
      <c r="F52" s="153"/>
      <c r="G52" s="153"/>
      <c r="H52" s="168">
        <f t="shared" si="0"/>
        <v>0</v>
      </c>
      <c r="I52" s="169"/>
      <c r="J52" s="170" t="str">
        <f>IF(I52="","",IF(I52="SI","No cal documentació",IF(H52&gt;0,(CONCATENATE("11B_",'Valoració '!$D$10,"00",A52))," ")))</f>
        <v/>
      </c>
    </row>
    <row r="53" spans="1:10" x14ac:dyDescent="0.25">
      <c r="A53" s="151">
        <v>46</v>
      </c>
      <c r="B53" s="153"/>
      <c r="C53" s="153"/>
      <c r="D53" s="153"/>
      <c r="E53" s="153"/>
      <c r="F53" s="153"/>
      <c r="G53" s="153"/>
      <c r="H53" s="168">
        <f t="shared" si="0"/>
        <v>0</v>
      </c>
      <c r="I53" s="169"/>
      <c r="J53" s="170" t="str">
        <f>IF(I53="","",IF(I53="SI","No cal documentació",IF(H53&gt;0,(CONCATENATE("11B_",'Valoració '!$D$10,"00",A53))," ")))</f>
        <v/>
      </c>
    </row>
    <row r="54" spans="1:10" x14ac:dyDescent="0.25">
      <c r="A54" s="151">
        <v>47</v>
      </c>
      <c r="B54" s="153"/>
      <c r="C54" s="153"/>
      <c r="D54" s="153"/>
      <c r="E54" s="153"/>
      <c r="F54" s="153"/>
      <c r="G54" s="153"/>
      <c r="H54" s="168">
        <f t="shared" si="0"/>
        <v>0</v>
      </c>
      <c r="I54" s="169"/>
      <c r="J54" s="170" t="str">
        <f>IF(I54="","",IF(I54="SI","No cal documentació",IF(H54&gt;0,(CONCATENATE("11B_",'Valoració '!$D$10,"00",A54))," ")))</f>
        <v/>
      </c>
    </row>
    <row r="55" spans="1:10" x14ac:dyDescent="0.25">
      <c r="A55" s="151">
        <v>48</v>
      </c>
      <c r="B55" s="153"/>
      <c r="C55" s="153"/>
      <c r="D55" s="153"/>
      <c r="E55" s="153"/>
      <c r="F55" s="153"/>
      <c r="G55" s="153"/>
      <c r="H55" s="168">
        <f t="shared" si="0"/>
        <v>0</v>
      </c>
      <c r="I55" s="169"/>
      <c r="J55" s="170" t="str">
        <f>IF(I55="","",IF(I55="SI","No cal documentació",IF(H55&gt;0,(CONCATENATE("11B_",'Valoració '!$D$10,"00",A55))," ")))</f>
        <v/>
      </c>
    </row>
    <row r="56" spans="1:10" x14ac:dyDescent="0.25">
      <c r="A56" s="151">
        <v>49</v>
      </c>
      <c r="B56" s="153"/>
      <c r="C56" s="153"/>
      <c r="D56" s="153"/>
      <c r="E56" s="153"/>
      <c r="F56" s="153"/>
      <c r="G56" s="153"/>
      <c r="H56" s="168">
        <f t="shared" si="0"/>
        <v>0</v>
      </c>
      <c r="I56" s="169"/>
      <c r="J56" s="170" t="str">
        <f>IF(I56="","",IF(I56="SI","No cal documentació",IF(H56&gt;0,(CONCATENATE("11B_",'Valoració '!$D$10,"00",A56))," ")))</f>
        <v/>
      </c>
    </row>
    <row r="57" spans="1:10" x14ac:dyDescent="0.25">
      <c r="A57" s="151">
        <v>50</v>
      </c>
      <c r="B57" s="153"/>
      <c r="C57" s="153"/>
      <c r="D57" s="153"/>
      <c r="E57" s="153"/>
      <c r="F57" s="153"/>
      <c r="G57" s="153"/>
      <c r="H57" s="168">
        <f t="shared" si="0"/>
        <v>0</v>
      </c>
      <c r="I57" s="169"/>
      <c r="J57" s="170" t="str">
        <f>IF(I57="","",IF(I57="SI","No cal documentació",IF(H57&gt;0,(CONCATENATE("11B_",'Valoració '!$D$10,"00",A57))," ")))</f>
        <v/>
      </c>
    </row>
    <row r="58" spans="1:10" x14ac:dyDescent="0.25">
      <c r="A58" s="151">
        <v>51</v>
      </c>
      <c r="B58" s="153"/>
      <c r="C58" s="153"/>
      <c r="D58" s="153"/>
      <c r="E58" s="153"/>
      <c r="F58" s="153"/>
      <c r="G58" s="153"/>
      <c r="H58" s="168">
        <f t="shared" si="0"/>
        <v>0</v>
      </c>
      <c r="I58" s="169"/>
      <c r="J58" s="170" t="str">
        <f>IF(I58="","",IF(I58="SI","No cal documentació",IF(H58&gt;0,(CONCATENATE("11B_",'Valoració '!$D$10,"00",A58))," ")))</f>
        <v/>
      </c>
    </row>
    <row r="59" spans="1:10" x14ac:dyDescent="0.25">
      <c r="A59" s="151">
        <v>52</v>
      </c>
      <c r="B59" s="153"/>
      <c r="C59" s="153"/>
      <c r="D59" s="153"/>
      <c r="E59" s="153"/>
      <c r="F59" s="153"/>
      <c r="G59" s="153"/>
      <c r="H59" s="168">
        <f t="shared" si="0"/>
        <v>0</v>
      </c>
      <c r="I59" s="169"/>
      <c r="J59" s="170" t="str">
        <f>IF(I59="","",IF(I59="SI","No cal documentació",IF(H59&gt;0,(CONCATENATE("11B_",'Valoració '!$D$10,"00",A59))," ")))</f>
        <v/>
      </c>
    </row>
    <row r="60" spans="1:10" x14ac:dyDescent="0.25">
      <c r="A60" s="151">
        <v>53</v>
      </c>
      <c r="B60" s="153"/>
      <c r="C60" s="153"/>
      <c r="D60" s="153"/>
      <c r="E60" s="153"/>
      <c r="F60" s="153"/>
      <c r="G60" s="153"/>
      <c r="H60" s="168">
        <f t="shared" si="0"/>
        <v>0</v>
      </c>
      <c r="I60" s="169"/>
      <c r="J60" s="170" t="str">
        <f>IF(I60="","",IF(I60="SI","No cal documentació",IF(H60&gt;0,(CONCATENATE("11B_",'Valoració '!$D$10,"00",A60))," ")))</f>
        <v/>
      </c>
    </row>
    <row r="61" spans="1:10" x14ac:dyDescent="0.25">
      <c r="A61" s="151">
        <v>54</v>
      </c>
      <c r="B61" s="153"/>
      <c r="C61" s="153"/>
      <c r="D61" s="153"/>
      <c r="E61" s="153"/>
      <c r="F61" s="153"/>
      <c r="G61" s="153"/>
      <c r="H61" s="168">
        <f t="shared" si="0"/>
        <v>0</v>
      </c>
      <c r="I61" s="169"/>
      <c r="J61" s="170" t="str">
        <f>IF(I61="","",IF(I61="SI","No cal documentació",IF(H61&gt;0,(CONCATENATE("11B_",'Valoració '!$D$10,"00",A61))," ")))</f>
        <v/>
      </c>
    </row>
    <row r="62" spans="1:10" x14ac:dyDescent="0.25">
      <c r="A62" s="151">
        <v>55</v>
      </c>
      <c r="B62" s="153"/>
      <c r="C62" s="153"/>
      <c r="D62" s="153"/>
      <c r="E62" s="153"/>
      <c r="F62" s="153"/>
      <c r="G62" s="153"/>
      <c r="H62" s="168">
        <f t="shared" si="0"/>
        <v>0</v>
      </c>
      <c r="I62" s="169"/>
      <c r="J62" s="170" t="str">
        <f>IF(I62="","",IF(I62="SI","No cal documentació",IF(H62&gt;0,(CONCATENATE("11B_",'Valoració '!$D$10,"00",A62))," ")))</f>
        <v/>
      </c>
    </row>
    <row r="63" spans="1:10" x14ac:dyDescent="0.25">
      <c r="A63" s="151">
        <v>56</v>
      </c>
      <c r="B63" s="153"/>
      <c r="C63" s="153"/>
      <c r="D63" s="153"/>
      <c r="E63" s="153"/>
      <c r="F63" s="153"/>
      <c r="G63" s="153"/>
      <c r="H63" s="168">
        <f t="shared" si="0"/>
        <v>0</v>
      </c>
      <c r="I63" s="169"/>
      <c r="J63" s="170" t="str">
        <f>IF(I63="","",IF(I63="SI","No cal documentació",IF(H63&gt;0,(CONCATENATE("11B_",'Valoració '!$D$10,"00",A63))," ")))</f>
        <v/>
      </c>
    </row>
    <row r="64" spans="1:10" x14ac:dyDescent="0.25">
      <c r="A64" s="151">
        <v>57</v>
      </c>
      <c r="B64" s="153"/>
      <c r="C64" s="153"/>
      <c r="D64" s="153"/>
      <c r="E64" s="153"/>
      <c r="F64" s="153"/>
      <c r="G64" s="153"/>
      <c r="H64" s="168">
        <f t="shared" si="0"/>
        <v>0</v>
      </c>
      <c r="I64" s="169"/>
      <c r="J64" s="170" t="str">
        <f>IF(I64="","",IF(I64="SI","No cal documentació",IF(H64&gt;0,(CONCATENATE("11B_",'Valoració '!$D$10,"00",A64))," ")))</f>
        <v/>
      </c>
    </row>
    <row r="65" spans="1:10" x14ac:dyDescent="0.25">
      <c r="A65" s="151">
        <v>58</v>
      </c>
      <c r="B65" s="153"/>
      <c r="C65" s="153"/>
      <c r="D65" s="153"/>
      <c r="E65" s="153"/>
      <c r="F65" s="153"/>
      <c r="G65" s="153"/>
      <c r="H65" s="168">
        <f t="shared" si="0"/>
        <v>0</v>
      </c>
      <c r="I65" s="169"/>
      <c r="J65" s="170" t="str">
        <f>IF(I65="","",IF(I65="SI","No cal documentació",IF(H65&gt;0,(CONCATENATE("11B_",'Valoració '!$D$10,"00",A65))," ")))</f>
        <v/>
      </c>
    </row>
    <row r="66" spans="1:10" x14ac:dyDescent="0.25">
      <c r="A66" s="151">
        <v>59</v>
      </c>
      <c r="B66" s="153"/>
      <c r="C66" s="153"/>
      <c r="D66" s="153"/>
      <c r="E66" s="153"/>
      <c r="F66" s="153"/>
      <c r="G66" s="153"/>
      <c r="H66" s="168">
        <f t="shared" si="0"/>
        <v>0</v>
      </c>
      <c r="I66" s="169"/>
      <c r="J66" s="170" t="str">
        <f>IF(I66="","",IF(I66="SI","No cal documentació",IF(H66&gt;0,(CONCATENATE("11B_",'Valoració '!$D$10,"00",A66))," ")))</f>
        <v/>
      </c>
    </row>
    <row r="67" spans="1:10" x14ac:dyDescent="0.25">
      <c r="A67" s="151">
        <v>60</v>
      </c>
      <c r="B67" s="153"/>
      <c r="C67" s="153"/>
      <c r="D67" s="153"/>
      <c r="E67" s="153"/>
      <c r="F67" s="153"/>
      <c r="G67" s="153"/>
      <c r="H67" s="168">
        <f t="shared" si="0"/>
        <v>0</v>
      </c>
      <c r="I67" s="169"/>
      <c r="J67" s="170" t="str">
        <f>IF(I67="","",IF(I67="SI","No cal documentació",IF(H67&gt;0,(CONCATENATE("11B_",'Valoració '!$D$10,"00",A67))," ")))</f>
        <v/>
      </c>
    </row>
    <row r="68" spans="1:10" x14ac:dyDescent="0.25">
      <c r="A68" s="151">
        <v>61</v>
      </c>
      <c r="B68" s="153"/>
      <c r="C68" s="153"/>
      <c r="D68" s="153"/>
      <c r="E68" s="153"/>
      <c r="F68" s="153"/>
      <c r="G68" s="153"/>
      <c r="H68" s="168">
        <f t="shared" si="0"/>
        <v>0</v>
      </c>
      <c r="I68" s="169"/>
      <c r="J68" s="170" t="str">
        <f>IF(I68="","",IF(I68="SI","No cal documentació",IF(H68&gt;0,(CONCATENATE("11B_",'Valoració '!$D$10,"00",A68))," ")))</f>
        <v/>
      </c>
    </row>
    <row r="69" spans="1:10" x14ac:dyDescent="0.25">
      <c r="A69" s="151">
        <v>62</v>
      </c>
      <c r="B69" s="153"/>
      <c r="C69" s="153"/>
      <c r="D69" s="153"/>
      <c r="E69" s="153"/>
      <c r="F69" s="153"/>
      <c r="G69" s="153"/>
      <c r="H69" s="168">
        <f t="shared" si="0"/>
        <v>0</v>
      </c>
      <c r="I69" s="169"/>
      <c r="J69" s="170" t="str">
        <f>IF(I69="","",IF(I69="SI","No cal documentació",IF(H69&gt;0,(CONCATENATE("11B_",'Valoració '!$D$10,"00",A69))," ")))</f>
        <v/>
      </c>
    </row>
    <row r="70" spans="1:10" x14ac:dyDescent="0.25">
      <c r="A70" s="151">
        <v>63</v>
      </c>
      <c r="B70" s="153"/>
      <c r="C70" s="153"/>
      <c r="D70" s="153"/>
      <c r="E70" s="153"/>
      <c r="F70" s="153"/>
      <c r="G70" s="153"/>
      <c r="H70" s="168">
        <f t="shared" si="0"/>
        <v>0</v>
      </c>
      <c r="I70" s="169"/>
      <c r="J70" s="170" t="str">
        <f>IF(I70="","",IF(I70="SI","No cal documentació",IF(H70&gt;0,(CONCATENATE("11B_",'Valoració '!$D$10,"00",A70))," ")))</f>
        <v/>
      </c>
    </row>
    <row r="71" spans="1:10" x14ac:dyDescent="0.25">
      <c r="A71" s="151">
        <v>64</v>
      </c>
      <c r="B71" s="153"/>
      <c r="C71" s="153"/>
      <c r="D71" s="153"/>
      <c r="E71" s="153"/>
      <c r="F71" s="153"/>
      <c r="G71" s="153"/>
      <c r="H71" s="168">
        <f t="shared" si="0"/>
        <v>0</v>
      </c>
      <c r="I71" s="169"/>
      <c r="J71" s="170" t="str">
        <f>IF(I71="","",IF(I71="SI","No cal documentació",IF(H71&gt;0,(CONCATENATE("11B_",'Valoració '!$D$10,"00",A71))," ")))</f>
        <v/>
      </c>
    </row>
    <row r="72" spans="1:10" x14ac:dyDescent="0.25">
      <c r="A72" s="151">
        <v>65</v>
      </c>
      <c r="B72" s="153"/>
      <c r="C72" s="153"/>
      <c r="D72" s="153"/>
      <c r="E72" s="153"/>
      <c r="F72" s="153"/>
      <c r="G72" s="153"/>
      <c r="H72" s="168">
        <f t="shared" si="0"/>
        <v>0</v>
      </c>
      <c r="I72" s="169"/>
      <c r="J72" s="170" t="str">
        <f>IF(I72="","",IF(I72="SI","No cal documentació",IF(H72&gt;0,(CONCATENATE("11B_",'Valoració '!$D$10,"00",A72))," ")))</f>
        <v/>
      </c>
    </row>
    <row r="73" spans="1:10" x14ac:dyDescent="0.25">
      <c r="A73" s="151">
        <v>66</v>
      </c>
      <c r="B73" s="153"/>
      <c r="C73" s="153"/>
      <c r="D73" s="153"/>
      <c r="E73" s="153"/>
      <c r="F73" s="153"/>
      <c r="G73" s="153"/>
      <c r="H73" s="168">
        <f t="shared" ref="H73:H107" si="1">IF(D73="si",1.25,(IF(E73="si",0.5,0)))</f>
        <v>0</v>
      </c>
      <c r="I73" s="169"/>
      <c r="J73" s="170" t="str">
        <f>IF(I73="","",IF(I73="SI","No cal documentació",IF(H73&gt;0,(CONCATENATE("11B_",'Valoració '!$D$10,"00",A73))," ")))</f>
        <v/>
      </c>
    </row>
    <row r="74" spans="1:10" x14ac:dyDescent="0.25">
      <c r="A74" s="151">
        <v>67</v>
      </c>
      <c r="B74" s="153"/>
      <c r="C74" s="153"/>
      <c r="D74" s="153"/>
      <c r="E74" s="153"/>
      <c r="F74" s="153"/>
      <c r="G74" s="153"/>
      <c r="H74" s="168">
        <f t="shared" si="1"/>
        <v>0</v>
      </c>
      <c r="I74" s="169"/>
      <c r="J74" s="170" t="str">
        <f>IF(I74="","",IF(I74="SI","No cal documentació",IF(H74&gt;0,(CONCATENATE("11B_",'Valoració '!$D$10,"00",A74))," ")))</f>
        <v/>
      </c>
    </row>
    <row r="75" spans="1:10" x14ac:dyDescent="0.25">
      <c r="A75" s="151">
        <v>68</v>
      </c>
      <c r="B75" s="153"/>
      <c r="C75" s="153"/>
      <c r="D75" s="153"/>
      <c r="E75" s="153"/>
      <c r="F75" s="153"/>
      <c r="G75" s="153"/>
      <c r="H75" s="168">
        <f t="shared" si="1"/>
        <v>0</v>
      </c>
      <c r="I75" s="169"/>
      <c r="J75" s="170" t="str">
        <f>IF(I75="","",IF(I75="SI","No cal documentació",IF(H75&gt;0,(CONCATENATE("11B_",'Valoració '!$D$10,"00",A75))," ")))</f>
        <v/>
      </c>
    </row>
    <row r="76" spans="1:10" x14ac:dyDescent="0.25">
      <c r="A76" s="151">
        <v>69</v>
      </c>
      <c r="B76" s="153"/>
      <c r="C76" s="153"/>
      <c r="D76" s="153"/>
      <c r="E76" s="153"/>
      <c r="F76" s="153"/>
      <c r="G76" s="153"/>
      <c r="H76" s="168">
        <f t="shared" si="1"/>
        <v>0</v>
      </c>
      <c r="I76" s="169"/>
      <c r="J76" s="170" t="str">
        <f>IF(I76="","",IF(I76="SI","No cal documentació",IF(H76&gt;0,(CONCATENATE("11B_",'Valoració '!$D$10,"00",A76))," ")))</f>
        <v/>
      </c>
    </row>
    <row r="77" spans="1:10" x14ac:dyDescent="0.25">
      <c r="A77" s="151">
        <v>70</v>
      </c>
      <c r="B77" s="153"/>
      <c r="C77" s="153"/>
      <c r="D77" s="153"/>
      <c r="E77" s="153"/>
      <c r="F77" s="153"/>
      <c r="G77" s="153"/>
      <c r="H77" s="168">
        <f t="shared" si="1"/>
        <v>0</v>
      </c>
      <c r="I77" s="169"/>
      <c r="J77" s="170" t="str">
        <f>IF(I77="","",IF(I77="SI","No cal documentació",IF(H77&gt;0,(CONCATENATE("11B_",'Valoració '!$D$10,"00",A77))," ")))</f>
        <v/>
      </c>
    </row>
    <row r="78" spans="1:10" x14ac:dyDescent="0.25">
      <c r="A78" s="151">
        <v>71</v>
      </c>
      <c r="B78" s="153"/>
      <c r="C78" s="153"/>
      <c r="D78" s="153"/>
      <c r="E78" s="153"/>
      <c r="F78" s="153"/>
      <c r="G78" s="153"/>
      <c r="H78" s="168">
        <f t="shared" si="1"/>
        <v>0</v>
      </c>
      <c r="I78" s="169"/>
      <c r="J78" s="170" t="str">
        <f>IF(I78="","",IF(I78="SI","No cal documentació",IF(H78&gt;0,(CONCATENATE("11B_",'Valoració '!$D$10,"00",A78))," ")))</f>
        <v/>
      </c>
    </row>
    <row r="79" spans="1:10" x14ac:dyDescent="0.25">
      <c r="A79" s="151">
        <v>72</v>
      </c>
      <c r="B79" s="153"/>
      <c r="C79" s="153"/>
      <c r="D79" s="153"/>
      <c r="E79" s="153"/>
      <c r="F79" s="153"/>
      <c r="G79" s="153"/>
      <c r="H79" s="168">
        <f t="shared" si="1"/>
        <v>0</v>
      </c>
      <c r="I79" s="169"/>
      <c r="J79" s="170" t="str">
        <f>IF(I79="","",IF(I79="SI","No cal documentació",IF(H79&gt;0,(CONCATENATE("11B_",'Valoració '!$D$10,"00",A79))," ")))</f>
        <v/>
      </c>
    </row>
    <row r="80" spans="1:10" x14ac:dyDescent="0.25">
      <c r="A80" s="151">
        <v>73</v>
      </c>
      <c r="B80" s="153"/>
      <c r="C80" s="153"/>
      <c r="D80" s="153"/>
      <c r="E80" s="153"/>
      <c r="F80" s="153"/>
      <c r="G80" s="153"/>
      <c r="H80" s="168">
        <f t="shared" si="1"/>
        <v>0</v>
      </c>
      <c r="I80" s="169"/>
      <c r="J80" s="170" t="str">
        <f>IF(I80="","",IF(I80="SI","No cal documentació",IF(H80&gt;0,(CONCATENATE("11B_",'Valoració '!$D$10,"00",A80))," ")))</f>
        <v/>
      </c>
    </row>
    <row r="81" spans="1:10" x14ac:dyDescent="0.25">
      <c r="A81" s="151">
        <v>74</v>
      </c>
      <c r="B81" s="153"/>
      <c r="C81" s="153"/>
      <c r="D81" s="153"/>
      <c r="E81" s="153"/>
      <c r="F81" s="153"/>
      <c r="G81" s="153"/>
      <c r="H81" s="168">
        <f t="shared" si="1"/>
        <v>0</v>
      </c>
      <c r="I81" s="169"/>
      <c r="J81" s="170" t="str">
        <f>IF(I81="","",IF(I81="SI","No cal documentació",IF(H81&gt;0,(CONCATENATE("11B_",'Valoració '!$D$10,"00",A81))," ")))</f>
        <v/>
      </c>
    </row>
    <row r="82" spans="1:10" x14ac:dyDescent="0.25">
      <c r="A82" s="151">
        <v>75</v>
      </c>
      <c r="B82" s="153"/>
      <c r="C82" s="153"/>
      <c r="D82" s="153"/>
      <c r="E82" s="153"/>
      <c r="F82" s="153"/>
      <c r="G82" s="153"/>
      <c r="H82" s="168">
        <f t="shared" si="1"/>
        <v>0</v>
      </c>
      <c r="I82" s="169"/>
      <c r="J82" s="170" t="str">
        <f>IF(I82="","",IF(I82="SI","No cal documentació",IF(H82&gt;0,(CONCATENATE("11B_",'Valoració '!$D$10,"00",A82))," ")))</f>
        <v/>
      </c>
    </row>
    <row r="83" spans="1:10" x14ac:dyDescent="0.25">
      <c r="A83" s="151">
        <v>76</v>
      </c>
      <c r="B83" s="153"/>
      <c r="C83" s="153"/>
      <c r="D83" s="153"/>
      <c r="E83" s="153"/>
      <c r="F83" s="153"/>
      <c r="G83" s="153"/>
      <c r="H83" s="168">
        <f t="shared" si="1"/>
        <v>0</v>
      </c>
      <c r="I83" s="169"/>
      <c r="J83" s="170" t="str">
        <f>IF(I83="","",IF(I83="SI","No cal documentació",IF(H83&gt;0,(CONCATENATE("11B_",'Valoració '!$D$10,"00",A83))," ")))</f>
        <v/>
      </c>
    </row>
    <row r="84" spans="1:10" x14ac:dyDescent="0.25">
      <c r="A84" s="151">
        <v>77</v>
      </c>
      <c r="B84" s="153"/>
      <c r="C84" s="153"/>
      <c r="D84" s="153"/>
      <c r="E84" s="153"/>
      <c r="F84" s="153"/>
      <c r="G84" s="153"/>
      <c r="H84" s="168">
        <f t="shared" si="1"/>
        <v>0</v>
      </c>
      <c r="I84" s="169"/>
      <c r="J84" s="170" t="str">
        <f>IF(I84="","",IF(I84="SI","No cal documentació",IF(H84&gt;0,(CONCATENATE("11B_",'Valoració '!$D$10,"00",A84))," ")))</f>
        <v/>
      </c>
    </row>
    <row r="85" spans="1:10" x14ac:dyDescent="0.25">
      <c r="A85" s="151">
        <v>78</v>
      </c>
      <c r="B85" s="153"/>
      <c r="C85" s="153"/>
      <c r="D85" s="153"/>
      <c r="E85" s="153"/>
      <c r="F85" s="153"/>
      <c r="G85" s="153"/>
      <c r="H85" s="168">
        <f t="shared" si="1"/>
        <v>0</v>
      </c>
      <c r="I85" s="169"/>
      <c r="J85" s="170" t="str">
        <f>IF(I85="","",IF(I85="SI","No cal documentació",IF(H85&gt;0,(CONCATENATE("11B_",'Valoració '!$D$10,"00",A85))," ")))</f>
        <v/>
      </c>
    </row>
    <row r="86" spans="1:10" x14ac:dyDescent="0.25">
      <c r="A86" s="151">
        <v>79</v>
      </c>
      <c r="B86" s="153"/>
      <c r="C86" s="153"/>
      <c r="D86" s="153"/>
      <c r="E86" s="153"/>
      <c r="F86" s="153"/>
      <c r="G86" s="153"/>
      <c r="H86" s="168">
        <f t="shared" si="1"/>
        <v>0</v>
      </c>
      <c r="I86" s="169"/>
      <c r="J86" s="170" t="str">
        <f>IF(I86="","",IF(I86="SI","No cal documentació",IF(H86&gt;0,(CONCATENATE("11B_",'Valoració '!$D$10,"00",A86))," ")))</f>
        <v/>
      </c>
    </row>
    <row r="87" spans="1:10" x14ac:dyDescent="0.25">
      <c r="A87" s="151">
        <v>80</v>
      </c>
      <c r="B87" s="153"/>
      <c r="C87" s="153"/>
      <c r="D87" s="153"/>
      <c r="E87" s="153"/>
      <c r="F87" s="153"/>
      <c r="G87" s="153"/>
      <c r="H87" s="168">
        <f t="shared" si="1"/>
        <v>0</v>
      </c>
      <c r="I87" s="169"/>
      <c r="J87" s="170" t="str">
        <f>IF(I87="","",IF(I87="SI","No cal documentació",IF(H87&gt;0,(CONCATENATE("11B_",'Valoració '!$D$10,"00",A87))," ")))</f>
        <v/>
      </c>
    </row>
    <row r="88" spans="1:10" x14ac:dyDescent="0.25">
      <c r="A88" s="151">
        <v>81</v>
      </c>
      <c r="B88" s="153"/>
      <c r="C88" s="153"/>
      <c r="D88" s="153"/>
      <c r="E88" s="153"/>
      <c r="F88" s="153"/>
      <c r="G88" s="153"/>
      <c r="H88" s="168">
        <f t="shared" si="1"/>
        <v>0</v>
      </c>
      <c r="I88" s="169"/>
      <c r="J88" s="170" t="str">
        <f>IF(I88="","",IF(I88="SI","No cal documentació",IF(H88&gt;0,(CONCATENATE("11B_",'Valoració '!$D$10,"00",A88))," ")))</f>
        <v/>
      </c>
    </row>
    <row r="89" spans="1:10" x14ac:dyDescent="0.25">
      <c r="A89" s="151">
        <v>82</v>
      </c>
      <c r="B89" s="153"/>
      <c r="C89" s="153"/>
      <c r="D89" s="153"/>
      <c r="E89" s="153"/>
      <c r="F89" s="153"/>
      <c r="G89" s="153"/>
      <c r="H89" s="168">
        <f t="shared" si="1"/>
        <v>0</v>
      </c>
      <c r="I89" s="169"/>
      <c r="J89" s="170" t="str">
        <f>IF(I89="","",IF(I89="SI","No cal documentació",IF(H89&gt;0,(CONCATENATE("11B_",'Valoració '!$D$10,"00",A89))," ")))</f>
        <v/>
      </c>
    </row>
    <row r="90" spans="1:10" x14ac:dyDescent="0.25">
      <c r="A90" s="151">
        <v>83</v>
      </c>
      <c r="B90" s="153"/>
      <c r="C90" s="153"/>
      <c r="D90" s="153"/>
      <c r="E90" s="153"/>
      <c r="F90" s="153"/>
      <c r="G90" s="153"/>
      <c r="H90" s="168">
        <f t="shared" si="1"/>
        <v>0</v>
      </c>
      <c r="I90" s="169"/>
      <c r="J90" s="170" t="str">
        <f>IF(I90="","",IF(I90="SI","No cal documentació",IF(H90&gt;0,(CONCATENATE("11B_",'Valoració '!$D$10,"00",A90))," ")))</f>
        <v/>
      </c>
    </row>
    <row r="91" spans="1:10" x14ac:dyDescent="0.25">
      <c r="A91" s="151">
        <v>84</v>
      </c>
      <c r="B91" s="153"/>
      <c r="C91" s="153"/>
      <c r="D91" s="153"/>
      <c r="E91" s="153"/>
      <c r="F91" s="153"/>
      <c r="G91" s="153"/>
      <c r="H91" s="168">
        <f t="shared" si="1"/>
        <v>0</v>
      </c>
      <c r="I91" s="169"/>
      <c r="J91" s="170" t="str">
        <f>IF(I91="","",IF(I91="SI","No cal documentació",IF(H91&gt;0,(CONCATENATE("11B_",'Valoració '!$D$10,"00",A91))," ")))</f>
        <v/>
      </c>
    </row>
    <row r="92" spans="1:10" x14ac:dyDescent="0.25">
      <c r="A92" s="151">
        <v>85</v>
      </c>
      <c r="B92" s="153"/>
      <c r="C92" s="153"/>
      <c r="D92" s="153"/>
      <c r="E92" s="153"/>
      <c r="F92" s="153"/>
      <c r="G92" s="153"/>
      <c r="H92" s="168">
        <f t="shared" si="1"/>
        <v>0</v>
      </c>
      <c r="I92" s="169"/>
      <c r="J92" s="170" t="str">
        <f>IF(I92="","",IF(I92="SI","No cal documentació",IF(H92&gt;0,(CONCATENATE("11B_",'Valoració '!$D$10,"00",A92))," ")))</f>
        <v/>
      </c>
    </row>
    <row r="93" spans="1:10" x14ac:dyDescent="0.25">
      <c r="A93" s="151">
        <v>86</v>
      </c>
      <c r="B93" s="153"/>
      <c r="C93" s="153"/>
      <c r="D93" s="153"/>
      <c r="E93" s="153"/>
      <c r="F93" s="153"/>
      <c r="G93" s="153"/>
      <c r="H93" s="168">
        <f t="shared" si="1"/>
        <v>0</v>
      </c>
      <c r="I93" s="169"/>
      <c r="J93" s="170" t="str">
        <f>IF(I93="","",IF(I93="SI","No cal documentació",IF(H93&gt;0,(CONCATENATE("11B_",'Valoració '!$D$10,"00",A93))," ")))</f>
        <v/>
      </c>
    </row>
    <row r="94" spans="1:10" x14ac:dyDescent="0.25">
      <c r="A94" s="151">
        <v>87</v>
      </c>
      <c r="B94" s="153"/>
      <c r="C94" s="153"/>
      <c r="D94" s="153"/>
      <c r="E94" s="153"/>
      <c r="F94" s="153"/>
      <c r="G94" s="153"/>
      <c r="H94" s="168">
        <f t="shared" si="1"/>
        <v>0</v>
      </c>
      <c r="I94" s="169"/>
      <c r="J94" s="170" t="str">
        <f>IF(I94="","",IF(I94="SI","No cal documentació",IF(H94&gt;0,(CONCATENATE("11B_",'Valoració '!$D$10,"00",A94))," ")))</f>
        <v/>
      </c>
    </row>
    <row r="95" spans="1:10" x14ac:dyDescent="0.25">
      <c r="A95" s="151">
        <v>88</v>
      </c>
      <c r="B95" s="153"/>
      <c r="C95" s="153"/>
      <c r="D95" s="153"/>
      <c r="E95" s="153"/>
      <c r="F95" s="153"/>
      <c r="G95" s="153"/>
      <c r="H95" s="168">
        <f t="shared" si="1"/>
        <v>0</v>
      </c>
      <c r="I95" s="169"/>
      <c r="J95" s="170" t="str">
        <f>IF(I95="","",IF(I95="SI","No cal documentació",IF(H95&gt;0,(CONCATENATE("11B_",'Valoració '!$D$10,"00",A95))," ")))</f>
        <v/>
      </c>
    </row>
    <row r="96" spans="1:10" x14ac:dyDescent="0.25">
      <c r="A96" s="151">
        <v>89</v>
      </c>
      <c r="B96" s="153"/>
      <c r="C96" s="153"/>
      <c r="D96" s="153"/>
      <c r="E96" s="153"/>
      <c r="F96" s="153"/>
      <c r="G96" s="153"/>
      <c r="H96" s="168">
        <f t="shared" si="1"/>
        <v>0</v>
      </c>
      <c r="I96" s="169"/>
      <c r="J96" s="170" t="str">
        <f>IF(I96="","",IF(I96="SI","No cal documentació",IF(H96&gt;0,(CONCATENATE("11B_",'Valoració '!$D$10,"00",A96))," ")))</f>
        <v/>
      </c>
    </row>
    <row r="97" spans="1:10" x14ac:dyDescent="0.25">
      <c r="A97" s="151">
        <v>90</v>
      </c>
      <c r="B97" s="153"/>
      <c r="C97" s="153"/>
      <c r="D97" s="153"/>
      <c r="E97" s="153"/>
      <c r="F97" s="153"/>
      <c r="G97" s="153"/>
      <c r="H97" s="168">
        <f t="shared" si="1"/>
        <v>0</v>
      </c>
      <c r="I97" s="169"/>
      <c r="J97" s="170" t="str">
        <f>IF(I97="","",IF(I97="SI","No cal documentació",IF(H97&gt;0,(CONCATENATE("11B_",'Valoració '!$D$10,"00",A97))," ")))</f>
        <v/>
      </c>
    </row>
    <row r="98" spans="1:10" x14ac:dyDescent="0.25">
      <c r="A98" s="151">
        <v>91</v>
      </c>
      <c r="B98" s="153"/>
      <c r="C98" s="153"/>
      <c r="D98" s="153"/>
      <c r="E98" s="153"/>
      <c r="F98" s="153"/>
      <c r="G98" s="153"/>
      <c r="H98" s="168">
        <f t="shared" si="1"/>
        <v>0</v>
      </c>
      <c r="I98" s="169"/>
      <c r="J98" s="170" t="str">
        <f>IF(I98="","",IF(I98="SI","No cal documentació",IF(H98&gt;0,(CONCATENATE("11B_",'Valoració '!$D$10,"00",A98))," ")))</f>
        <v/>
      </c>
    </row>
    <row r="99" spans="1:10" x14ac:dyDescent="0.25">
      <c r="A99" s="151">
        <v>92</v>
      </c>
      <c r="B99" s="153"/>
      <c r="C99" s="153"/>
      <c r="D99" s="153"/>
      <c r="E99" s="153"/>
      <c r="F99" s="153"/>
      <c r="G99" s="153"/>
      <c r="H99" s="168">
        <f t="shared" si="1"/>
        <v>0</v>
      </c>
      <c r="I99" s="169"/>
      <c r="J99" s="170" t="str">
        <f>IF(I99="","",IF(I99="SI","No cal documentació",IF(H99&gt;0,(CONCATENATE("11B_",'Valoració '!$D$10,"00",A99))," ")))</f>
        <v/>
      </c>
    </row>
    <row r="100" spans="1:10" x14ac:dyDescent="0.25">
      <c r="A100" s="151">
        <v>93</v>
      </c>
      <c r="B100" s="153"/>
      <c r="C100" s="153"/>
      <c r="D100" s="153"/>
      <c r="E100" s="153"/>
      <c r="F100" s="153"/>
      <c r="G100" s="153"/>
      <c r="H100" s="168">
        <f t="shared" si="1"/>
        <v>0</v>
      </c>
      <c r="I100" s="169"/>
      <c r="J100" s="170" t="str">
        <f>IF(I100="","",IF(I100="SI","No cal documentació",IF(H100&gt;0,(CONCATENATE("11B_",'Valoració '!$D$10,"00",A100))," ")))</f>
        <v/>
      </c>
    </row>
    <row r="101" spans="1:10" x14ac:dyDescent="0.25">
      <c r="A101" s="151">
        <v>94</v>
      </c>
      <c r="B101" s="153"/>
      <c r="C101" s="153"/>
      <c r="D101" s="153"/>
      <c r="E101" s="153"/>
      <c r="F101" s="153"/>
      <c r="G101" s="153"/>
      <c r="H101" s="168">
        <f t="shared" si="1"/>
        <v>0</v>
      </c>
      <c r="I101" s="169"/>
      <c r="J101" s="170" t="str">
        <f>IF(I101="","",IF(I101="SI","No cal documentació",IF(H101&gt;0,(CONCATENATE("11B_",'Valoració '!$D$10,"00",A101))," ")))</f>
        <v/>
      </c>
    </row>
    <row r="102" spans="1:10" x14ac:dyDescent="0.25">
      <c r="A102" s="151">
        <v>95</v>
      </c>
      <c r="B102" s="153"/>
      <c r="C102" s="153"/>
      <c r="D102" s="153"/>
      <c r="E102" s="153"/>
      <c r="F102" s="153"/>
      <c r="G102" s="153"/>
      <c r="H102" s="168">
        <f t="shared" si="1"/>
        <v>0</v>
      </c>
      <c r="I102" s="169"/>
      <c r="J102" s="170" t="str">
        <f>IF(I102="","",IF(I102="SI","No cal documentació",IF(H102&gt;0,(CONCATENATE("11B_",'Valoració '!$D$10,"00",A102))," ")))</f>
        <v/>
      </c>
    </row>
    <row r="103" spans="1:10" x14ac:dyDescent="0.25">
      <c r="A103" s="151">
        <v>96</v>
      </c>
      <c r="B103" s="153"/>
      <c r="C103" s="153"/>
      <c r="D103" s="153"/>
      <c r="E103" s="153"/>
      <c r="F103" s="153"/>
      <c r="G103" s="153"/>
      <c r="H103" s="168">
        <f t="shared" si="1"/>
        <v>0</v>
      </c>
      <c r="I103" s="169"/>
      <c r="J103" s="170" t="str">
        <f>IF(I103="","",IF(I103="SI","No cal documentació",IF(H103&gt;0,(CONCATENATE("11B_",'Valoració '!$D$10,"00",A103))," ")))</f>
        <v/>
      </c>
    </row>
    <row r="104" spans="1:10" x14ac:dyDescent="0.25">
      <c r="A104" s="151">
        <v>97</v>
      </c>
      <c r="B104" s="153"/>
      <c r="C104" s="153"/>
      <c r="D104" s="153"/>
      <c r="E104" s="153"/>
      <c r="F104" s="153"/>
      <c r="G104" s="153"/>
      <c r="H104" s="168">
        <f t="shared" si="1"/>
        <v>0</v>
      </c>
      <c r="I104" s="169"/>
      <c r="J104" s="170" t="str">
        <f>IF(I104="","",IF(I104="SI","No cal documentació",IF(H104&gt;0,(CONCATENATE("11B_",'Valoració '!$D$10,"00",A104))," ")))</f>
        <v/>
      </c>
    </row>
    <row r="105" spans="1:10" x14ac:dyDescent="0.25">
      <c r="A105" s="151">
        <v>98</v>
      </c>
      <c r="B105" s="153"/>
      <c r="C105" s="153"/>
      <c r="D105" s="153"/>
      <c r="E105" s="153"/>
      <c r="F105" s="153"/>
      <c r="G105" s="153"/>
      <c r="H105" s="168">
        <f t="shared" si="1"/>
        <v>0</v>
      </c>
      <c r="I105" s="169"/>
      <c r="J105" s="170" t="str">
        <f>IF(I105="","",IF(I105="SI","No cal documentació",IF(H105&gt;0,(CONCATENATE("11B_",'Valoració '!$D$10,"00",A105))," ")))</f>
        <v/>
      </c>
    </row>
    <row r="106" spans="1:10" x14ac:dyDescent="0.25">
      <c r="A106" s="151">
        <v>99</v>
      </c>
      <c r="B106" s="153"/>
      <c r="C106" s="153"/>
      <c r="D106" s="153"/>
      <c r="E106" s="153"/>
      <c r="F106" s="153"/>
      <c r="G106" s="153"/>
      <c r="H106" s="168">
        <f t="shared" si="1"/>
        <v>0</v>
      </c>
      <c r="I106" s="169"/>
      <c r="J106" s="170" t="str">
        <f>IF(I106="","",IF(I106="SI","No cal documentació",IF(H106&gt;0,(CONCATENATE("11B_",'Valoració '!$D$10,"00",A106))," ")))</f>
        <v/>
      </c>
    </row>
    <row r="107" spans="1:10" x14ac:dyDescent="0.25">
      <c r="A107" s="151">
        <v>100</v>
      </c>
      <c r="B107" s="153"/>
      <c r="C107" s="153"/>
      <c r="D107" s="153"/>
      <c r="E107" s="153"/>
      <c r="F107" s="153"/>
      <c r="G107" s="153"/>
      <c r="H107" s="168">
        <f t="shared" si="1"/>
        <v>0</v>
      </c>
      <c r="I107" s="169"/>
      <c r="J107" s="170" t="str">
        <f>IF(I107="","",IF(I107="SI","No cal documentació",IF(H107&gt;0,(CONCATENATE("11B_",'Valoració '!$D$10,"00",A107))," ")))</f>
        <v/>
      </c>
    </row>
  </sheetData>
  <sheetProtection algorithmName="SHA-512" hashValue="Gkt0nqaxx4nAiNVBLpMqAIziYticdIVgev4iG0f2sOrzYGq3sHFDsEMtQ2DrgtPUYOWzJaLY5tV6J9821RlMjA==" saltValue="33Wmy6AVqdW64c9FGs8/lg==" spinCount="100000" sheet="1" objects="1" scenarios="1"/>
  <mergeCells count="1">
    <mergeCell ref="A6:F6"/>
  </mergeCells>
  <dataValidations count="1">
    <dataValidation type="list" allowBlank="1" showInputMessage="1" showErrorMessage="1" sqref="D8:E107 I8:I107" xr:uid="{5F455351-804E-4C51-BB9C-DFC636683C23}">
      <formula1>"si, no"</formula1>
    </dataValidation>
  </dataValidations>
  <hyperlinks>
    <hyperlink ref="U4" r:id="rId1" xr:uid="{DA6C4255-8E3A-4AE2-86E0-2BB8B6AC89D5}"/>
    <hyperlink ref="A4" r:id="rId2" xr:uid="{C2334646-58FF-4119-A192-63931D0BA9A5}"/>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mc:AlternateContent xmlns:mc="http://schemas.openxmlformats.org/markup-compatibility/2006">
          <mc:Choice Requires="x14">
            <control shapeId="2052" r:id="rId6" name="Button 4">
              <controlPr defaultSize="0" print="0" autoFill="0" autoPict="0" macro="[1]!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6"/>
  <dimension ref="A1:U107"/>
  <sheetViews>
    <sheetView topLeftCell="D1" workbookViewId="0">
      <pane ySplit="7" topLeftCell="A8" activePane="bottomLeft" state="frozen"/>
      <selection activeCell="G76" sqref="G76"/>
      <selection pane="bottomLeft" activeCell="O14" sqref="O14"/>
    </sheetView>
  </sheetViews>
  <sheetFormatPr baseColWidth="10" defaultColWidth="9.140625" defaultRowHeight="15" x14ac:dyDescent="0.25"/>
  <cols>
    <col min="1" max="1" width="9.140625" style="146"/>
    <col min="2" max="2" width="40.140625" style="146" customWidth="1"/>
    <col min="3" max="3" width="23.42578125" style="146" customWidth="1"/>
    <col min="4" max="4" width="11.5703125" style="146" customWidth="1"/>
    <col min="5" max="5" width="23.42578125" style="146" customWidth="1"/>
    <col min="6" max="6" width="29.28515625" style="146" customWidth="1"/>
    <col min="7" max="7" width="10.140625" style="146" customWidth="1"/>
    <col min="8" max="8" width="10.28515625" style="146" customWidth="1"/>
    <col min="9" max="9" width="14.140625" style="146" customWidth="1"/>
    <col min="10" max="10" width="12.7109375" style="146" customWidth="1"/>
    <col min="11" max="11" width="13.42578125" style="146" customWidth="1"/>
    <col min="12" max="13" width="13.5703125" style="146" customWidth="1"/>
    <col min="14" max="14" width="12.85546875" style="146" customWidth="1"/>
    <col min="15" max="16" width="14.28515625" style="146" customWidth="1"/>
    <col min="17" max="17" width="19.7109375" style="146" bestFit="1" customWidth="1"/>
    <col min="18" max="16384" width="9.140625" style="146"/>
  </cols>
  <sheetData>
    <row r="1" spans="1:21" x14ac:dyDescent="0.25">
      <c r="A1" s="155" t="s">
        <v>29</v>
      </c>
      <c r="S1" s="156"/>
    </row>
    <row r="2" spans="1:21" x14ac:dyDescent="0.25">
      <c r="A2" s="157" t="s">
        <v>48</v>
      </c>
      <c r="S2" s="156"/>
    </row>
    <row r="3" spans="1:21" x14ac:dyDescent="0.25">
      <c r="A3" s="155"/>
      <c r="S3" s="156"/>
    </row>
    <row r="4" spans="1:21" ht="26.25" customHeight="1" x14ac:dyDescent="0.3">
      <c r="A4" s="147" t="s">
        <v>98</v>
      </c>
      <c r="B4" s="158" t="s">
        <v>56</v>
      </c>
      <c r="C4" s="159"/>
      <c r="D4" s="160">
        <f>SUM(O8:O107)</f>
        <v>0</v>
      </c>
      <c r="S4" s="156"/>
      <c r="U4" s="147" t="s">
        <v>98</v>
      </c>
    </row>
    <row r="5" spans="1:21" x14ac:dyDescent="0.25">
      <c r="A5" s="155"/>
      <c r="S5" s="156"/>
    </row>
    <row r="6" spans="1:21" ht="15.75" x14ac:dyDescent="0.25">
      <c r="A6" s="306" t="s">
        <v>55</v>
      </c>
      <c r="B6" s="306"/>
      <c r="C6" s="306"/>
      <c r="D6" s="306"/>
      <c r="E6" s="306"/>
      <c r="F6" s="306"/>
      <c r="G6" s="306"/>
      <c r="H6" s="306"/>
      <c r="I6" s="306"/>
      <c r="J6" s="306"/>
      <c r="K6" s="306"/>
    </row>
    <row r="7" spans="1:21" ht="60" customHeight="1" x14ac:dyDescent="0.25">
      <c r="A7" s="151" t="s">
        <v>46</v>
      </c>
      <c r="B7" s="161" t="s">
        <v>30</v>
      </c>
      <c r="C7" s="161" t="s">
        <v>31</v>
      </c>
      <c r="D7" s="161" t="s">
        <v>32</v>
      </c>
      <c r="E7" s="161" t="s">
        <v>33</v>
      </c>
      <c r="F7" s="161" t="s">
        <v>191</v>
      </c>
      <c r="G7" s="161" t="s">
        <v>35</v>
      </c>
      <c r="H7" s="161" t="s">
        <v>36</v>
      </c>
      <c r="I7" s="161" t="s">
        <v>76</v>
      </c>
      <c r="J7" s="161" t="s">
        <v>40</v>
      </c>
      <c r="K7" s="161" t="s">
        <v>41</v>
      </c>
      <c r="L7" s="161" t="s">
        <v>42</v>
      </c>
      <c r="M7" s="161" t="s">
        <v>82</v>
      </c>
      <c r="N7" s="162" t="s">
        <v>57</v>
      </c>
      <c r="O7" s="162" t="s">
        <v>58</v>
      </c>
      <c r="P7" s="162" t="s">
        <v>99</v>
      </c>
      <c r="Q7" s="150" t="s">
        <v>44</v>
      </c>
    </row>
    <row r="8" spans="1:21" x14ac:dyDescent="0.25">
      <c r="A8" s="151">
        <v>1</v>
      </c>
      <c r="B8" s="153"/>
      <c r="C8" s="153"/>
      <c r="D8" s="153"/>
      <c r="E8" s="153"/>
      <c r="F8" s="153"/>
      <c r="G8" s="153"/>
      <c r="H8" s="153"/>
      <c r="I8" s="153"/>
      <c r="J8" s="153"/>
      <c r="K8" s="163"/>
      <c r="L8" s="163"/>
      <c r="M8" s="164">
        <f t="shared" ref="M8:M71" si="0">(L8-K8)/365</f>
        <v>0</v>
      </c>
      <c r="N8" s="164">
        <f t="shared" ref="N8:N71" si="1">IF(H8="si",IF(F8&gt;1,IF(G8&gt;1,0.9,1.25),IF(G8&gt;1,0.75,1.25)),(IF(I8="si",0.5,0)))</f>
        <v>0</v>
      </c>
      <c r="O8" s="164">
        <f>IF(M8=3,N8,IF(M8&gt;3,(N8+(N8*(M8-3))/3),((N8*M8)/3)))</f>
        <v>0</v>
      </c>
      <c r="P8" s="169"/>
      <c r="Q8" s="170" t="str">
        <f>IF(P8="","",IF(P8="SI","No cal documentació",IF(N8&gt;0,(CONCATENATE("1.1.c_",'Valoració '!$D$7,"00",A8))," ")))</f>
        <v/>
      </c>
    </row>
    <row r="9" spans="1:21" x14ac:dyDescent="0.25">
      <c r="A9" s="151">
        <v>2</v>
      </c>
      <c r="B9" s="153"/>
      <c r="C9" s="153"/>
      <c r="D9" s="153"/>
      <c r="E9" s="153"/>
      <c r="F9" s="153"/>
      <c r="G9" s="153"/>
      <c r="H9" s="153"/>
      <c r="I9" s="153"/>
      <c r="J9" s="153"/>
      <c r="K9" s="163"/>
      <c r="L9" s="163"/>
      <c r="M9" s="164">
        <f t="shared" si="0"/>
        <v>0</v>
      </c>
      <c r="N9" s="164">
        <f t="shared" si="1"/>
        <v>0</v>
      </c>
      <c r="O9" s="164">
        <f>IF(M9=3,N9,IF(M9&gt;3,(N9+(N9*(M9-3))/3),((N9*M9)/3)))</f>
        <v>0</v>
      </c>
      <c r="P9" s="169"/>
      <c r="Q9" s="170" t="str">
        <f>IF(P9="","",IF(P9="SI","No cal documentació",IF(N9&gt;0,(CONCATENATE("1.1.c_",'Valoració '!$D$7,"00",A9))," ")))</f>
        <v/>
      </c>
    </row>
    <row r="10" spans="1:21" x14ac:dyDescent="0.25">
      <c r="A10" s="151">
        <v>3</v>
      </c>
      <c r="B10" s="153"/>
      <c r="C10" s="153"/>
      <c r="D10" s="153"/>
      <c r="E10" s="153"/>
      <c r="F10" s="153"/>
      <c r="G10" s="153"/>
      <c r="H10" s="153"/>
      <c r="I10" s="153"/>
      <c r="J10" s="153"/>
      <c r="K10" s="163"/>
      <c r="L10" s="163"/>
      <c r="M10" s="164">
        <f t="shared" si="0"/>
        <v>0</v>
      </c>
      <c r="N10" s="164">
        <f t="shared" si="1"/>
        <v>0</v>
      </c>
      <c r="O10" s="164">
        <f t="shared" ref="O10:O73" si="2">IF(M10=3,N10,IF(M10&gt;3,(N10+(N10*(M10-3))/3),((N10*M10)/3)))</f>
        <v>0</v>
      </c>
      <c r="P10" s="169"/>
      <c r="Q10" s="170" t="str">
        <f>IF(P10="","",IF(P10="SI","No cal documentació",IF(N10&gt;0,(CONCATENATE("1.1.c_",'Valoració '!$D$7,"00",A10))," ")))</f>
        <v/>
      </c>
    </row>
    <row r="11" spans="1:21" x14ac:dyDescent="0.25">
      <c r="A11" s="151">
        <v>4</v>
      </c>
      <c r="B11" s="153"/>
      <c r="C11" s="153"/>
      <c r="D11" s="153"/>
      <c r="E11" s="153"/>
      <c r="F11" s="153"/>
      <c r="G11" s="153"/>
      <c r="H11" s="153"/>
      <c r="I11" s="153"/>
      <c r="J11" s="153"/>
      <c r="K11" s="163"/>
      <c r="L11" s="163"/>
      <c r="M11" s="164">
        <f t="shared" si="0"/>
        <v>0</v>
      </c>
      <c r="N11" s="164">
        <f t="shared" si="1"/>
        <v>0</v>
      </c>
      <c r="O11" s="164">
        <f t="shared" si="2"/>
        <v>0</v>
      </c>
      <c r="P11" s="169"/>
      <c r="Q11" s="170" t="str">
        <f>IF(P11="","",IF(P11="SI","No cal documentació",IF(N11&gt;0,(CONCATENATE("1.1.c_",'Valoració '!$D$7,"00",A11))," ")))</f>
        <v/>
      </c>
    </row>
    <row r="12" spans="1:21" x14ac:dyDescent="0.25">
      <c r="A12" s="151">
        <v>5</v>
      </c>
      <c r="B12" s="153"/>
      <c r="C12" s="153"/>
      <c r="D12" s="153"/>
      <c r="E12" s="153"/>
      <c r="F12" s="153"/>
      <c r="G12" s="153"/>
      <c r="H12" s="153"/>
      <c r="I12" s="153"/>
      <c r="J12" s="153"/>
      <c r="K12" s="163"/>
      <c r="L12" s="163"/>
      <c r="M12" s="164">
        <f t="shared" si="0"/>
        <v>0</v>
      </c>
      <c r="N12" s="164">
        <f t="shared" si="1"/>
        <v>0</v>
      </c>
      <c r="O12" s="164">
        <f t="shared" si="2"/>
        <v>0</v>
      </c>
      <c r="P12" s="169"/>
      <c r="Q12" s="170" t="str">
        <f>IF(P12="","",IF(P12="SI","No cal documentació",IF(N12&gt;0,(CONCATENATE("1.1.c_",'Valoració '!$D$7,"00",A12))," ")))</f>
        <v/>
      </c>
    </row>
    <row r="13" spans="1:21" x14ac:dyDescent="0.25">
      <c r="A13" s="151">
        <v>6</v>
      </c>
      <c r="B13" s="153"/>
      <c r="C13" s="153"/>
      <c r="D13" s="153"/>
      <c r="E13" s="153"/>
      <c r="F13" s="153"/>
      <c r="G13" s="153"/>
      <c r="H13" s="153"/>
      <c r="I13" s="153"/>
      <c r="J13" s="153"/>
      <c r="K13" s="163"/>
      <c r="L13" s="163"/>
      <c r="M13" s="164">
        <f t="shared" si="0"/>
        <v>0</v>
      </c>
      <c r="N13" s="164">
        <f t="shared" si="1"/>
        <v>0</v>
      </c>
      <c r="O13" s="164">
        <f t="shared" si="2"/>
        <v>0</v>
      </c>
      <c r="P13" s="169"/>
      <c r="Q13" s="170" t="str">
        <f>IF(P13="","",IF(P13="SI","No cal documentació",IF(N13&gt;0,(CONCATENATE("1.1.c_",'Valoració '!$D$7,"00",A13))," ")))</f>
        <v/>
      </c>
    </row>
    <row r="14" spans="1:21" x14ac:dyDescent="0.25">
      <c r="A14" s="151">
        <v>7</v>
      </c>
      <c r="B14" s="153"/>
      <c r="C14" s="153"/>
      <c r="D14" s="153"/>
      <c r="E14" s="153"/>
      <c r="F14" s="153"/>
      <c r="G14" s="153"/>
      <c r="H14" s="153"/>
      <c r="I14" s="153"/>
      <c r="J14" s="153"/>
      <c r="K14" s="163"/>
      <c r="L14" s="163"/>
      <c r="M14" s="164">
        <f t="shared" si="0"/>
        <v>0</v>
      </c>
      <c r="N14" s="164">
        <f t="shared" si="1"/>
        <v>0</v>
      </c>
      <c r="O14" s="164">
        <f t="shared" si="2"/>
        <v>0</v>
      </c>
      <c r="P14" s="169"/>
      <c r="Q14" s="170" t="str">
        <f>IF(P14="","",IF(P14="SI","No cal documentació",IF(N14&gt;0,(CONCATENATE("1.1.c_",'Valoració '!$D$7,"00",A14))," ")))</f>
        <v/>
      </c>
    </row>
    <row r="15" spans="1:21" x14ac:dyDescent="0.25">
      <c r="A15" s="151">
        <v>8</v>
      </c>
      <c r="B15" s="153"/>
      <c r="C15" s="153"/>
      <c r="D15" s="153"/>
      <c r="E15" s="153"/>
      <c r="F15" s="153"/>
      <c r="G15" s="153"/>
      <c r="H15" s="153"/>
      <c r="I15" s="153"/>
      <c r="J15" s="153"/>
      <c r="K15" s="163"/>
      <c r="L15" s="163"/>
      <c r="M15" s="164">
        <f t="shared" si="0"/>
        <v>0</v>
      </c>
      <c r="N15" s="164">
        <f t="shared" si="1"/>
        <v>0</v>
      </c>
      <c r="O15" s="164">
        <f t="shared" si="2"/>
        <v>0</v>
      </c>
      <c r="P15" s="169"/>
      <c r="Q15" s="170" t="str">
        <f>IF(P15="","",IF(P15="SI","No cal documentació",IF(N15&gt;0,(CONCATENATE("1.1.c_",'Valoració '!$D$7,"00",A15))," ")))</f>
        <v/>
      </c>
    </row>
    <row r="16" spans="1:21" x14ac:dyDescent="0.25">
      <c r="A16" s="151">
        <v>9</v>
      </c>
      <c r="B16" s="153"/>
      <c r="C16" s="153"/>
      <c r="D16" s="153"/>
      <c r="E16" s="153"/>
      <c r="F16" s="153"/>
      <c r="G16" s="153"/>
      <c r="H16" s="153"/>
      <c r="I16" s="153"/>
      <c r="J16" s="153"/>
      <c r="K16" s="153"/>
      <c r="L16" s="153"/>
      <c r="M16" s="164">
        <f t="shared" si="0"/>
        <v>0</v>
      </c>
      <c r="N16" s="164">
        <f t="shared" si="1"/>
        <v>0</v>
      </c>
      <c r="O16" s="164">
        <f t="shared" si="2"/>
        <v>0</v>
      </c>
      <c r="P16" s="169"/>
      <c r="Q16" s="170" t="str">
        <f>IF(P16="","",IF(P16="SI","No cal documentació",IF(N16&gt;0,(CONCATENATE("1.1.c_",'Valoració '!$D$7,"00",A16))," ")))</f>
        <v/>
      </c>
    </row>
    <row r="17" spans="1:17" x14ac:dyDescent="0.25">
      <c r="A17" s="151">
        <v>10</v>
      </c>
      <c r="B17" s="153"/>
      <c r="C17" s="153"/>
      <c r="D17" s="153"/>
      <c r="E17" s="153"/>
      <c r="F17" s="153"/>
      <c r="G17" s="153"/>
      <c r="H17" s="153"/>
      <c r="I17" s="153"/>
      <c r="J17" s="153"/>
      <c r="K17" s="153"/>
      <c r="L17" s="153"/>
      <c r="M17" s="164">
        <f t="shared" si="0"/>
        <v>0</v>
      </c>
      <c r="N17" s="164">
        <f t="shared" si="1"/>
        <v>0</v>
      </c>
      <c r="O17" s="164">
        <f t="shared" si="2"/>
        <v>0</v>
      </c>
      <c r="P17" s="169"/>
      <c r="Q17" s="170" t="str">
        <f>IF(P17="","",IF(P17="SI","No cal documentació",IF(N17&gt;0,(CONCATENATE("1.1.c_",'Valoració '!$D$7,"00",A17))," ")))</f>
        <v/>
      </c>
    </row>
    <row r="18" spans="1:17" x14ac:dyDescent="0.25">
      <c r="A18" s="151">
        <v>11</v>
      </c>
      <c r="B18" s="153"/>
      <c r="C18" s="153"/>
      <c r="D18" s="153"/>
      <c r="E18" s="153"/>
      <c r="F18" s="153"/>
      <c r="G18" s="153"/>
      <c r="H18" s="153"/>
      <c r="I18" s="153"/>
      <c r="J18" s="153"/>
      <c r="K18" s="153"/>
      <c r="L18" s="153"/>
      <c r="M18" s="164">
        <f t="shared" si="0"/>
        <v>0</v>
      </c>
      <c r="N18" s="164">
        <f t="shared" si="1"/>
        <v>0</v>
      </c>
      <c r="O18" s="164">
        <f t="shared" si="2"/>
        <v>0</v>
      </c>
      <c r="P18" s="169"/>
      <c r="Q18" s="170" t="str">
        <f>IF(P18="","",IF(P18="SI","No cal documentació",IF(N18&gt;0,(CONCATENATE("1.1.c_",'Valoració '!$D$7,"00",A18))," ")))</f>
        <v/>
      </c>
    </row>
    <row r="19" spans="1:17" x14ac:dyDescent="0.25">
      <c r="A19" s="151">
        <v>12</v>
      </c>
      <c r="B19" s="153"/>
      <c r="C19" s="153"/>
      <c r="D19" s="153"/>
      <c r="E19" s="153"/>
      <c r="F19" s="153"/>
      <c r="G19" s="153"/>
      <c r="H19" s="153"/>
      <c r="I19" s="153"/>
      <c r="J19" s="153"/>
      <c r="K19" s="153"/>
      <c r="L19" s="153"/>
      <c r="M19" s="164">
        <f t="shared" si="0"/>
        <v>0</v>
      </c>
      <c r="N19" s="164">
        <f t="shared" si="1"/>
        <v>0</v>
      </c>
      <c r="O19" s="164">
        <f t="shared" si="2"/>
        <v>0</v>
      </c>
      <c r="P19" s="169"/>
      <c r="Q19" s="170" t="str">
        <f>IF(P19="","",IF(P19="SI","No cal documentació",IF(N19&gt;0,(CONCATENATE("1.1.c_",'Valoració '!$D$7,"00",A19))," ")))</f>
        <v/>
      </c>
    </row>
    <row r="20" spans="1:17" x14ac:dyDescent="0.25">
      <c r="A20" s="151">
        <v>13</v>
      </c>
      <c r="B20" s="153"/>
      <c r="C20" s="153"/>
      <c r="D20" s="153"/>
      <c r="E20" s="153"/>
      <c r="F20" s="153"/>
      <c r="G20" s="153"/>
      <c r="H20" s="153"/>
      <c r="I20" s="153"/>
      <c r="J20" s="153"/>
      <c r="K20" s="153"/>
      <c r="L20" s="153"/>
      <c r="M20" s="164">
        <f t="shared" si="0"/>
        <v>0</v>
      </c>
      <c r="N20" s="164">
        <f t="shared" si="1"/>
        <v>0</v>
      </c>
      <c r="O20" s="164">
        <f t="shared" si="2"/>
        <v>0</v>
      </c>
      <c r="P20" s="169"/>
      <c r="Q20" s="170" t="str">
        <f>IF(P20="","",IF(P20="SI","No cal documentació",IF(N20&gt;0,(CONCATENATE("1.1.c_",'Valoració '!$D$7,"00",A20))," ")))</f>
        <v/>
      </c>
    </row>
    <row r="21" spans="1:17" x14ac:dyDescent="0.25">
      <c r="A21" s="151">
        <v>14</v>
      </c>
      <c r="B21" s="153"/>
      <c r="C21" s="153"/>
      <c r="D21" s="153"/>
      <c r="E21" s="153"/>
      <c r="F21" s="153"/>
      <c r="G21" s="153"/>
      <c r="H21" s="153"/>
      <c r="I21" s="153"/>
      <c r="J21" s="153"/>
      <c r="K21" s="153"/>
      <c r="L21" s="153"/>
      <c r="M21" s="164">
        <f t="shared" si="0"/>
        <v>0</v>
      </c>
      <c r="N21" s="164">
        <f t="shared" si="1"/>
        <v>0</v>
      </c>
      <c r="O21" s="164">
        <f t="shared" si="2"/>
        <v>0</v>
      </c>
      <c r="P21" s="169"/>
      <c r="Q21" s="170" t="str">
        <f>IF(P21="","",IF(P21="SI","No cal documentació",IF(N21&gt;0,(CONCATENATE("1.1.c_",'Valoració '!$D$7,"00",A21))," ")))</f>
        <v/>
      </c>
    </row>
    <row r="22" spans="1:17" x14ac:dyDescent="0.25">
      <c r="A22" s="151">
        <v>15</v>
      </c>
      <c r="B22" s="153"/>
      <c r="C22" s="153"/>
      <c r="D22" s="153"/>
      <c r="E22" s="153"/>
      <c r="F22" s="153"/>
      <c r="G22" s="153"/>
      <c r="H22" s="153"/>
      <c r="I22" s="153"/>
      <c r="J22" s="153"/>
      <c r="K22" s="153"/>
      <c r="L22" s="153"/>
      <c r="M22" s="164">
        <f t="shared" si="0"/>
        <v>0</v>
      </c>
      <c r="N22" s="164">
        <f t="shared" si="1"/>
        <v>0</v>
      </c>
      <c r="O22" s="164">
        <f t="shared" si="2"/>
        <v>0</v>
      </c>
      <c r="P22" s="169"/>
      <c r="Q22" s="170" t="str">
        <f>IF(P22="","",IF(P22="SI","No cal documentació",IF(N22&gt;0,(CONCATENATE("1.1.c_",'Valoració '!$D$7,"00",A22))," ")))</f>
        <v/>
      </c>
    </row>
    <row r="23" spans="1:17" x14ac:dyDescent="0.25">
      <c r="A23" s="151">
        <v>16</v>
      </c>
      <c r="B23" s="153"/>
      <c r="C23" s="153"/>
      <c r="D23" s="153"/>
      <c r="E23" s="153"/>
      <c r="F23" s="153"/>
      <c r="G23" s="153"/>
      <c r="H23" s="153"/>
      <c r="I23" s="153"/>
      <c r="J23" s="153"/>
      <c r="K23" s="153"/>
      <c r="L23" s="153"/>
      <c r="M23" s="164">
        <f t="shared" si="0"/>
        <v>0</v>
      </c>
      <c r="N23" s="164">
        <f t="shared" si="1"/>
        <v>0</v>
      </c>
      <c r="O23" s="164">
        <f t="shared" si="2"/>
        <v>0</v>
      </c>
      <c r="P23" s="169"/>
      <c r="Q23" s="170" t="str">
        <f>IF(P23="","",IF(P23="SI","No cal documentació",IF(N23&gt;0,(CONCATENATE("1.1.c_",'Valoració '!$D$7,"00",A23))," ")))</f>
        <v/>
      </c>
    </row>
    <row r="24" spans="1:17" x14ac:dyDescent="0.25">
      <c r="A24" s="151">
        <v>17</v>
      </c>
      <c r="B24" s="153"/>
      <c r="C24" s="153"/>
      <c r="D24" s="153"/>
      <c r="E24" s="153"/>
      <c r="F24" s="153"/>
      <c r="G24" s="153"/>
      <c r="H24" s="153"/>
      <c r="I24" s="153"/>
      <c r="J24" s="153"/>
      <c r="K24" s="153"/>
      <c r="L24" s="153"/>
      <c r="M24" s="164">
        <f t="shared" si="0"/>
        <v>0</v>
      </c>
      <c r="N24" s="164">
        <f t="shared" si="1"/>
        <v>0</v>
      </c>
      <c r="O24" s="164">
        <f t="shared" si="2"/>
        <v>0</v>
      </c>
      <c r="P24" s="169"/>
      <c r="Q24" s="170" t="str">
        <f>IF(P24="","",IF(P24="SI","No cal documentació",IF(N24&gt;0,(CONCATENATE("1.1.c_",'Valoració '!$D$7,"00",A24))," ")))</f>
        <v/>
      </c>
    </row>
    <row r="25" spans="1:17" x14ac:dyDescent="0.25">
      <c r="A25" s="151">
        <v>18</v>
      </c>
      <c r="B25" s="153"/>
      <c r="C25" s="153"/>
      <c r="D25" s="153"/>
      <c r="E25" s="153"/>
      <c r="F25" s="153"/>
      <c r="G25" s="153"/>
      <c r="H25" s="153"/>
      <c r="I25" s="153"/>
      <c r="J25" s="153"/>
      <c r="K25" s="153"/>
      <c r="L25" s="153"/>
      <c r="M25" s="164">
        <f t="shared" si="0"/>
        <v>0</v>
      </c>
      <c r="N25" s="164">
        <f t="shared" si="1"/>
        <v>0</v>
      </c>
      <c r="O25" s="164">
        <f t="shared" si="2"/>
        <v>0</v>
      </c>
      <c r="P25" s="169"/>
      <c r="Q25" s="170" t="str">
        <f>IF(P25="","",IF(P25="SI","No cal documentació",IF(N25&gt;0,(CONCATENATE("1.1.c_",'Valoració '!$D$7,"00",A25))," ")))</f>
        <v/>
      </c>
    </row>
    <row r="26" spans="1:17" x14ac:dyDescent="0.25">
      <c r="A26" s="151">
        <v>19</v>
      </c>
      <c r="B26" s="153"/>
      <c r="C26" s="153"/>
      <c r="D26" s="153"/>
      <c r="E26" s="153"/>
      <c r="F26" s="153"/>
      <c r="G26" s="153"/>
      <c r="H26" s="153"/>
      <c r="I26" s="153"/>
      <c r="J26" s="153"/>
      <c r="K26" s="153"/>
      <c r="L26" s="153"/>
      <c r="M26" s="164">
        <f t="shared" si="0"/>
        <v>0</v>
      </c>
      <c r="N26" s="164">
        <f t="shared" si="1"/>
        <v>0</v>
      </c>
      <c r="O26" s="164">
        <f t="shared" si="2"/>
        <v>0</v>
      </c>
      <c r="P26" s="169"/>
      <c r="Q26" s="170" t="str">
        <f>IF(P26="","",IF(P26="SI","No cal documentació",IF(N26&gt;0,(CONCATENATE("1.1.c_",'Valoració '!$D$7,"00",A26))," ")))</f>
        <v/>
      </c>
    </row>
    <row r="27" spans="1:17" x14ac:dyDescent="0.25">
      <c r="A27" s="151">
        <v>20</v>
      </c>
      <c r="B27" s="153"/>
      <c r="C27" s="153"/>
      <c r="D27" s="153"/>
      <c r="E27" s="153"/>
      <c r="F27" s="153"/>
      <c r="G27" s="153"/>
      <c r="H27" s="153"/>
      <c r="I27" s="153"/>
      <c r="J27" s="153"/>
      <c r="K27" s="153"/>
      <c r="L27" s="153"/>
      <c r="M27" s="164">
        <f t="shared" si="0"/>
        <v>0</v>
      </c>
      <c r="N27" s="164">
        <f t="shared" si="1"/>
        <v>0</v>
      </c>
      <c r="O27" s="164">
        <f t="shared" si="2"/>
        <v>0</v>
      </c>
      <c r="P27" s="169"/>
      <c r="Q27" s="170" t="str">
        <f>IF(P27="","",IF(P27="SI","No cal documentació",IF(N27&gt;0,(CONCATENATE("1.1.c_",'Valoració '!$D$7,"00",A27))," ")))</f>
        <v/>
      </c>
    </row>
    <row r="28" spans="1:17" x14ac:dyDescent="0.25">
      <c r="A28" s="151">
        <v>21</v>
      </c>
      <c r="B28" s="153"/>
      <c r="C28" s="153"/>
      <c r="D28" s="153"/>
      <c r="E28" s="153"/>
      <c r="F28" s="153"/>
      <c r="G28" s="153"/>
      <c r="H28" s="153"/>
      <c r="I28" s="153"/>
      <c r="J28" s="153"/>
      <c r="K28" s="153"/>
      <c r="L28" s="153"/>
      <c r="M28" s="164">
        <f t="shared" si="0"/>
        <v>0</v>
      </c>
      <c r="N28" s="164">
        <f t="shared" si="1"/>
        <v>0</v>
      </c>
      <c r="O28" s="164">
        <f t="shared" si="2"/>
        <v>0</v>
      </c>
      <c r="P28" s="169"/>
      <c r="Q28" s="170" t="str">
        <f>IF(P28="","",IF(P28="SI","No cal documentació",IF(N28&gt;0,(CONCATENATE("1.1.c_",'Valoració '!$D$7,"00",A28))," ")))</f>
        <v/>
      </c>
    </row>
    <row r="29" spans="1:17" x14ac:dyDescent="0.25">
      <c r="A29" s="151">
        <v>22</v>
      </c>
      <c r="B29" s="153"/>
      <c r="C29" s="153"/>
      <c r="D29" s="153"/>
      <c r="E29" s="153"/>
      <c r="F29" s="153"/>
      <c r="G29" s="153"/>
      <c r="H29" s="153"/>
      <c r="I29" s="153"/>
      <c r="J29" s="153"/>
      <c r="K29" s="153"/>
      <c r="L29" s="153"/>
      <c r="M29" s="164">
        <f t="shared" si="0"/>
        <v>0</v>
      </c>
      <c r="N29" s="164">
        <f t="shared" si="1"/>
        <v>0</v>
      </c>
      <c r="O29" s="164">
        <f t="shared" si="2"/>
        <v>0</v>
      </c>
      <c r="P29" s="169"/>
      <c r="Q29" s="170" t="str">
        <f>IF(P29="","",IF(P29="SI","No cal documentació",IF(N29&gt;0,(CONCATENATE("1.1.c_",'Valoració '!$D$7,"00",A29))," ")))</f>
        <v/>
      </c>
    </row>
    <row r="30" spans="1:17" x14ac:dyDescent="0.25">
      <c r="A30" s="151">
        <v>23</v>
      </c>
      <c r="B30" s="153"/>
      <c r="C30" s="153"/>
      <c r="D30" s="153"/>
      <c r="E30" s="153"/>
      <c r="F30" s="153"/>
      <c r="G30" s="153"/>
      <c r="H30" s="153"/>
      <c r="I30" s="153"/>
      <c r="J30" s="153"/>
      <c r="K30" s="153"/>
      <c r="L30" s="153"/>
      <c r="M30" s="164">
        <f t="shared" si="0"/>
        <v>0</v>
      </c>
      <c r="N30" s="164">
        <f t="shared" si="1"/>
        <v>0</v>
      </c>
      <c r="O30" s="164">
        <f t="shared" si="2"/>
        <v>0</v>
      </c>
      <c r="P30" s="169"/>
      <c r="Q30" s="170" t="str">
        <f>IF(P30="","",IF(P30="SI","No cal documentació",IF(N30&gt;0,(CONCATENATE("1.1.c_",'Valoració '!$D$7,"00",A30))," ")))</f>
        <v/>
      </c>
    </row>
    <row r="31" spans="1:17" x14ac:dyDescent="0.25">
      <c r="A31" s="151">
        <v>24</v>
      </c>
      <c r="B31" s="153"/>
      <c r="C31" s="153"/>
      <c r="D31" s="153"/>
      <c r="E31" s="153"/>
      <c r="F31" s="153"/>
      <c r="G31" s="153"/>
      <c r="H31" s="153"/>
      <c r="I31" s="153"/>
      <c r="J31" s="153"/>
      <c r="K31" s="153"/>
      <c r="L31" s="153"/>
      <c r="M31" s="164">
        <f t="shared" si="0"/>
        <v>0</v>
      </c>
      <c r="N31" s="164">
        <f t="shared" si="1"/>
        <v>0</v>
      </c>
      <c r="O31" s="164">
        <f t="shared" si="2"/>
        <v>0</v>
      </c>
      <c r="P31" s="169"/>
      <c r="Q31" s="170" t="str">
        <f>IF(P31="","",IF(P31="SI","No cal documentació",IF(N31&gt;0,(CONCATENATE("1.1.c_",'Valoració '!$D$7,"00",A31))," ")))</f>
        <v/>
      </c>
    </row>
    <row r="32" spans="1:17" x14ac:dyDescent="0.25">
      <c r="A32" s="151">
        <v>25</v>
      </c>
      <c r="B32" s="153"/>
      <c r="C32" s="153"/>
      <c r="D32" s="153"/>
      <c r="E32" s="153"/>
      <c r="F32" s="153"/>
      <c r="G32" s="153"/>
      <c r="H32" s="153"/>
      <c r="I32" s="153"/>
      <c r="J32" s="153"/>
      <c r="K32" s="153"/>
      <c r="L32" s="153"/>
      <c r="M32" s="164">
        <f t="shared" si="0"/>
        <v>0</v>
      </c>
      <c r="N32" s="164">
        <f t="shared" si="1"/>
        <v>0</v>
      </c>
      <c r="O32" s="164">
        <f t="shared" si="2"/>
        <v>0</v>
      </c>
      <c r="P32" s="169"/>
      <c r="Q32" s="170" t="str">
        <f>IF(P32="","",IF(P32="SI","No cal documentació",IF(N32&gt;0,(CONCATENATE("1.1.c_",'Valoració '!$D$7,"00",A32))," ")))</f>
        <v/>
      </c>
    </row>
    <row r="33" spans="1:17" x14ac:dyDescent="0.25">
      <c r="A33" s="151">
        <v>26</v>
      </c>
      <c r="B33" s="153"/>
      <c r="C33" s="153"/>
      <c r="D33" s="153"/>
      <c r="E33" s="153"/>
      <c r="F33" s="153"/>
      <c r="G33" s="153"/>
      <c r="H33" s="153"/>
      <c r="I33" s="153"/>
      <c r="J33" s="153"/>
      <c r="K33" s="153"/>
      <c r="L33" s="153"/>
      <c r="M33" s="164">
        <f t="shared" si="0"/>
        <v>0</v>
      </c>
      <c r="N33" s="164">
        <f t="shared" si="1"/>
        <v>0</v>
      </c>
      <c r="O33" s="164">
        <f t="shared" si="2"/>
        <v>0</v>
      </c>
      <c r="P33" s="169"/>
      <c r="Q33" s="170" t="str">
        <f>IF(P33="","",IF(P33="SI","No cal documentació",IF(N33&gt;0,(CONCATENATE("1.1.c_",'Valoració '!$D$7,"00",A33))," ")))</f>
        <v/>
      </c>
    </row>
    <row r="34" spans="1:17" x14ac:dyDescent="0.25">
      <c r="A34" s="151">
        <v>27</v>
      </c>
      <c r="B34" s="153"/>
      <c r="C34" s="153"/>
      <c r="D34" s="153"/>
      <c r="E34" s="153"/>
      <c r="F34" s="153"/>
      <c r="G34" s="153"/>
      <c r="H34" s="153"/>
      <c r="I34" s="153"/>
      <c r="J34" s="153"/>
      <c r="K34" s="153"/>
      <c r="L34" s="153"/>
      <c r="M34" s="164">
        <f t="shared" si="0"/>
        <v>0</v>
      </c>
      <c r="N34" s="164">
        <f t="shared" si="1"/>
        <v>0</v>
      </c>
      <c r="O34" s="164">
        <f t="shared" si="2"/>
        <v>0</v>
      </c>
      <c r="P34" s="169"/>
      <c r="Q34" s="170" t="str">
        <f>IF(P34="","",IF(P34="SI","No cal documentació",IF(N34&gt;0,(CONCATENATE("1.1.c_",'Valoració '!$D$7,"00",A34))," ")))</f>
        <v/>
      </c>
    </row>
    <row r="35" spans="1:17" x14ac:dyDescent="0.25">
      <c r="A35" s="151">
        <v>28</v>
      </c>
      <c r="B35" s="153"/>
      <c r="C35" s="153"/>
      <c r="D35" s="153"/>
      <c r="E35" s="153"/>
      <c r="F35" s="153"/>
      <c r="G35" s="153"/>
      <c r="H35" s="153"/>
      <c r="I35" s="153"/>
      <c r="J35" s="153"/>
      <c r="K35" s="153"/>
      <c r="L35" s="153"/>
      <c r="M35" s="164">
        <f t="shared" si="0"/>
        <v>0</v>
      </c>
      <c r="N35" s="164">
        <f t="shared" si="1"/>
        <v>0</v>
      </c>
      <c r="O35" s="164">
        <f t="shared" si="2"/>
        <v>0</v>
      </c>
      <c r="P35" s="169"/>
      <c r="Q35" s="170" t="str">
        <f>IF(P35="","",IF(P35="SI","No cal documentació",IF(N35&gt;0,(CONCATENATE("1.1.c_",'Valoració '!$D$7,"00",A35))," ")))</f>
        <v/>
      </c>
    </row>
    <row r="36" spans="1:17" x14ac:dyDescent="0.25">
      <c r="A36" s="151">
        <v>29</v>
      </c>
      <c r="B36" s="153"/>
      <c r="C36" s="153"/>
      <c r="D36" s="153"/>
      <c r="E36" s="153"/>
      <c r="F36" s="153"/>
      <c r="G36" s="153"/>
      <c r="H36" s="153"/>
      <c r="I36" s="153"/>
      <c r="J36" s="153"/>
      <c r="K36" s="153"/>
      <c r="L36" s="153"/>
      <c r="M36" s="164">
        <f t="shared" si="0"/>
        <v>0</v>
      </c>
      <c r="N36" s="164">
        <f t="shared" si="1"/>
        <v>0</v>
      </c>
      <c r="O36" s="164">
        <f t="shared" si="2"/>
        <v>0</v>
      </c>
      <c r="P36" s="169"/>
      <c r="Q36" s="170" t="str">
        <f>IF(P36="","",IF(P36="SI","No cal documentació",IF(N36&gt;0,(CONCATENATE("1.1.c_",'Valoració '!$D$7,"00",A36))," ")))</f>
        <v/>
      </c>
    </row>
    <row r="37" spans="1:17" x14ac:dyDescent="0.25">
      <c r="A37" s="151">
        <v>30</v>
      </c>
      <c r="B37" s="153"/>
      <c r="C37" s="153"/>
      <c r="D37" s="153"/>
      <c r="E37" s="153"/>
      <c r="F37" s="153"/>
      <c r="G37" s="153"/>
      <c r="H37" s="153"/>
      <c r="I37" s="153"/>
      <c r="J37" s="153"/>
      <c r="K37" s="153"/>
      <c r="L37" s="153"/>
      <c r="M37" s="164">
        <f t="shared" si="0"/>
        <v>0</v>
      </c>
      <c r="N37" s="164">
        <f t="shared" si="1"/>
        <v>0</v>
      </c>
      <c r="O37" s="164">
        <f t="shared" si="2"/>
        <v>0</v>
      </c>
      <c r="P37" s="169"/>
      <c r="Q37" s="170" t="str">
        <f>IF(P37="","",IF(P37="SI","No cal documentació",IF(N37&gt;0,(CONCATENATE("1.1.c_",'Valoració '!$D$7,"00",A37))," ")))</f>
        <v/>
      </c>
    </row>
    <row r="38" spans="1:17" x14ac:dyDescent="0.25">
      <c r="A38" s="151">
        <v>31</v>
      </c>
      <c r="B38" s="153"/>
      <c r="C38" s="153"/>
      <c r="D38" s="153"/>
      <c r="E38" s="153"/>
      <c r="F38" s="153"/>
      <c r="G38" s="153"/>
      <c r="H38" s="153"/>
      <c r="I38" s="153"/>
      <c r="J38" s="153"/>
      <c r="K38" s="153"/>
      <c r="L38" s="153"/>
      <c r="M38" s="164">
        <f t="shared" si="0"/>
        <v>0</v>
      </c>
      <c r="N38" s="164">
        <f t="shared" si="1"/>
        <v>0</v>
      </c>
      <c r="O38" s="164">
        <f t="shared" si="2"/>
        <v>0</v>
      </c>
      <c r="P38" s="169"/>
      <c r="Q38" s="170" t="str">
        <f>IF(P38="","",IF(P38="SI","No cal documentació",IF(N38&gt;0,(CONCATENATE("1.1.c_",'Valoració '!$D$7,"00",A38))," ")))</f>
        <v/>
      </c>
    </row>
    <row r="39" spans="1:17" x14ac:dyDescent="0.25">
      <c r="A39" s="151">
        <v>32</v>
      </c>
      <c r="B39" s="153"/>
      <c r="C39" s="153"/>
      <c r="D39" s="153"/>
      <c r="E39" s="153"/>
      <c r="F39" s="153"/>
      <c r="G39" s="153"/>
      <c r="H39" s="153"/>
      <c r="I39" s="153"/>
      <c r="J39" s="153"/>
      <c r="K39" s="153"/>
      <c r="L39" s="153"/>
      <c r="M39" s="164">
        <f t="shared" si="0"/>
        <v>0</v>
      </c>
      <c r="N39" s="164">
        <f t="shared" si="1"/>
        <v>0</v>
      </c>
      <c r="O39" s="164">
        <f t="shared" si="2"/>
        <v>0</v>
      </c>
      <c r="P39" s="169"/>
      <c r="Q39" s="170" t="str">
        <f>IF(P39="","",IF(P39="SI","No cal documentació",IF(N39&gt;0,(CONCATENATE("1.1.c_",'Valoració '!$D$7,"00",A39))," ")))</f>
        <v/>
      </c>
    </row>
    <row r="40" spans="1:17" x14ac:dyDescent="0.25">
      <c r="A40" s="151">
        <v>33</v>
      </c>
      <c r="B40" s="153"/>
      <c r="C40" s="153"/>
      <c r="D40" s="153"/>
      <c r="E40" s="153"/>
      <c r="F40" s="153"/>
      <c r="G40" s="153"/>
      <c r="H40" s="153"/>
      <c r="I40" s="153"/>
      <c r="J40" s="153"/>
      <c r="K40" s="153"/>
      <c r="L40" s="153"/>
      <c r="M40" s="164">
        <f t="shared" si="0"/>
        <v>0</v>
      </c>
      <c r="N40" s="164">
        <f t="shared" si="1"/>
        <v>0</v>
      </c>
      <c r="O40" s="164">
        <f t="shared" si="2"/>
        <v>0</v>
      </c>
      <c r="P40" s="169"/>
      <c r="Q40" s="170" t="str">
        <f>IF(P40="","",IF(P40="SI","No cal documentació",IF(N40&gt;0,(CONCATENATE("1.1.c_",'Valoració '!$D$7,"00",A40))," ")))</f>
        <v/>
      </c>
    </row>
    <row r="41" spans="1:17" x14ac:dyDescent="0.25">
      <c r="A41" s="151">
        <v>34</v>
      </c>
      <c r="B41" s="153"/>
      <c r="C41" s="153"/>
      <c r="D41" s="153"/>
      <c r="E41" s="153"/>
      <c r="F41" s="153"/>
      <c r="G41" s="153"/>
      <c r="H41" s="153"/>
      <c r="I41" s="153"/>
      <c r="J41" s="153"/>
      <c r="K41" s="153"/>
      <c r="L41" s="153"/>
      <c r="M41" s="164">
        <f t="shared" si="0"/>
        <v>0</v>
      </c>
      <c r="N41" s="164">
        <f t="shared" si="1"/>
        <v>0</v>
      </c>
      <c r="O41" s="164">
        <f t="shared" si="2"/>
        <v>0</v>
      </c>
      <c r="P41" s="169"/>
      <c r="Q41" s="170" t="str">
        <f>IF(P41="","",IF(P41="SI","No cal documentació",IF(N41&gt;0,(CONCATENATE("1.1.c_",'Valoració '!$D$7,"00",A41))," ")))</f>
        <v/>
      </c>
    </row>
    <row r="42" spans="1:17" x14ac:dyDescent="0.25">
      <c r="A42" s="151">
        <v>35</v>
      </c>
      <c r="B42" s="153"/>
      <c r="C42" s="153"/>
      <c r="D42" s="153"/>
      <c r="E42" s="153"/>
      <c r="F42" s="153"/>
      <c r="G42" s="153"/>
      <c r="H42" s="153"/>
      <c r="I42" s="153"/>
      <c r="J42" s="153"/>
      <c r="K42" s="153"/>
      <c r="L42" s="153"/>
      <c r="M42" s="164">
        <f t="shared" si="0"/>
        <v>0</v>
      </c>
      <c r="N42" s="164">
        <f t="shared" si="1"/>
        <v>0</v>
      </c>
      <c r="O42" s="164">
        <f t="shared" si="2"/>
        <v>0</v>
      </c>
      <c r="P42" s="169"/>
      <c r="Q42" s="170" t="str">
        <f>IF(P42="","",IF(P42="SI","No cal documentació",IF(N42&gt;0,(CONCATENATE("1.1.c_",'Valoració '!$D$7,"00",A42))," ")))</f>
        <v/>
      </c>
    </row>
    <row r="43" spans="1:17" x14ac:dyDescent="0.25">
      <c r="A43" s="151">
        <v>36</v>
      </c>
      <c r="B43" s="153"/>
      <c r="C43" s="153"/>
      <c r="D43" s="153"/>
      <c r="E43" s="153"/>
      <c r="F43" s="153"/>
      <c r="G43" s="153"/>
      <c r="H43" s="153"/>
      <c r="I43" s="153"/>
      <c r="J43" s="153"/>
      <c r="K43" s="153"/>
      <c r="L43" s="153"/>
      <c r="M43" s="164">
        <f t="shared" si="0"/>
        <v>0</v>
      </c>
      <c r="N43" s="164">
        <f t="shared" si="1"/>
        <v>0</v>
      </c>
      <c r="O43" s="164">
        <f t="shared" si="2"/>
        <v>0</v>
      </c>
      <c r="P43" s="169"/>
      <c r="Q43" s="170" t="str">
        <f>IF(P43="","",IF(P43="SI","No cal documentació",IF(N43&gt;0,(CONCATENATE("1.1.c_",'Valoració '!$D$7,"00",A43))," ")))</f>
        <v/>
      </c>
    </row>
    <row r="44" spans="1:17" x14ac:dyDescent="0.25">
      <c r="A44" s="151">
        <v>37</v>
      </c>
      <c r="B44" s="153"/>
      <c r="C44" s="153"/>
      <c r="D44" s="153"/>
      <c r="E44" s="153"/>
      <c r="F44" s="153"/>
      <c r="G44" s="153"/>
      <c r="H44" s="153"/>
      <c r="I44" s="153"/>
      <c r="J44" s="153"/>
      <c r="K44" s="153"/>
      <c r="L44" s="153"/>
      <c r="M44" s="164">
        <f t="shared" si="0"/>
        <v>0</v>
      </c>
      <c r="N44" s="164">
        <f t="shared" si="1"/>
        <v>0</v>
      </c>
      <c r="O44" s="164">
        <f t="shared" si="2"/>
        <v>0</v>
      </c>
      <c r="P44" s="169"/>
      <c r="Q44" s="170" t="str">
        <f>IF(P44="","",IF(P44="SI","No cal documentació",IF(N44&gt;0,(CONCATENATE("1.1.c_",'Valoració '!$D$7,"00",A44))," ")))</f>
        <v/>
      </c>
    </row>
    <row r="45" spans="1:17" x14ac:dyDescent="0.25">
      <c r="A45" s="151">
        <v>38</v>
      </c>
      <c r="B45" s="153"/>
      <c r="C45" s="153"/>
      <c r="D45" s="153"/>
      <c r="E45" s="153"/>
      <c r="F45" s="153"/>
      <c r="G45" s="153"/>
      <c r="H45" s="153"/>
      <c r="I45" s="153"/>
      <c r="J45" s="153"/>
      <c r="K45" s="153"/>
      <c r="L45" s="153"/>
      <c r="M45" s="164">
        <f t="shared" si="0"/>
        <v>0</v>
      </c>
      <c r="N45" s="164">
        <f t="shared" si="1"/>
        <v>0</v>
      </c>
      <c r="O45" s="164">
        <f t="shared" si="2"/>
        <v>0</v>
      </c>
      <c r="P45" s="169"/>
      <c r="Q45" s="170" t="str">
        <f>IF(P45="","",IF(P45="SI","No cal documentació",IF(N45&gt;0,(CONCATENATE("1.1.c_",'Valoració '!$D$7,"00",A45))," ")))</f>
        <v/>
      </c>
    </row>
    <row r="46" spans="1:17" x14ac:dyDescent="0.25">
      <c r="A46" s="151">
        <v>39</v>
      </c>
      <c r="B46" s="153"/>
      <c r="C46" s="153"/>
      <c r="D46" s="153"/>
      <c r="E46" s="153"/>
      <c r="F46" s="153"/>
      <c r="G46" s="153"/>
      <c r="H46" s="153"/>
      <c r="I46" s="153"/>
      <c r="J46" s="153"/>
      <c r="K46" s="153"/>
      <c r="L46" s="153"/>
      <c r="M46" s="164">
        <f t="shared" si="0"/>
        <v>0</v>
      </c>
      <c r="N46" s="164">
        <f t="shared" si="1"/>
        <v>0</v>
      </c>
      <c r="O46" s="164">
        <f t="shared" si="2"/>
        <v>0</v>
      </c>
      <c r="P46" s="169"/>
      <c r="Q46" s="170" t="str">
        <f>IF(P46="","",IF(P46="SI","No cal documentació",IF(N46&gt;0,(CONCATENATE("1.1.c_",'Valoració '!$D$7,"00",A46))," ")))</f>
        <v/>
      </c>
    </row>
    <row r="47" spans="1:17" x14ac:dyDescent="0.25">
      <c r="A47" s="151">
        <v>40</v>
      </c>
      <c r="B47" s="153"/>
      <c r="C47" s="153"/>
      <c r="D47" s="153"/>
      <c r="E47" s="153"/>
      <c r="F47" s="153"/>
      <c r="G47" s="153"/>
      <c r="H47" s="153"/>
      <c r="I47" s="153"/>
      <c r="J47" s="153"/>
      <c r="K47" s="153"/>
      <c r="L47" s="153"/>
      <c r="M47" s="164">
        <f t="shared" si="0"/>
        <v>0</v>
      </c>
      <c r="N47" s="164">
        <f t="shared" si="1"/>
        <v>0</v>
      </c>
      <c r="O47" s="164">
        <f t="shared" si="2"/>
        <v>0</v>
      </c>
      <c r="P47" s="169"/>
      <c r="Q47" s="170" t="str">
        <f>IF(P47="","",IF(P47="SI","No cal documentació",IF(N47&gt;0,(CONCATENATE("1.1.c_",'Valoració '!$D$7,"00",A47))," ")))</f>
        <v/>
      </c>
    </row>
    <row r="48" spans="1:17" x14ac:dyDescent="0.25">
      <c r="A48" s="151">
        <v>41</v>
      </c>
      <c r="B48" s="153"/>
      <c r="C48" s="153"/>
      <c r="D48" s="153"/>
      <c r="E48" s="153"/>
      <c r="F48" s="153"/>
      <c r="G48" s="153"/>
      <c r="H48" s="153"/>
      <c r="I48" s="153"/>
      <c r="J48" s="153"/>
      <c r="K48" s="153"/>
      <c r="L48" s="153"/>
      <c r="M48" s="164">
        <f t="shared" si="0"/>
        <v>0</v>
      </c>
      <c r="N48" s="164">
        <f t="shared" si="1"/>
        <v>0</v>
      </c>
      <c r="O48" s="164">
        <f t="shared" si="2"/>
        <v>0</v>
      </c>
      <c r="P48" s="169"/>
      <c r="Q48" s="170" t="str">
        <f>IF(P48="","",IF(P48="SI","No cal documentació",IF(N48&gt;0,(CONCATENATE("1.1.c_",'Valoració '!$D$7,"00",A48))," ")))</f>
        <v/>
      </c>
    </row>
    <row r="49" spans="1:17" x14ac:dyDescent="0.25">
      <c r="A49" s="151">
        <v>42</v>
      </c>
      <c r="B49" s="153"/>
      <c r="C49" s="153"/>
      <c r="D49" s="153"/>
      <c r="E49" s="153"/>
      <c r="F49" s="153"/>
      <c r="G49" s="153"/>
      <c r="H49" s="153"/>
      <c r="I49" s="153"/>
      <c r="J49" s="153"/>
      <c r="K49" s="153"/>
      <c r="L49" s="153"/>
      <c r="M49" s="164">
        <f t="shared" si="0"/>
        <v>0</v>
      </c>
      <c r="N49" s="164">
        <f t="shared" si="1"/>
        <v>0</v>
      </c>
      <c r="O49" s="164">
        <f t="shared" si="2"/>
        <v>0</v>
      </c>
      <c r="P49" s="169"/>
      <c r="Q49" s="170" t="str">
        <f>IF(P49="","",IF(P49="SI","No cal documentació",IF(N49&gt;0,(CONCATENATE("1.1.c_",'Valoració '!$D$7,"00",A49))," ")))</f>
        <v/>
      </c>
    </row>
    <row r="50" spans="1:17" x14ac:dyDescent="0.25">
      <c r="A50" s="151">
        <v>43</v>
      </c>
      <c r="B50" s="153"/>
      <c r="C50" s="153"/>
      <c r="D50" s="153"/>
      <c r="E50" s="153"/>
      <c r="F50" s="153"/>
      <c r="G50" s="153"/>
      <c r="H50" s="153"/>
      <c r="I50" s="153"/>
      <c r="J50" s="153"/>
      <c r="K50" s="153"/>
      <c r="L50" s="153"/>
      <c r="M50" s="164">
        <f t="shared" si="0"/>
        <v>0</v>
      </c>
      <c r="N50" s="164">
        <f t="shared" si="1"/>
        <v>0</v>
      </c>
      <c r="O50" s="164">
        <f t="shared" si="2"/>
        <v>0</v>
      </c>
      <c r="P50" s="169"/>
      <c r="Q50" s="170" t="str">
        <f>IF(P50="","",IF(P50="SI","No cal documentació",IF(N50&gt;0,(CONCATENATE("1.1.c_",'Valoració '!$D$7,"00",A50))," ")))</f>
        <v/>
      </c>
    </row>
    <row r="51" spans="1:17" x14ac:dyDescent="0.25">
      <c r="A51" s="151">
        <v>44</v>
      </c>
      <c r="B51" s="153"/>
      <c r="C51" s="153"/>
      <c r="D51" s="153"/>
      <c r="E51" s="153"/>
      <c r="F51" s="153"/>
      <c r="G51" s="153"/>
      <c r="H51" s="153"/>
      <c r="I51" s="153"/>
      <c r="J51" s="153"/>
      <c r="K51" s="153"/>
      <c r="L51" s="153"/>
      <c r="M51" s="164">
        <f t="shared" si="0"/>
        <v>0</v>
      </c>
      <c r="N51" s="164">
        <f t="shared" si="1"/>
        <v>0</v>
      </c>
      <c r="O51" s="164">
        <f t="shared" si="2"/>
        <v>0</v>
      </c>
      <c r="P51" s="169"/>
      <c r="Q51" s="170" t="str">
        <f>IF(P51="","",IF(P51="SI","No cal documentació",IF(N51&gt;0,(CONCATENATE("1.1.c_",'Valoració '!$D$7,"00",A51))," ")))</f>
        <v/>
      </c>
    </row>
    <row r="52" spans="1:17" x14ac:dyDescent="0.25">
      <c r="A52" s="151">
        <v>45</v>
      </c>
      <c r="B52" s="153"/>
      <c r="C52" s="153"/>
      <c r="D52" s="153"/>
      <c r="E52" s="153"/>
      <c r="F52" s="153"/>
      <c r="G52" s="153"/>
      <c r="H52" s="153"/>
      <c r="I52" s="153"/>
      <c r="J52" s="153"/>
      <c r="K52" s="153"/>
      <c r="L52" s="153"/>
      <c r="M52" s="164">
        <f t="shared" si="0"/>
        <v>0</v>
      </c>
      <c r="N52" s="164">
        <f t="shared" si="1"/>
        <v>0</v>
      </c>
      <c r="O52" s="164">
        <f t="shared" si="2"/>
        <v>0</v>
      </c>
      <c r="P52" s="169"/>
      <c r="Q52" s="170" t="str">
        <f>IF(P52="","",IF(P52="SI","No cal documentació",IF(N52&gt;0,(CONCATENATE("1.1.c_",'Valoració '!$D$7,"00",A52))," ")))</f>
        <v/>
      </c>
    </row>
    <row r="53" spans="1:17" x14ac:dyDescent="0.25">
      <c r="A53" s="151">
        <v>46</v>
      </c>
      <c r="B53" s="153"/>
      <c r="C53" s="153"/>
      <c r="D53" s="153"/>
      <c r="E53" s="153"/>
      <c r="F53" s="153"/>
      <c r="G53" s="153"/>
      <c r="H53" s="153"/>
      <c r="I53" s="153"/>
      <c r="J53" s="153"/>
      <c r="K53" s="153"/>
      <c r="L53" s="153"/>
      <c r="M53" s="164">
        <f t="shared" si="0"/>
        <v>0</v>
      </c>
      <c r="N53" s="164">
        <f t="shared" si="1"/>
        <v>0</v>
      </c>
      <c r="O53" s="164">
        <f t="shared" si="2"/>
        <v>0</v>
      </c>
      <c r="P53" s="169"/>
      <c r="Q53" s="170" t="str">
        <f>IF(P53="","",IF(P53="SI","No cal documentació",IF(N53&gt;0,(CONCATENATE("1.1.c_",'Valoració '!$D$7,"00",A53))," ")))</f>
        <v/>
      </c>
    </row>
    <row r="54" spans="1:17" x14ac:dyDescent="0.25">
      <c r="A54" s="151">
        <v>47</v>
      </c>
      <c r="B54" s="153"/>
      <c r="C54" s="153"/>
      <c r="D54" s="153"/>
      <c r="E54" s="153"/>
      <c r="F54" s="153"/>
      <c r="G54" s="153"/>
      <c r="H54" s="153"/>
      <c r="I54" s="153"/>
      <c r="J54" s="153"/>
      <c r="K54" s="153"/>
      <c r="L54" s="153"/>
      <c r="M54" s="164">
        <f t="shared" si="0"/>
        <v>0</v>
      </c>
      <c r="N54" s="164">
        <f t="shared" si="1"/>
        <v>0</v>
      </c>
      <c r="O54" s="164">
        <f t="shared" si="2"/>
        <v>0</v>
      </c>
      <c r="P54" s="169"/>
      <c r="Q54" s="170" t="str">
        <f>IF(P54="","",IF(P54="SI","No cal documentació",IF(N54&gt;0,(CONCATENATE("1.1.c_",'Valoració '!$D$7,"00",A54))," ")))</f>
        <v/>
      </c>
    </row>
    <row r="55" spans="1:17" x14ac:dyDescent="0.25">
      <c r="A55" s="151">
        <v>48</v>
      </c>
      <c r="B55" s="153"/>
      <c r="C55" s="153"/>
      <c r="D55" s="153"/>
      <c r="E55" s="153"/>
      <c r="F55" s="153"/>
      <c r="G55" s="153"/>
      <c r="H55" s="153"/>
      <c r="I55" s="153"/>
      <c r="J55" s="153"/>
      <c r="K55" s="153"/>
      <c r="L55" s="153"/>
      <c r="M55" s="164">
        <f t="shared" si="0"/>
        <v>0</v>
      </c>
      <c r="N55" s="164">
        <f t="shared" si="1"/>
        <v>0</v>
      </c>
      <c r="O55" s="164">
        <f t="shared" si="2"/>
        <v>0</v>
      </c>
      <c r="P55" s="169"/>
      <c r="Q55" s="170" t="str">
        <f>IF(P55="","",IF(P55="SI","No cal documentació",IF(N55&gt;0,(CONCATENATE("1.1.c_",'Valoració '!$D$7,"00",A55))," ")))</f>
        <v/>
      </c>
    </row>
    <row r="56" spans="1:17" x14ac:dyDescent="0.25">
      <c r="A56" s="151">
        <v>49</v>
      </c>
      <c r="B56" s="153"/>
      <c r="C56" s="153"/>
      <c r="D56" s="153"/>
      <c r="E56" s="153"/>
      <c r="F56" s="153"/>
      <c r="G56" s="153"/>
      <c r="H56" s="153"/>
      <c r="I56" s="153"/>
      <c r="J56" s="153"/>
      <c r="K56" s="153"/>
      <c r="L56" s="153"/>
      <c r="M56" s="164">
        <f t="shared" si="0"/>
        <v>0</v>
      </c>
      <c r="N56" s="164">
        <f t="shared" si="1"/>
        <v>0</v>
      </c>
      <c r="O56" s="164">
        <f t="shared" si="2"/>
        <v>0</v>
      </c>
      <c r="P56" s="169"/>
      <c r="Q56" s="170" t="str">
        <f>IF(P56="","",IF(P56="SI","No cal documentació",IF(N56&gt;0,(CONCATENATE("1.1.c_",'Valoració '!$D$7,"00",A56))," ")))</f>
        <v/>
      </c>
    </row>
    <row r="57" spans="1:17" x14ac:dyDescent="0.25">
      <c r="A57" s="151">
        <v>50</v>
      </c>
      <c r="B57" s="153"/>
      <c r="C57" s="153"/>
      <c r="D57" s="153"/>
      <c r="E57" s="153"/>
      <c r="F57" s="153"/>
      <c r="G57" s="153"/>
      <c r="H57" s="153"/>
      <c r="I57" s="153"/>
      <c r="J57" s="153"/>
      <c r="K57" s="153"/>
      <c r="L57" s="153"/>
      <c r="M57" s="164">
        <f t="shared" si="0"/>
        <v>0</v>
      </c>
      <c r="N57" s="164">
        <f t="shared" si="1"/>
        <v>0</v>
      </c>
      <c r="O57" s="164">
        <f t="shared" si="2"/>
        <v>0</v>
      </c>
      <c r="P57" s="169"/>
      <c r="Q57" s="170" t="str">
        <f>IF(P57="","",IF(P57="SI","No cal documentació",IF(N57&gt;0,(CONCATENATE("1.1.c_",'Valoració '!$D$7,"00",A57))," ")))</f>
        <v/>
      </c>
    </row>
    <row r="58" spans="1:17" x14ac:dyDescent="0.25">
      <c r="A58" s="151">
        <v>51</v>
      </c>
      <c r="B58" s="153"/>
      <c r="C58" s="153"/>
      <c r="D58" s="153"/>
      <c r="E58" s="153"/>
      <c r="F58" s="153"/>
      <c r="G58" s="153"/>
      <c r="H58" s="153"/>
      <c r="I58" s="153"/>
      <c r="J58" s="153"/>
      <c r="K58" s="153"/>
      <c r="L58" s="153"/>
      <c r="M58" s="164">
        <f t="shared" si="0"/>
        <v>0</v>
      </c>
      <c r="N58" s="164">
        <f t="shared" si="1"/>
        <v>0</v>
      </c>
      <c r="O58" s="164">
        <f t="shared" si="2"/>
        <v>0</v>
      </c>
      <c r="P58" s="169"/>
      <c r="Q58" s="170" t="str">
        <f>IF(P58="","",IF(P58="SI","No cal documentació",IF(N58&gt;0,(CONCATENATE("1.1.c_",'Valoració '!$D$7,"00",A58))," ")))</f>
        <v/>
      </c>
    </row>
    <row r="59" spans="1:17" x14ac:dyDescent="0.25">
      <c r="A59" s="151">
        <v>52</v>
      </c>
      <c r="B59" s="153"/>
      <c r="C59" s="153"/>
      <c r="D59" s="153"/>
      <c r="E59" s="153"/>
      <c r="F59" s="153"/>
      <c r="G59" s="153"/>
      <c r="H59" s="153"/>
      <c r="I59" s="153"/>
      <c r="J59" s="153"/>
      <c r="K59" s="153"/>
      <c r="L59" s="153"/>
      <c r="M59" s="164">
        <f t="shared" si="0"/>
        <v>0</v>
      </c>
      <c r="N59" s="164">
        <f t="shared" si="1"/>
        <v>0</v>
      </c>
      <c r="O59" s="164">
        <f t="shared" si="2"/>
        <v>0</v>
      </c>
      <c r="P59" s="169"/>
      <c r="Q59" s="170" t="str">
        <f>IF(P59="","",IF(P59="SI","No cal documentació",IF(N59&gt;0,(CONCATENATE("1.1.c_",'Valoració '!$D$7,"00",A59))," ")))</f>
        <v/>
      </c>
    </row>
    <row r="60" spans="1:17" x14ac:dyDescent="0.25">
      <c r="A60" s="151">
        <v>53</v>
      </c>
      <c r="B60" s="153"/>
      <c r="C60" s="153"/>
      <c r="D60" s="153"/>
      <c r="E60" s="153"/>
      <c r="F60" s="153"/>
      <c r="G60" s="153"/>
      <c r="H60" s="153"/>
      <c r="I60" s="153"/>
      <c r="J60" s="153"/>
      <c r="K60" s="153"/>
      <c r="L60" s="153"/>
      <c r="M60" s="164">
        <f t="shared" si="0"/>
        <v>0</v>
      </c>
      <c r="N60" s="164">
        <f t="shared" si="1"/>
        <v>0</v>
      </c>
      <c r="O60" s="164">
        <f t="shared" si="2"/>
        <v>0</v>
      </c>
      <c r="P60" s="169"/>
      <c r="Q60" s="170" t="str">
        <f>IF(P60="","",IF(P60="SI","No cal documentació",IF(N60&gt;0,(CONCATENATE("1.1.c_",'Valoració '!$D$7,"00",A60))," ")))</f>
        <v/>
      </c>
    </row>
    <row r="61" spans="1:17" x14ac:dyDescent="0.25">
      <c r="A61" s="151">
        <v>54</v>
      </c>
      <c r="B61" s="153"/>
      <c r="C61" s="153"/>
      <c r="D61" s="153"/>
      <c r="E61" s="153"/>
      <c r="F61" s="153"/>
      <c r="G61" s="153"/>
      <c r="H61" s="153"/>
      <c r="I61" s="153"/>
      <c r="J61" s="153"/>
      <c r="K61" s="153"/>
      <c r="L61" s="153"/>
      <c r="M61" s="164">
        <f t="shared" si="0"/>
        <v>0</v>
      </c>
      <c r="N61" s="164">
        <f t="shared" si="1"/>
        <v>0</v>
      </c>
      <c r="O61" s="164">
        <f t="shared" si="2"/>
        <v>0</v>
      </c>
      <c r="P61" s="169"/>
      <c r="Q61" s="170" t="str">
        <f>IF(P61="","",IF(P61="SI","No cal documentació",IF(N61&gt;0,(CONCATENATE("1.1.c_",'Valoració '!$D$7,"00",A61))," ")))</f>
        <v/>
      </c>
    </row>
    <row r="62" spans="1:17" x14ac:dyDescent="0.25">
      <c r="A62" s="151">
        <v>55</v>
      </c>
      <c r="B62" s="153"/>
      <c r="C62" s="153"/>
      <c r="D62" s="153"/>
      <c r="E62" s="153"/>
      <c r="F62" s="153"/>
      <c r="G62" s="153"/>
      <c r="H62" s="153"/>
      <c r="I62" s="153"/>
      <c r="J62" s="153"/>
      <c r="K62" s="153"/>
      <c r="L62" s="153"/>
      <c r="M62" s="164">
        <f t="shared" si="0"/>
        <v>0</v>
      </c>
      <c r="N62" s="164">
        <f t="shared" si="1"/>
        <v>0</v>
      </c>
      <c r="O62" s="164">
        <f t="shared" si="2"/>
        <v>0</v>
      </c>
      <c r="P62" s="169"/>
      <c r="Q62" s="170" t="str">
        <f>IF(P62="","",IF(P62="SI","No cal documentació",IF(N62&gt;0,(CONCATENATE("1.1.c_",'Valoració '!$D$7,"00",A62))," ")))</f>
        <v/>
      </c>
    </row>
    <row r="63" spans="1:17" x14ac:dyDescent="0.25">
      <c r="A63" s="151">
        <v>56</v>
      </c>
      <c r="B63" s="153"/>
      <c r="C63" s="153"/>
      <c r="D63" s="153"/>
      <c r="E63" s="153"/>
      <c r="F63" s="153"/>
      <c r="G63" s="153"/>
      <c r="H63" s="153"/>
      <c r="I63" s="153"/>
      <c r="J63" s="153"/>
      <c r="K63" s="153"/>
      <c r="L63" s="153"/>
      <c r="M63" s="164">
        <f t="shared" si="0"/>
        <v>0</v>
      </c>
      <c r="N63" s="164">
        <f t="shared" si="1"/>
        <v>0</v>
      </c>
      <c r="O63" s="164">
        <f t="shared" si="2"/>
        <v>0</v>
      </c>
      <c r="P63" s="169"/>
      <c r="Q63" s="170" t="str">
        <f>IF(P63="","",IF(P63="SI","No cal documentació",IF(N63&gt;0,(CONCATENATE("1.1.c_",'Valoració '!$D$7,"00",A63))," ")))</f>
        <v/>
      </c>
    </row>
    <row r="64" spans="1:17" x14ac:dyDescent="0.25">
      <c r="A64" s="151">
        <v>57</v>
      </c>
      <c r="B64" s="153"/>
      <c r="C64" s="153"/>
      <c r="D64" s="153"/>
      <c r="E64" s="153"/>
      <c r="F64" s="153"/>
      <c r="G64" s="153"/>
      <c r="H64" s="153"/>
      <c r="I64" s="153"/>
      <c r="J64" s="153"/>
      <c r="K64" s="153"/>
      <c r="L64" s="153"/>
      <c r="M64" s="164">
        <f t="shared" si="0"/>
        <v>0</v>
      </c>
      <c r="N64" s="164">
        <f t="shared" si="1"/>
        <v>0</v>
      </c>
      <c r="O64" s="164">
        <f t="shared" si="2"/>
        <v>0</v>
      </c>
      <c r="P64" s="169"/>
      <c r="Q64" s="170" t="str">
        <f>IF(P64="","",IF(P64="SI","No cal documentació",IF(N64&gt;0,(CONCATENATE("1.1.c_",'Valoració '!$D$7,"00",A64))," ")))</f>
        <v/>
      </c>
    </row>
    <row r="65" spans="1:17" x14ac:dyDescent="0.25">
      <c r="A65" s="151">
        <v>58</v>
      </c>
      <c r="B65" s="153"/>
      <c r="C65" s="153"/>
      <c r="D65" s="153"/>
      <c r="E65" s="153"/>
      <c r="F65" s="153"/>
      <c r="G65" s="153"/>
      <c r="H65" s="153"/>
      <c r="I65" s="153"/>
      <c r="J65" s="153"/>
      <c r="K65" s="153"/>
      <c r="L65" s="153"/>
      <c r="M65" s="164">
        <f t="shared" si="0"/>
        <v>0</v>
      </c>
      <c r="N65" s="164">
        <f t="shared" si="1"/>
        <v>0</v>
      </c>
      <c r="O65" s="164">
        <f t="shared" si="2"/>
        <v>0</v>
      </c>
      <c r="P65" s="169"/>
      <c r="Q65" s="170" t="str">
        <f>IF(P65="","",IF(P65="SI","No cal documentació",IF(N65&gt;0,(CONCATENATE("1.1.c_",'Valoració '!$D$7,"00",A65))," ")))</f>
        <v/>
      </c>
    </row>
    <row r="66" spans="1:17" x14ac:dyDescent="0.25">
      <c r="A66" s="151">
        <v>59</v>
      </c>
      <c r="B66" s="153"/>
      <c r="C66" s="153"/>
      <c r="D66" s="153"/>
      <c r="E66" s="153"/>
      <c r="F66" s="153"/>
      <c r="G66" s="153"/>
      <c r="H66" s="153"/>
      <c r="I66" s="153"/>
      <c r="J66" s="153"/>
      <c r="K66" s="153"/>
      <c r="L66" s="153"/>
      <c r="M66" s="164">
        <f t="shared" si="0"/>
        <v>0</v>
      </c>
      <c r="N66" s="164">
        <f t="shared" si="1"/>
        <v>0</v>
      </c>
      <c r="O66" s="164">
        <f t="shared" si="2"/>
        <v>0</v>
      </c>
      <c r="P66" s="169"/>
      <c r="Q66" s="170" t="str">
        <f>IF(P66="","",IF(P66="SI","No cal documentació",IF(N66&gt;0,(CONCATENATE("1.1.c_",'Valoració '!$D$7,"00",A66))," ")))</f>
        <v/>
      </c>
    </row>
    <row r="67" spans="1:17" x14ac:dyDescent="0.25">
      <c r="A67" s="151">
        <v>60</v>
      </c>
      <c r="B67" s="153"/>
      <c r="C67" s="153"/>
      <c r="D67" s="153"/>
      <c r="E67" s="153"/>
      <c r="F67" s="153"/>
      <c r="G67" s="153"/>
      <c r="H67" s="153"/>
      <c r="I67" s="153"/>
      <c r="J67" s="153"/>
      <c r="K67" s="153"/>
      <c r="L67" s="153"/>
      <c r="M67" s="164">
        <f t="shared" si="0"/>
        <v>0</v>
      </c>
      <c r="N67" s="164">
        <f t="shared" si="1"/>
        <v>0</v>
      </c>
      <c r="O67" s="164">
        <f t="shared" si="2"/>
        <v>0</v>
      </c>
      <c r="P67" s="169"/>
      <c r="Q67" s="170" t="str">
        <f>IF(P67="","",IF(P67="SI","No cal documentació",IF(N67&gt;0,(CONCATENATE("1.1.c_",'Valoració '!$D$7,"00",A67))," ")))</f>
        <v/>
      </c>
    </row>
    <row r="68" spans="1:17" x14ac:dyDescent="0.25">
      <c r="A68" s="151">
        <v>61</v>
      </c>
      <c r="B68" s="153"/>
      <c r="C68" s="153"/>
      <c r="D68" s="153"/>
      <c r="E68" s="153"/>
      <c r="F68" s="153"/>
      <c r="G68" s="153"/>
      <c r="H68" s="153"/>
      <c r="I68" s="153"/>
      <c r="J68" s="153"/>
      <c r="K68" s="153"/>
      <c r="L68" s="153"/>
      <c r="M68" s="164">
        <f t="shared" si="0"/>
        <v>0</v>
      </c>
      <c r="N68" s="164">
        <f t="shared" si="1"/>
        <v>0</v>
      </c>
      <c r="O68" s="164">
        <f t="shared" si="2"/>
        <v>0</v>
      </c>
      <c r="P68" s="169"/>
      <c r="Q68" s="170" t="str">
        <f>IF(P68="","",IF(P68="SI","No cal documentació",IF(N68&gt;0,(CONCATENATE("1.1.c_",'Valoració '!$D$7,"00",A68))," ")))</f>
        <v/>
      </c>
    </row>
    <row r="69" spans="1:17" x14ac:dyDescent="0.25">
      <c r="A69" s="151">
        <v>62</v>
      </c>
      <c r="B69" s="153"/>
      <c r="C69" s="153"/>
      <c r="D69" s="153"/>
      <c r="E69" s="153"/>
      <c r="F69" s="153"/>
      <c r="G69" s="153"/>
      <c r="H69" s="153"/>
      <c r="I69" s="153"/>
      <c r="J69" s="153"/>
      <c r="K69" s="153"/>
      <c r="L69" s="153"/>
      <c r="M69" s="164">
        <f t="shared" si="0"/>
        <v>0</v>
      </c>
      <c r="N69" s="164">
        <f t="shared" si="1"/>
        <v>0</v>
      </c>
      <c r="O69" s="164">
        <f t="shared" si="2"/>
        <v>0</v>
      </c>
      <c r="P69" s="169"/>
      <c r="Q69" s="170" t="str">
        <f>IF(P69="","",IF(P69="SI","No cal documentació",IF(N69&gt;0,(CONCATENATE("1.1.c_",'Valoració '!$D$7,"00",A69))," ")))</f>
        <v/>
      </c>
    </row>
    <row r="70" spans="1:17" x14ac:dyDescent="0.25">
      <c r="A70" s="151">
        <v>63</v>
      </c>
      <c r="B70" s="153"/>
      <c r="C70" s="153"/>
      <c r="D70" s="153"/>
      <c r="E70" s="153"/>
      <c r="F70" s="153"/>
      <c r="G70" s="153"/>
      <c r="H70" s="153"/>
      <c r="I70" s="153"/>
      <c r="J70" s="153"/>
      <c r="K70" s="153"/>
      <c r="L70" s="153"/>
      <c r="M70" s="164">
        <f t="shared" si="0"/>
        <v>0</v>
      </c>
      <c r="N70" s="164">
        <f t="shared" si="1"/>
        <v>0</v>
      </c>
      <c r="O70" s="164">
        <f t="shared" si="2"/>
        <v>0</v>
      </c>
      <c r="P70" s="169"/>
      <c r="Q70" s="170" t="str">
        <f>IF(P70="","",IF(P70="SI","No cal documentació",IF(N70&gt;0,(CONCATENATE("1.1.c_",'Valoració '!$D$7,"00",A70))," ")))</f>
        <v/>
      </c>
    </row>
    <row r="71" spans="1:17" x14ac:dyDescent="0.25">
      <c r="A71" s="151">
        <v>64</v>
      </c>
      <c r="B71" s="153"/>
      <c r="C71" s="153"/>
      <c r="D71" s="153"/>
      <c r="E71" s="153"/>
      <c r="F71" s="153"/>
      <c r="G71" s="153"/>
      <c r="H71" s="153"/>
      <c r="I71" s="153"/>
      <c r="J71" s="153"/>
      <c r="K71" s="153"/>
      <c r="L71" s="153"/>
      <c r="M71" s="164">
        <f t="shared" si="0"/>
        <v>0</v>
      </c>
      <c r="N71" s="164">
        <f t="shared" si="1"/>
        <v>0</v>
      </c>
      <c r="O71" s="164">
        <f t="shared" si="2"/>
        <v>0</v>
      </c>
      <c r="P71" s="169"/>
      <c r="Q71" s="170" t="str">
        <f>IF(P71="","",IF(P71="SI","No cal documentació",IF(N71&gt;0,(CONCATENATE("1.1.c_",'Valoració '!$D$7,"00",A71))," ")))</f>
        <v/>
      </c>
    </row>
    <row r="72" spans="1:17" x14ac:dyDescent="0.25">
      <c r="A72" s="151">
        <v>65</v>
      </c>
      <c r="B72" s="153"/>
      <c r="C72" s="153"/>
      <c r="D72" s="153"/>
      <c r="E72" s="153"/>
      <c r="F72" s="153"/>
      <c r="G72" s="153"/>
      <c r="H72" s="153"/>
      <c r="I72" s="153"/>
      <c r="J72" s="153"/>
      <c r="K72" s="153"/>
      <c r="L72" s="153"/>
      <c r="M72" s="164">
        <f t="shared" ref="M72:M106" si="3">(L72-K72)/365</f>
        <v>0</v>
      </c>
      <c r="N72" s="164">
        <f t="shared" ref="N72:N106" si="4">IF(H72="si",IF(F72&gt;1,IF(G72&gt;1,0.9,1.25),IF(G72&gt;1,0.75,1.25)),(IF(I72="si",0.5,0)))</f>
        <v>0</v>
      </c>
      <c r="O72" s="164">
        <f t="shared" si="2"/>
        <v>0</v>
      </c>
      <c r="P72" s="169"/>
      <c r="Q72" s="170" t="str">
        <f>IF(P72="","",IF(P72="SI","No cal documentació",IF(N72&gt;0,(CONCATENATE("1.1.c_",'Valoració '!$D$7,"00",A72))," ")))</f>
        <v/>
      </c>
    </row>
    <row r="73" spans="1:17" x14ac:dyDescent="0.25">
      <c r="A73" s="151">
        <v>66</v>
      </c>
      <c r="B73" s="153"/>
      <c r="C73" s="153"/>
      <c r="D73" s="153"/>
      <c r="E73" s="153"/>
      <c r="F73" s="153"/>
      <c r="G73" s="153"/>
      <c r="H73" s="153"/>
      <c r="I73" s="153"/>
      <c r="J73" s="153"/>
      <c r="K73" s="153"/>
      <c r="L73" s="153"/>
      <c r="M73" s="164">
        <f t="shared" si="3"/>
        <v>0</v>
      </c>
      <c r="N73" s="164">
        <f t="shared" si="4"/>
        <v>0</v>
      </c>
      <c r="O73" s="164">
        <f t="shared" si="2"/>
        <v>0</v>
      </c>
      <c r="P73" s="169"/>
      <c r="Q73" s="170" t="str">
        <f>IF(P73="","",IF(P73="SI","No cal documentació",IF(N73&gt;0,(CONCATENATE("1.1.c_",'Valoració '!$D$7,"00",A73))," ")))</f>
        <v/>
      </c>
    </row>
    <row r="74" spans="1:17" x14ac:dyDescent="0.25">
      <c r="A74" s="151">
        <v>67</v>
      </c>
      <c r="B74" s="153"/>
      <c r="C74" s="153"/>
      <c r="D74" s="153"/>
      <c r="E74" s="153"/>
      <c r="F74" s="153"/>
      <c r="G74" s="153"/>
      <c r="H74" s="153"/>
      <c r="I74" s="153"/>
      <c r="J74" s="153"/>
      <c r="K74" s="153"/>
      <c r="L74" s="153"/>
      <c r="M74" s="164">
        <f t="shared" si="3"/>
        <v>0</v>
      </c>
      <c r="N74" s="164">
        <f t="shared" si="4"/>
        <v>0</v>
      </c>
      <c r="O74" s="164">
        <f t="shared" ref="O74:O107" si="5">IF(M74=3,N74,IF(M74&gt;3,(N74+(N74*(M74-3))/3),((N74*M74)/3)))</f>
        <v>0</v>
      </c>
      <c r="P74" s="169"/>
      <c r="Q74" s="170" t="str">
        <f>IF(P74="","",IF(P74="SI","No cal documentació",IF(N74&gt;0,(CONCATENATE("1.1.c_",'Valoració '!$D$7,"00",A74))," ")))</f>
        <v/>
      </c>
    </row>
    <row r="75" spans="1:17" x14ac:dyDescent="0.25">
      <c r="A75" s="151">
        <v>68</v>
      </c>
      <c r="B75" s="153"/>
      <c r="C75" s="153"/>
      <c r="D75" s="153"/>
      <c r="E75" s="153"/>
      <c r="F75" s="153"/>
      <c r="G75" s="153"/>
      <c r="H75" s="153"/>
      <c r="I75" s="153"/>
      <c r="J75" s="153"/>
      <c r="K75" s="153"/>
      <c r="L75" s="153"/>
      <c r="M75" s="164">
        <f t="shared" si="3"/>
        <v>0</v>
      </c>
      <c r="N75" s="164">
        <f t="shared" si="4"/>
        <v>0</v>
      </c>
      <c r="O75" s="164">
        <f t="shared" si="5"/>
        <v>0</v>
      </c>
      <c r="P75" s="169"/>
      <c r="Q75" s="170" t="str">
        <f>IF(P75="","",IF(P75="SI","No cal documentació",IF(N75&gt;0,(CONCATENATE("1.1.c_",'Valoració '!$D$7,"00",A75))," ")))</f>
        <v/>
      </c>
    </row>
    <row r="76" spans="1:17" x14ac:dyDescent="0.25">
      <c r="A76" s="151">
        <v>69</v>
      </c>
      <c r="B76" s="153"/>
      <c r="C76" s="153"/>
      <c r="D76" s="153"/>
      <c r="E76" s="153"/>
      <c r="F76" s="153"/>
      <c r="G76" s="153"/>
      <c r="H76" s="153"/>
      <c r="I76" s="153"/>
      <c r="J76" s="153"/>
      <c r="K76" s="153"/>
      <c r="L76" s="153"/>
      <c r="M76" s="164">
        <f t="shared" si="3"/>
        <v>0</v>
      </c>
      <c r="N76" s="164">
        <f t="shared" si="4"/>
        <v>0</v>
      </c>
      <c r="O76" s="164">
        <f t="shared" si="5"/>
        <v>0</v>
      </c>
      <c r="P76" s="169"/>
      <c r="Q76" s="170" t="str">
        <f>IF(P76="","",IF(P76="SI","No cal documentació",IF(N76&gt;0,(CONCATENATE("1.1.c_",'Valoració '!$D$7,"00",A76))," ")))</f>
        <v/>
      </c>
    </row>
    <row r="77" spans="1:17" x14ac:dyDescent="0.25">
      <c r="A77" s="151">
        <v>70</v>
      </c>
      <c r="B77" s="153"/>
      <c r="C77" s="153"/>
      <c r="D77" s="153"/>
      <c r="E77" s="153"/>
      <c r="F77" s="153"/>
      <c r="G77" s="153"/>
      <c r="H77" s="153"/>
      <c r="I77" s="153"/>
      <c r="J77" s="153"/>
      <c r="K77" s="153"/>
      <c r="L77" s="153"/>
      <c r="M77" s="164">
        <f t="shared" si="3"/>
        <v>0</v>
      </c>
      <c r="N77" s="164">
        <f t="shared" si="4"/>
        <v>0</v>
      </c>
      <c r="O77" s="164">
        <f t="shared" si="5"/>
        <v>0</v>
      </c>
      <c r="P77" s="169"/>
      <c r="Q77" s="170" t="str">
        <f>IF(P77="","",IF(P77="SI","No cal documentació",IF(N77&gt;0,(CONCATENATE("1.1.c_",'Valoració '!$D$7,"00",A77))," ")))</f>
        <v/>
      </c>
    </row>
    <row r="78" spans="1:17" x14ac:dyDescent="0.25">
      <c r="A78" s="151">
        <v>71</v>
      </c>
      <c r="B78" s="153"/>
      <c r="C78" s="153"/>
      <c r="D78" s="153"/>
      <c r="E78" s="153"/>
      <c r="F78" s="153"/>
      <c r="G78" s="153"/>
      <c r="H78" s="153"/>
      <c r="I78" s="153"/>
      <c r="J78" s="153"/>
      <c r="K78" s="153"/>
      <c r="L78" s="153"/>
      <c r="M78" s="164">
        <f t="shared" si="3"/>
        <v>0</v>
      </c>
      <c r="N78" s="164">
        <f t="shared" si="4"/>
        <v>0</v>
      </c>
      <c r="O78" s="164">
        <f t="shared" si="5"/>
        <v>0</v>
      </c>
      <c r="P78" s="169"/>
      <c r="Q78" s="170" t="str">
        <f>IF(P78="","",IF(P78="SI","No cal documentació",IF(N78&gt;0,(CONCATENATE("1.1.c_",'Valoració '!$D$7,"00",A78))," ")))</f>
        <v/>
      </c>
    </row>
    <row r="79" spans="1:17" x14ac:dyDescent="0.25">
      <c r="A79" s="151">
        <v>72</v>
      </c>
      <c r="B79" s="153"/>
      <c r="C79" s="153"/>
      <c r="D79" s="153"/>
      <c r="E79" s="153"/>
      <c r="F79" s="153"/>
      <c r="G79" s="153"/>
      <c r="H79" s="153"/>
      <c r="I79" s="153"/>
      <c r="J79" s="153"/>
      <c r="K79" s="153"/>
      <c r="L79" s="153"/>
      <c r="M79" s="164">
        <f t="shared" si="3"/>
        <v>0</v>
      </c>
      <c r="N79" s="164">
        <f t="shared" si="4"/>
        <v>0</v>
      </c>
      <c r="O79" s="164">
        <f t="shared" si="5"/>
        <v>0</v>
      </c>
      <c r="P79" s="169"/>
      <c r="Q79" s="170" t="str">
        <f>IF(P79="","",IF(P79="SI","No cal documentació",IF(N79&gt;0,(CONCATENATE("1.1.c_",'Valoració '!$D$7,"00",A79))," ")))</f>
        <v/>
      </c>
    </row>
    <row r="80" spans="1:17" x14ac:dyDescent="0.25">
      <c r="A80" s="151">
        <v>73</v>
      </c>
      <c r="B80" s="153"/>
      <c r="C80" s="153"/>
      <c r="D80" s="153"/>
      <c r="E80" s="153"/>
      <c r="F80" s="153"/>
      <c r="G80" s="153"/>
      <c r="H80" s="153"/>
      <c r="I80" s="153"/>
      <c r="J80" s="153"/>
      <c r="K80" s="153"/>
      <c r="L80" s="153"/>
      <c r="M80" s="164">
        <f t="shared" si="3"/>
        <v>0</v>
      </c>
      <c r="N80" s="164">
        <f t="shared" si="4"/>
        <v>0</v>
      </c>
      <c r="O80" s="164">
        <f t="shared" si="5"/>
        <v>0</v>
      </c>
      <c r="P80" s="169"/>
      <c r="Q80" s="170" t="str">
        <f>IF(P80="","",IF(P80="SI","No cal documentació",IF(N80&gt;0,(CONCATENATE("1.1.c_",'Valoració '!$D$7,"00",A80))," ")))</f>
        <v/>
      </c>
    </row>
    <row r="81" spans="1:17" x14ac:dyDescent="0.25">
      <c r="A81" s="151">
        <v>74</v>
      </c>
      <c r="B81" s="153"/>
      <c r="C81" s="153"/>
      <c r="D81" s="153"/>
      <c r="E81" s="153"/>
      <c r="F81" s="153"/>
      <c r="G81" s="153"/>
      <c r="H81" s="153"/>
      <c r="I81" s="153"/>
      <c r="J81" s="153"/>
      <c r="K81" s="153"/>
      <c r="L81" s="153"/>
      <c r="M81" s="164">
        <f t="shared" si="3"/>
        <v>0</v>
      </c>
      <c r="N81" s="164">
        <f t="shared" si="4"/>
        <v>0</v>
      </c>
      <c r="O81" s="164">
        <f t="shared" si="5"/>
        <v>0</v>
      </c>
      <c r="P81" s="169"/>
      <c r="Q81" s="170" t="str">
        <f>IF(P81="","",IF(P81="SI","No cal documentació",IF(N81&gt;0,(CONCATENATE("1.1.c_",'Valoració '!$D$7,"00",A81))," ")))</f>
        <v/>
      </c>
    </row>
    <row r="82" spans="1:17" x14ac:dyDescent="0.25">
      <c r="A82" s="151">
        <v>75</v>
      </c>
      <c r="B82" s="153"/>
      <c r="C82" s="153"/>
      <c r="D82" s="153"/>
      <c r="E82" s="153"/>
      <c r="F82" s="153"/>
      <c r="G82" s="153"/>
      <c r="H82" s="153"/>
      <c r="I82" s="153"/>
      <c r="J82" s="153"/>
      <c r="K82" s="153"/>
      <c r="L82" s="153"/>
      <c r="M82" s="164">
        <f t="shared" si="3"/>
        <v>0</v>
      </c>
      <c r="N82" s="164">
        <f t="shared" si="4"/>
        <v>0</v>
      </c>
      <c r="O82" s="164">
        <f t="shared" si="5"/>
        <v>0</v>
      </c>
      <c r="P82" s="169"/>
      <c r="Q82" s="170" t="str">
        <f>IF(P82="","",IF(P82="SI","No cal documentació",IF(N82&gt;0,(CONCATENATE("1.1.c_",'Valoració '!$D$7,"00",A82))," ")))</f>
        <v/>
      </c>
    </row>
    <row r="83" spans="1:17" x14ac:dyDescent="0.25">
      <c r="A83" s="151">
        <v>76</v>
      </c>
      <c r="B83" s="153"/>
      <c r="C83" s="153"/>
      <c r="D83" s="153"/>
      <c r="E83" s="153"/>
      <c r="F83" s="153"/>
      <c r="G83" s="153"/>
      <c r="H83" s="153"/>
      <c r="I83" s="153"/>
      <c r="J83" s="153"/>
      <c r="K83" s="153"/>
      <c r="L83" s="153"/>
      <c r="M83" s="164">
        <f t="shared" si="3"/>
        <v>0</v>
      </c>
      <c r="N83" s="164">
        <f t="shared" si="4"/>
        <v>0</v>
      </c>
      <c r="O83" s="164">
        <f t="shared" si="5"/>
        <v>0</v>
      </c>
      <c r="P83" s="169"/>
      <c r="Q83" s="170" t="str">
        <f>IF(P83="","",IF(P83="SI","No cal documentació",IF(N83&gt;0,(CONCATENATE("1.1.c_",'Valoració '!$D$7,"00",A83))," ")))</f>
        <v/>
      </c>
    </row>
    <row r="84" spans="1:17" x14ac:dyDescent="0.25">
      <c r="A84" s="151">
        <v>77</v>
      </c>
      <c r="B84" s="153"/>
      <c r="C84" s="153"/>
      <c r="D84" s="153"/>
      <c r="E84" s="153"/>
      <c r="F84" s="153"/>
      <c r="G84" s="153"/>
      <c r="H84" s="153"/>
      <c r="I84" s="153"/>
      <c r="J84" s="153"/>
      <c r="K84" s="153"/>
      <c r="L84" s="153"/>
      <c r="M84" s="164">
        <f t="shared" si="3"/>
        <v>0</v>
      </c>
      <c r="N84" s="164">
        <f t="shared" si="4"/>
        <v>0</v>
      </c>
      <c r="O84" s="164">
        <f t="shared" si="5"/>
        <v>0</v>
      </c>
      <c r="P84" s="169"/>
      <c r="Q84" s="170" t="str">
        <f>IF(P84="","",IF(P84="SI","No cal documentació",IF(N84&gt;0,(CONCATENATE("1.1.c_",'Valoració '!$D$7,"00",A84))," ")))</f>
        <v/>
      </c>
    </row>
    <row r="85" spans="1:17" x14ac:dyDescent="0.25">
      <c r="A85" s="151">
        <v>78</v>
      </c>
      <c r="B85" s="153"/>
      <c r="C85" s="153"/>
      <c r="D85" s="153"/>
      <c r="E85" s="153"/>
      <c r="F85" s="153"/>
      <c r="G85" s="153"/>
      <c r="H85" s="153"/>
      <c r="I85" s="153"/>
      <c r="J85" s="153"/>
      <c r="K85" s="153"/>
      <c r="L85" s="153"/>
      <c r="M85" s="164">
        <f t="shared" si="3"/>
        <v>0</v>
      </c>
      <c r="N85" s="164">
        <f t="shared" si="4"/>
        <v>0</v>
      </c>
      <c r="O85" s="164">
        <f t="shared" si="5"/>
        <v>0</v>
      </c>
      <c r="P85" s="169"/>
      <c r="Q85" s="170" t="str">
        <f>IF(P85="","",IF(P85="SI","No cal documentació",IF(N85&gt;0,(CONCATENATE("1.1.c_",'Valoració '!$D$7,"00",A85))," ")))</f>
        <v/>
      </c>
    </row>
    <row r="86" spans="1:17" x14ac:dyDescent="0.25">
      <c r="A86" s="151">
        <v>79</v>
      </c>
      <c r="B86" s="153"/>
      <c r="C86" s="153"/>
      <c r="D86" s="153"/>
      <c r="E86" s="153"/>
      <c r="F86" s="153"/>
      <c r="G86" s="153"/>
      <c r="H86" s="153"/>
      <c r="I86" s="153"/>
      <c r="J86" s="153"/>
      <c r="K86" s="153"/>
      <c r="L86" s="153"/>
      <c r="M86" s="164">
        <f t="shared" si="3"/>
        <v>0</v>
      </c>
      <c r="N86" s="164">
        <f t="shared" si="4"/>
        <v>0</v>
      </c>
      <c r="O86" s="164">
        <f t="shared" si="5"/>
        <v>0</v>
      </c>
      <c r="P86" s="169"/>
      <c r="Q86" s="170" t="str">
        <f>IF(P86="","",IF(P86="SI","No cal documentació",IF(N86&gt;0,(CONCATENATE("1.1.c_",'Valoració '!$D$7,"00",A86))," ")))</f>
        <v/>
      </c>
    </row>
    <row r="87" spans="1:17" x14ac:dyDescent="0.25">
      <c r="A87" s="151">
        <v>80</v>
      </c>
      <c r="B87" s="153"/>
      <c r="C87" s="153"/>
      <c r="D87" s="153"/>
      <c r="E87" s="153"/>
      <c r="F87" s="153"/>
      <c r="G87" s="153"/>
      <c r="H87" s="153"/>
      <c r="I87" s="153"/>
      <c r="J87" s="153"/>
      <c r="K87" s="153"/>
      <c r="L87" s="153"/>
      <c r="M87" s="164">
        <f t="shared" si="3"/>
        <v>0</v>
      </c>
      <c r="N87" s="164">
        <f t="shared" si="4"/>
        <v>0</v>
      </c>
      <c r="O87" s="164">
        <f t="shared" si="5"/>
        <v>0</v>
      </c>
      <c r="P87" s="169"/>
      <c r="Q87" s="170" t="str">
        <f>IF(P87="","",IF(P87="SI","No cal documentació",IF(N87&gt;0,(CONCATENATE("1.1.c_",'Valoració '!$D$7,"00",A87))," ")))</f>
        <v/>
      </c>
    </row>
    <row r="88" spans="1:17" x14ac:dyDescent="0.25">
      <c r="A88" s="151">
        <v>81</v>
      </c>
      <c r="B88" s="153"/>
      <c r="C88" s="153"/>
      <c r="D88" s="153"/>
      <c r="E88" s="153"/>
      <c r="F88" s="153"/>
      <c r="G88" s="153"/>
      <c r="H88" s="153"/>
      <c r="I88" s="153"/>
      <c r="J88" s="153"/>
      <c r="K88" s="153"/>
      <c r="L88" s="153"/>
      <c r="M88" s="164">
        <f t="shared" si="3"/>
        <v>0</v>
      </c>
      <c r="N88" s="164">
        <f t="shared" si="4"/>
        <v>0</v>
      </c>
      <c r="O88" s="164">
        <f t="shared" si="5"/>
        <v>0</v>
      </c>
      <c r="P88" s="169"/>
      <c r="Q88" s="170" t="str">
        <f>IF(P88="","",IF(P88="SI","No cal documentació",IF(N88&gt;0,(CONCATENATE("1.1.c_",'Valoració '!$D$7,"00",A88))," ")))</f>
        <v/>
      </c>
    </row>
    <row r="89" spans="1:17" x14ac:dyDescent="0.25">
      <c r="A89" s="151">
        <v>82</v>
      </c>
      <c r="B89" s="153"/>
      <c r="C89" s="153"/>
      <c r="D89" s="153"/>
      <c r="E89" s="153"/>
      <c r="F89" s="153"/>
      <c r="G89" s="153"/>
      <c r="H89" s="153"/>
      <c r="I89" s="153"/>
      <c r="J89" s="153"/>
      <c r="K89" s="153"/>
      <c r="L89" s="153"/>
      <c r="M89" s="164">
        <f t="shared" si="3"/>
        <v>0</v>
      </c>
      <c r="N89" s="164">
        <f t="shared" si="4"/>
        <v>0</v>
      </c>
      <c r="O89" s="164">
        <f t="shared" si="5"/>
        <v>0</v>
      </c>
      <c r="P89" s="169"/>
      <c r="Q89" s="170" t="str">
        <f>IF(P89="","",IF(P89="SI","No cal documentació",IF(N89&gt;0,(CONCATENATE("1.1.c_",'Valoració '!$D$7,"00",A89))," ")))</f>
        <v/>
      </c>
    </row>
    <row r="90" spans="1:17" x14ac:dyDescent="0.25">
      <c r="A90" s="151">
        <v>83</v>
      </c>
      <c r="B90" s="153"/>
      <c r="C90" s="153"/>
      <c r="D90" s="153"/>
      <c r="E90" s="153"/>
      <c r="F90" s="153"/>
      <c r="G90" s="153"/>
      <c r="H90" s="153"/>
      <c r="I90" s="153"/>
      <c r="J90" s="153"/>
      <c r="K90" s="153"/>
      <c r="L90" s="153"/>
      <c r="M90" s="164">
        <f t="shared" si="3"/>
        <v>0</v>
      </c>
      <c r="N90" s="164">
        <f t="shared" si="4"/>
        <v>0</v>
      </c>
      <c r="O90" s="164">
        <f t="shared" si="5"/>
        <v>0</v>
      </c>
      <c r="P90" s="169"/>
      <c r="Q90" s="170" t="str">
        <f>IF(P90="","",IF(P90="SI","No cal documentació",IF(N90&gt;0,(CONCATENATE("1.1.c_",'Valoració '!$D$7,"00",A90))," ")))</f>
        <v/>
      </c>
    </row>
    <row r="91" spans="1:17" x14ac:dyDescent="0.25">
      <c r="A91" s="151">
        <v>84</v>
      </c>
      <c r="B91" s="153"/>
      <c r="C91" s="153"/>
      <c r="D91" s="153"/>
      <c r="E91" s="153"/>
      <c r="F91" s="153"/>
      <c r="G91" s="153"/>
      <c r="H91" s="153"/>
      <c r="I91" s="153"/>
      <c r="J91" s="153"/>
      <c r="K91" s="153"/>
      <c r="L91" s="153"/>
      <c r="M91" s="164">
        <f t="shared" si="3"/>
        <v>0</v>
      </c>
      <c r="N91" s="164">
        <f t="shared" si="4"/>
        <v>0</v>
      </c>
      <c r="O91" s="164">
        <f t="shared" si="5"/>
        <v>0</v>
      </c>
      <c r="P91" s="169"/>
      <c r="Q91" s="170" t="str">
        <f>IF(P91="","",IF(P91="SI","No cal documentació",IF(N91&gt;0,(CONCATENATE("1.1.c_",'Valoració '!$D$7,"00",A91))," ")))</f>
        <v/>
      </c>
    </row>
    <row r="92" spans="1:17" x14ac:dyDescent="0.25">
      <c r="A92" s="151">
        <v>85</v>
      </c>
      <c r="B92" s="153"/>
      <c r="C92" s="153"/>
      <c r="D92" s="153"/>
      <c r="E92" s="153"/>
      <c r="F92" s="153"/>
      <c r="G92" s="153"/>
      <c r="H92" s="153"/>
      <c r="I92" s="153"/>
      <c r="J92" s="153"/>
      <c r="K92" s="153"/>
      <c r="L92" s="153"/>
      <c r="M92" s="164">
        <f t="shared" si="3"/>
        <v>0</v>
      </c>
      <c r="N92" s="164">
        <f t="shared" si="4"/>
        <v>0</v>
      </c>
      <c r="O92" s="164">
        <f t="shared" si="5"/>
        <v>0</v>
      </c>
      <c r="P92" s="169"/>
      <c r="Q92" s="170" t="str">
        <f>IF(P92="","",IF(P92="SI","No cal documentació",IF(N92&gt;0,(CONCATENATE("1.1.c_",'Valoració '!$D$7,"00",A92))," ")))</f>
        <v/>
      </c>
    </row>
    <row r="93" spans="1:17" x14ac:dyDescent="0.25">
      <c r="A93" s="151">
        <v>86</v>
      </c>
      <c r="B93" s="153"/>
      <c r="C93" s="153"/>
      <c r="D93" s="153"/>
      <c r="E93" s="153"/>
      <c r="F93" s="153"/>
      <c r="G93" s="153"/>
      <c r="H93" s="153"/>
      <c r="I93" s="153"/>
      <c r="J93" s="153"/>
      <c r="K93" s="153"/>
      <c r="L93" s="153"/>
      <c r="M93" s="164">
        <f t="shared" si="3"/>
        <v>0</v>
      </c>
      <c r="N93" s="164">
        <f t="shared" si="4"/>
        <v>0</v>
      </c>
      <c r="O93" s="164">
        <f t="shared" si="5"/>
        <v>0</v>
      </c>
      <c r="P93" s="169"/>
      <c r="Q93" s="170" t="str">
        <f>IF(P93="","",IF(P93="SI","No cal documentació",IF(N93&gt;0,(CONCATENATE("1.1.c_",'Valoració '!$D$7,"00",A93))," ")))</f>
        <v/>
      </c>
    </row>
    <row r="94" spans="1:17" x14ac:dyDescent="0.25">
      <c r="A94" s="151">
        <v>87</v>
      </c>
      <c r="B94" s="153"/>
      <c r="C94" s="153"/>
      <c r="D94" s="153"/>
      <c r="E94" s="153"/>
      <c r="F94" s="153"/>
      <c r="G94" s="153"/>
      <c r="H94" s="153"/>
      <c r="I94" s="153"/>
      <c r="J94" s="153"/>
      <c r="K94" s="153"/>
      <c r="L94" s="153"/>
      <c r="M94" s="164">
        <f t="shared" si="3"/>
        <v>0</v>
      </c>
      <c r="N94" s="164">
        <f t="shared" si="4"/>
        <v>0</v>
      </c>
      <c r="O94" s="164">
        <f t="shared" si="5"/>
        <v>0</v>
      </c>
      <c r="P94" s="169"/>
      <c r="Q94" s="170" t="str">
        <f>IF(P94="","",IF(P94="SI","No cal documentació",IF(N94&gt;0,(CONCATENATE("1.1.c_",'Valoració '!$D$7,"00",A94))," ")))</f>
        <v/>
      </c>
    </row>
    <row r="95" spans="1:17" x14ac:dyDescent="0.25">
      <c r="A95" s="151">
        <v>88</v>
      </c>
      <c r="B95" s="153"/>
      <c r="C95" s="153"/>
      <c r="D95" s="153"/>
      <c r="E95" s="153"/>
      <c r="F95" s="153"/>
      <c r="G95" s="153"/>
      <c r="H95" s="153"/>
      <c r="I95" s="153"/>
      <c r="J95" s="153"/>
      <c r="K95" s="153"/>
      <c r="L95" s="153"/>
      <c r="M95" s="164">
        <f t="shared" si="3"/>
        <v>0</v>
      </c>
      <c r="N95" s="164">
        <f t="shared" si="4"/>
        <v>0</v>
      </c>
      <c r="O95" s="164">
        <f t="shared" si="5"/>
        <v>0</v>
      </c>
      <c r="P95" s="169"/>
      <c r="Q95" s="170" t="str">
        <f>IF(P95="","",IF(P95="SI","No cal documentació",IF(N95&gt;0,(CONCATENATE("1.1.c_",'Valoració '!$D$7,"00",A95))," ")))</f>
        <v/>
      </c>
    </row>
    <row r="96" spans="1:17" x14ac:dyDescent="0.25">
      <c r="A96" s="151">
        <v>89</v>
      </c>
      <c r="B96" s="153"/>
      <c r="C96" s="153"/>
      <c r="D96" s="153"/>
      <c r="E96" s="153"/>
      <c r="F96" s="153"/>
      <c r="G96" s="153"/>
      <c r="H96" s="153"/>
      <c r="I96" s="153"/>
      <c r="J96" s="153"/>
      <c r="K96" s="153"/>
      <c r="L96" s="153"/>
      <c r="M96" s="164">
        <f t="shared" si="3"/>
        <v>0</v>
      </c>
      <c r="N96" s="164">
        <f t="shared" si="4"/>
        <v>0</v>
      </c>
      <c r="O96" s="164">
        <f t="shared" si="5"/>
        <v>0</v>
      </c>
      <c r="P96" s="169"/>
      <c r="Q96" s="170" t="str">
        <f>IF(P96="","",IF(P96="SI","No cal documentació",IF(N96&gt;0,(CONCATENATE("1.1.c_",'Valoració '!$D$7,"00",A96))," ")))</f>
        <v/>
      </c>
    </row>
    <row r="97" spans="1:17" x14ac:dyDescent="0.25">
      <c r="A97" s="151">
        <v>90</v>
      </c>
      <c r="B97" s="153"/>
      <c r="C97" s="153"/>
      <c r="D97" s="153"/>
      <c r="E97" s="153"/>
      <c r="F97" s="153"/>
      <c r="G97" s="153"/>
      <c r="H97" s="153"/>
      <c r="I97" s="153"/>
      <c r="J97" s="153"/>
      <c r="K97" s="153"/>
      <c r="L97" s="153"/>
      <c r="M97" s="164">
        <f t="shared" si="3"/>
        <v>0</v>
      </c>
      <c r="N97" s="164">
        <f t="shared" si="4"/>
        <v>0</v>
      </c>
      <c r="O97" s="164">
        <f t="shared" si="5"/>
        <v>0</v>
      </c>
      <c r="P97" s="169"/>
      <c r="Q97" s="170" t="str">
        <f>IF(P97="","",IF(P97="SI","No cal documentació",IF(N97&gt;0,(CONCATENATE("1.1.c_",'Valoració '!$D$7,"00",A97))," ")))</f>
        <v/>
      </c>
    </row>
    <row r="98" spans="1:17" x14ac:dyDescent="0.25">
      <c r="A98" s="151">
        <v>91</v>
      </c>
      <c r="B98" s="153"/>
      <c r="C98" s="153"/>
      <c r="D98" s="153"/>
      <c r="E98" s="153"/>
      <c r="F98" s="153"/>
      <c r="G98" s="153"/>
      <c r="H98" s="153"/>
      <c r="I98" s="153"/>
      <c r="J98" s="153"/>
      <c r="K98" s="153"/>
      <c r="L98" s="153"/>
      <c r="M98" s="164">
        <f t="shared" si="3"/>
        <v>0</v>
      </c>
      <c r="N98" s="164">
        <f t="shared" si="4"/>
        <v>0</v>
      </c>
      <c r="O98" s="164">
        <f t="shared" si="5"/>
        <v>0</v>
      </c>
      <c r="P98" s="169"/>
      <c r="Q98" s="170" t="str">
        <f>IF(P98="","",IF(P98="SI","No cal documentació",IF(N98&gt;0,(CONCATENATE("1.1.c_",'Valoració '!$D$7,"00",A98))," ")))</f>
        <v/>
      </c>
    </row>
    <row r="99" spans="1:17" x14ac:dyDescent="0.25">
      <c r="A99" s="151">
        <v>92</v>
      </c>
      <c r="B99" s="153"/>
      <c r="C99" s="153"/>
      <c r="D99" s="153"/>
      <c r="E99" s="153"/>
      <c r="F99" s="153"/>
      <c r="G99" s="153"/>
      <c r="H99" s="153"/>
      <c r="I99" s="153"/>
      <c r="J99" s="153"/>
      <c r="K99" s="153"/>
      <c r="L99" s="153"/>
      <c r="M99" s="164">
        <f t="shared" si="3"/>
        <v>0</v>
      </c>
      <c r="N99" s="164">
        <f t="shared" si="4"/>
        <v>0</v>
      </c>
      <c r="O99" s="164">
        <f t="shared" si="5"/>
        <v>0</v>
      </c>
      <c r="P99" s="169"/>
      <c r="Q99" s="170" t="str">
        <f>IF(P99="","",IF(P99="SI","No cal documentació",IF(N99&gt;0,(CONCATENATE("1.1.c_",'Valoració '!$D$7,"00",A99))," ")))</f>
        <v/>
      </c>
    </row>
    <row r="100" spans="1:17" x14ac:dyDescent="0.25">
      <c r="A100" s="151">
        <v>93</v>
      </c>
      <c r="B100" s="153"/>
      <c r="C100" s="153"/>
      <c r="D100" s="153"/>
      <c r="E100" s="153"/>
      <c r="F100" s="153"/>
      <c r="G100" s="153"/>
      <c r="H100" s="153"/>
      <c r="I100" s="153"/>
      <c r="J100" s="153"/>
      <c r="K100" s="153"/>
      <c r="L100" s="153"/>
      <c r="M100" s="164">
        <f t="shared" si="3"/>
        <v>0</v>
      </c>
      <c r="N100" s="164">
        <f t="shared" si="4"/>
        <v>0</v>
      </c>
      <c r="O100" s="164">
        <f t="shared" si="5"/>
        <v>0</v>
      </c>
      <c r="P100" s="169"/>
      <c r="Q100" s="170" t="str">
        <f>IF(P100="","",IF(P100="SI","No cal documentació",IF(N100&gt;0,(CONCATENATE("1.1.c_",'Valoració '!$D$7,"00",A100))," ")))</f>
        <v/>
      </c>
    </row>
    <row r="101" spans="1:17" x14ac:dyDescent="0.25">
      <c r="A101" s="151">
        <v>94</v>
      </c>
      <c r="B101" s="153"/>
      <c r="C101" s="153"/>
      <c r="D101" s="153"/>
      <c r="E101" s="153"/>
      <c r="F101" s="153"/>
      <c r="G101" s="153"/>
      <c r="H101" s="153"/>
      <c r="I101" s="153"/>
      <c r="J101" s="153"/>
      <c r="K101" s="153"/>
      <c r="L101" s="153"/>
      <c r="M101" s="164">
        <f t="shared" si="3"/>
        <v>0</v>
      </c>
      <c r="N101" s="164">
        <f t="shared" si="4"/>
        <v>0</v>
      </c>
      <c r="O101" s="164">
        <f t="shared" si="5"/>
        <v>0</v>
      </c>
      <c r="P101" s="169"/>
      <c r="Q101" s="170" t="str">
        <f>IF(P101="","",IF(P101="SI","No cal documentació",IF(N101&gt;0,(CONCATENATE("1.1.c_",'Valoració '!$D$7,"00",A101))," ")))</f>
        <v/>
      </c>
    </row>
    <row r="102" spans="1:17" x14ac:dyDescent="0.25">
      <c r="A102" s="151">
        <v>95</v>
      </c>
      <c r="B102" s="153"/>
      <c r="C102" s="153"/>
      <c r="D102" s="153"/>
      <c r="E102" s="153"/>
      <c r="F102" s="153"/>
      <c r="G102" s="153"/>
      <c r="H102" s="153"/>
      <c r="I102" s="153"/>
      <c r="J102" s="153"/>
      <c r="K102" s="153"/>
      <c r="L102" s="153"/>
      <c r="M102" s="164">
        <f t="shared" si="3"/>
        <v>0</v>
      </c>
      <c r="N102" s="164">
        <f t="shared" si="4"/>
        <v>0</v>
      </c>
      <c r="O102" s="164">
        <f t="shared" si="5"/>
        <v>0</v>
      </c>
      <c r="P102" s="169"/>
      <c r="Q102" s="170" t="str">
        <f>IF(P102="","",IF(P102="SI","No cal documentació",IF(N102&gt;0,(CONCATENATE("1.1.c_",'Valoració '!$D$7,"00",A102))," ")))</f>
        <v/>
      </c>
    </row>
    <row r="103" spans="1:17" x14ac:dyDescent="0.25">
      <c r="A103" s="151">
        <v>96</v>
      </c>
      <c r="B103" s="153"/>
      <c r="C103" s="153"/>
      <c r="D103" s="153"/>
      <c r="E103" s="153"/>
      <c r="F103" s="153"/>
      <c r="G103" s="153"/>
      <c r="H103" s="153"/>
      <c r="I103" s="153"/>
      <c r="J103" s="153"/>
      <c r="K103" s="153"/>
      <c r="L103" s="153"/>
      <c r="M103" s="164">
        <f t="shared" si="3"/>
        <v>0</v>
      </c>
      <c r="N103" s="164">
        <f t="shared" si="4"/>
        <v>0</v>
      </c>
      <c r="O103" s="164">
        <f t="shared" si="5"/>
        <v>0</v>
      </c>
      <c r="P103" s="169"/>
      <c r="Q103" s="170" t="str">
        <f>IF(P103="","",IF(P103="SI","No cal documentació",IF(N103&gt;0,(CONCATENATE("1.1.c_",'Valoració '!$D$7,"00",A103))," ")))</f>
        <v/>
      </c>
    </row>
    <row r="104" spans="1:17" x14ac:dyDescent="0.25">
      <c r="A104" s="151">
        <v>97</v>
      </c>
      <c r="B104" s="153"/>
      <c r="C104" s="153"/>
      <c r="D104" s="153"/>
      <c r="E104" s="153"/>
      <c r="F104" s="153"/>
      <c r="G104" s="153"/>
      <c r="H104" s="153"/>
      <c r="I104" s="153"/>
      <c r="J104" s="153"/>
      <c r="K104" s="153"/>
      <c r="L104" s="153"/>
      <c r="M104" s="164">
        <f t="shared" si="3"/>
        <v>0</v>
      </c>
      <c r="N104" s="164">
        <f t="shared" si="4"/>
        <v>0</v>
      </c>
      <c r="O104" s="164">
        <f t="shared" si="5"/>
        <v>0</v>
      </c>
      <c r="P104" s="169"/>
      <c r="Q104" s="170" t="str">
        <f>IF(P104="","",IF(P104="SI","No cal documentació",IF(N104&gt;0,(CONCATENATE("1.1.c_",'Valoració '!$D$7,"00",A104))," ")))</f>
        <v/>
      </c>
    </row>
    <row r="105" spans="1:17" x14ac:dyDescent="0.25">
      <c r="A105" s="151">
        <v>98</v>
      </c>
      <c r="B105" s="153"/>
      <c r="C105" s="153"/>
      <c r="D105" s="153"/>
      <c r="E105" s="153"/>
      <c r="F105" s="153"/>
      <c r="G105" s="153"/>
      <c r="H105" s="153"/>
      <c r="I105" s="153"/>
      <c r="J105" s="153"/>
      <c r="K105" s="153"/>
      <c r="L105" s="153"/>
      <c r="M105" s="164">
        <f t="shared" si="3"/>
        <v>0</v>
      </c>
      <c r="N105" s="164">
        <f t="shared" si="4"/>
        <v>0</v>
      </c>
      <c r="O105" s="164">
        <f t="shared" si="5"/>
        <v>0</v>
      </c>
      <c r="P105" s="169"/>
      <c r="Q105" s="170" t="str">
        <f>IF(P105="","",IF(P105="SI","No cal documentació",IF(N105&gt;0,(CONCATENATE("1.1.c_",'Valoració '!$D$7,"00",A105))," ")))</f>
        <v/>
      </c>
    </row>
    <row r="106" spans="1:17" x14ac:dyDescent="0.25">
      <c r="A106" s="151">
        <v>99</v>
      </c>
      <c r="B106" s="153"/>
      <c r="C106" s="153"/>
      <c r="D106" s="153"/>
      <c r="E106" s="153"/>
      <c r="F106" s="153"/>
      <c r="G106" s="153"/>
      <c r="H106" s="153"/>
      <c r="I106" s="153"/>
      <c r="J106" s="153"/>
      <c r="K106" s="153"/>
      <c r="L106" s="153"/>
      <c r="M106" s="164">
        <f t="shared" si="3"/>
        <v>0</v>
      </c>
      <c r="N106" s="164">
        <f t="shared" si="4"/>
        <v>0</v>
      </c>
      <c r="O106" s="164">
        <f t="shared" si="5"/>
        <v>0</v>
      </c>
      <c r="P106" s="169"/>
      <c r="Q106" s="170" t="str">
        <f>IF(P106="","",IF(P106="SI","No cal documentació",IF(N106&gt;0,(CONCATENATE("1.1.c_",'Valoració '!$D$7,"00",A106))," ")))</f>
        <v/>
      </c>
    </row>
    <row r="107" spans="1:17" x14ac:dyDescent="0.25">
      <c r="A107" s="151">
        <v>100</v>
      </c>
      <c r="B107" s="153"/>
      <c r="C107" s="153"/>
      <c r="D107" s="153"/>
      <c r="E107" s="153"/>
      <c r="F107" s="153"/>
      <c r="G107" s="153"/>
      <c r="H107" s="153"/>
      <c r="I107" s="153"/>
      <c r="J107" s="153"/>
      <c r="K107" s="153"/>
      <c r="L107" s="153"/>
      <c r="M107" s="164">
        <f>(L107-K107)/365</f>
        <v>0</v>
      </c>
      <c r="N107" s="164">
        <f>IF(H107="si",IF(F107&gt;1,IF(G107&gt;1,0.9,1.25),IF(G107&gt;1,0.75,1.25)),(IF(I107="si",0.5,0)))</f>
        <v>0</v>
      </c>
      <c r="O107" s="164">
        <f t="shared" si="5"/>
        <v>0</v>
      </c>
      <c r="P107" s="169"/>
      <c r="Q107" s="170" t="str">
        <f>IF(P107="","",IF(P107="SI","No cal documentació",IF(N107&gt;0,(CONCATENATE("1.1.c_",'Valoració '!$D$7,"00",A107))," ")))</f>
        <v/>
      </c>
    </row>
  </sheetData>
  <sheetProtection algorithmName="SHA-512" hashValue="+g+y64gA/+QenwGtw6Kg/3IwOV0fX0byl2eh99DVvOQsG0silSKVFdgprSrw5KbLTPJACiEcaMXifPoZbuM42Q==" saltValue="GLDr+e/oT+AOTzS36wBv0Q==" spinCount="100000" sheet="1" objects="1" scenarios="1"/>
  <mergeCells count="1">
    <mergeCell ref="A6:K6"/>
  </mergeCells>
  <dataValidations count="1">
    <dataValidation type="list" allowBlank="1" showInputMessage="1" showErrorMessage="1" sqref="H8:I107 P8:P107" xr:uid="{310852D5-DCE4-4225-9355-18CD42075192}">
      <formula1>"si, no"</formula1>
    </dataValidation>
  </dataValidations>
  <hyperlinks>
    <hyperlink ref="U4" r:id="rId1" xr:uid="{2E8FCED6-ABD6-4C8F-AF4D-0433CFB99E6C}"/>
    <hyperlink ref="A4" r:id="rId2" xr:uid="{CB0D845E-8434-488B-BE0E-453DE98BCB9C}"/>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3074" r:id="rId5" name="Button 2">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mc:AlternateContent xmlns:mc="http://schemas.openxmlformats.org/markup-compatibility/2006">
          <mc:Choice Requires="x14">
            <control shapeId="3075" r:id="rId6" name="Button 3">
              <controlPr defaultSize="0" print="0" autoFill="0" autoPict="0" macro="[1]!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dimension ref="A1:P107"/>
  <sheetViews>
    <sheetView topLeftCell="C1" workbookViewId="0">
      <selection activeCell="L16" sqref="L16"/>
    </sheetView>
  </sheetViews>
  <sheetFormatPr baseColWidth="10" defaultColWidth="9.140625" defaultRowHeight="15" x14ac:dyDescent="0.25"/>
  <cols>
    <col min="1" max="1" width="9.140625" style="146"/>
    <col min="2" max="2" width="40.140625" style="146" customWidth="1"/>
    <col min="3" max="3" width="23.42578125" style="146" customWidth="1"/>
    <col min="4" max="4" width="11.5703125" style="146" customWidth="1"/>
    <col min="5" max="5" width="23.42578125" style="146" customWidth="1"/>
    <col min="6" max="6" width="10.140625" style="146" customWidth="1"/>
    <col min="7" max="7" width="10.28515625" style="146" customWidth="1"/>
    <col min="8" max="8" width="14.140625" style="146" customWidth="1"/>
    <col min="9" max="9" width="12.7109375" style="146" customWidth="1"/>
    <col min="10" max="10" width="12.85546875" style="146" customWidth="1"/>
    <col min="11" max="11" width="14.28515625" style="146" customWidth="1"/>
    <col min="12" max="12" width="19.7109375" style="146" bestFit="1" customWidth="1"/>
    <col min="13" max="16384" width="9.140625" style="146"/>
  </cols>
  <sheetData>
    <row r="1" spans="1:16" x14ac:dyDescent="0.25">
      <c r="A1" s="155" t="s">
        <v>29</v>
      </c>
      <c r="N1" s="156"/>
    </row>
    <row r="2" spans="1:16" x14ac:dyDescent="0.25">
      <c r="A2" s="157" t="s">
        <v>48</v>
      </c>
      <c r="N2" s="156"/>
    </row>
    <row r="3" spans="1:16" x14ac:dyDescent="0.25">
      <c r="A3" s="155"/>
      <c r="N3" s="156"/>
    </row>
    <row r="4" spans="1:16" ht="26.25" customHeight="1" x14ac:dyDescent="0.3">
      <c r="A4" s="147" t="s">
        <v>98</v>
      </c>
      <c r="B4" s="158" t="s">
        <v>65</v>
      </c>
      <c r="C4" s="159"/>
      <c r="D4" s="160">
        <f>SUM(J8:J107)</f>
        <v>0</v>
      </c>
      <c r="N4" s="156"/>
      <c r="P4" s="147" t="s">
        <v>98</v>
      </c>
    </row>
    <row r="5" spans="1:16" x14ac:dyDescent="0.25">
      <c r="A5" s="155"/>
      <c r="N5" s="156"/>
    </row>
    <row r="6" spans="1:16" ht="15.75" x14ac:dyDescent="0.25">
      <c r="A6" s="306" t="s">
        <v>159</v>
      </c>
      <c r="B6" s="306"/>
      <c r="C6" s="306"/>
      <c r="D6" s="306"/>
      <c r="E6" s="306"/>
      <c r="F6" s="306"/>
      <c r="G6" s="306"/>
      <c r="H6" s="306"/>
      <c r="I6" s="306"/>
    </row>
    <row r="7" spans="1:16" ht="45" x14ac:dyDescent="0.25">
      <c r="A7" s="151" t="s">
        <v>46</v>
      </c>
      <c r="B7" s="161" t="s">
        <v>30</v>
      </c>
      <c r="C7" s="161" t="s">
        <v>31</v>
      </c>
      <c r="D7" s="161" t="s">
        <v>32</v>
      </c>
      <c r="E7" s="161" t="s">
        <v>33</v>
      </c>
      <c r="F7" s="161" t="s">
        <v>160</v>
      </c>
      <c r="G7" s="161" t="s">
        <v>36</v>
      </c>
      <c r="H7" s="161" t="s">
        <v>76</v>
      </c>
      <c r="I7" s="161" t="s">
        <v>40</v>
      </c>
      <c r="J7" s="162" t="s">
        <v>57</v>
      </c>
      <c r="K7" s="162" t="s">
        <v>101</v>
      </c>
      <c r="L7" s="150" t="s">
        <v>44</v>
      </c>
    </row>
    <row r="8" spans="1:16" x14ac:dyDescent="0.25">
      <c r="A8" s="151">
        <v>1</v>
      </c>
      <c r="B8" s="153"/>
      <c r="C8" s="153"/>
      <c r="D8" s="153"/>
      <c r="E8" s="153"/>
      <c r="F8" s="153"/>
      <c r="G8" s="153"/>
      <c r="H8" s="153"/>
      <c r="I8" s="153"/>
      <c r="J8" s="164">
        <f>IF(AND(F8="",G8="",H8=""),0,IF(F8="si",IF(G8="si",0.5,IF(H8="si",0.15,0)),IF(G8="si",0.3,0.15)))</f>
        <v>0</v>
      </c>
      <c r="K8" s="153"/>
      <c r="L8" s="170" t="str">
        <f>IF(K8="","",IF(K8="SI","No cal documentació",IF(J8&gt;0,(CONCATENATE("1.1.d_",'Valoració '!$D$7,"00",A8))," ")))</f>
        <v/>
      </c>
    </row>
    <row r="9" spans="1:16" x14ac:dyDescent="0.25">
      <c r="A9" s="151">
        <v>2</v>
      </c>
      <c r="B9" s="153"/>
      <c r="C9" s="153"/>
      <c r="D9" s="153"/>
      <c r="E9" s="153"/>
      <c r="F9" s="153"/>
      <c r="G9" s="153"/>
      <c r="H9" s="153"/>
      <c r="I9" s="153"/>
      <c r="J9" s="164">
        <f t="shared" ref="J9:J72" si="0">IF(AND(F9="",G9="",H9=""),0,IF(F9="si",IF(G9="si",0.5,IF(H9="si",0.15,0)),IF(G9="si",0.3,0.15)))</f>
        <v>0</v>
      </c>
      <c r="K9" s="153"/>
      <c r="L9" s="170" t="str">
        <f>IF(K9="","",IF(K9="SI","No cal documentació",IF(J9&gt;0,(CONCATENATE("1.1.d_",'Valoració '!$D$7,"00",A9))," ")))</f>
        <v/>
      </c>
    </row>
    <row r="10" spans="1:16" x14ac:dyDescent="0.25">
      <c r="A10" s="151">
        <v>3</v>
      </c>
      <c r="B10" s="153"/>
      <c r="C10" s="153"/>
      <c r="D10" s="153"/>
      <c r="E10" s="153"/>
      <c r="F10" s="153"/>
      <c r="G10" s="153"/>
      <c r="H10" s="153"/>
      <c r="I10" s="153"/>
      <c r="J10" s="164">
        <f t="shared" si="0"/>
        <v>0</v>
      </c>
      <c r="K10" s="153"/>
      <c r="L10" s="170" t="str">
        <f>IF(K10="","",IF(K10="SI","No cal documentació",IF(J10&gt;0,(CONCATENATE("1.1.d_",'Valoració '!$D$7,"00",A10))," ")))</f>
        <v/>
      </c>
    </row>
    <row r="11" spans="1:16" x14ac:dyDescent="0.25">
      <c r="A11" s="151">
        <v>4</v>
      </c>
      <c r="B11" s="153"/>
      <c r="C11" s="153"/>
      <c r="D11" s="153"/>
      <c r="E11" s="153"/>
      <c r="F11" s="153"/>
      <c r="G11" s="153"/>
      <c r="H11" s="153"/>
      <c r="I11" s="153"/>
      <c r="J11" s="164">
        <f t="shared" si="0"/>
        <v>0</v>
      </c>
      <c r="K11" s="153"/>
      <c r="L11" s="170" t="str">
        <f>IF(K11="","",IF(K11="SI","No cal documentació",IF(J11&gt;0,(CONCATENATE("1.1.d_",'Valoració '!$D$7,"00",A11))," ")))</f>
        <v/>
      </c>
    </row>
    <row r="12" spans="1:16" x14ac:dyDescent="0.25">
      <c r="A12" s="151">
        <v>5</v>
      </c>
      <c r="B12" s="153"/>
      <c r="C12" s="153"/>
      <c r="D12" s="153"/>
      <c r="E12" s="153"/>
      <c r="F12" s="153"/>
      <c r="G12" s="153"/>
      <c r="H12" s="153"/>
      <c r="I12" s="153"/>
      <c r="J12" s="164">
        <f t="shared" si="0"/>
        <v>0</v>
      </c>
      <c r="K12" s="153"/>
      <c r="L12" s="170" t="str">
        <f>IF(K12="","",IF(K12="SI","No cal documentació",IF(J12&gt;0,(CONCATENATE("1.1.d_",'Valoració '!$D$7,"00",A12))," ")))</f>
        <v/>
      </c>
    </row>
    <row r="13" spans="1:16" x14ac:dyDescent="0.25">
      <c r="A13" s="151">
        <v>6</v>
      </c>
      <c r="B13" s="153"/>
      <c r="C13" s="153"/>
      <c r="D13" s="153"/>
      <c r="E13" s="153"/>
      <c r="F13" s="153"/>
      <c r="G13" s="153"/>
      <c r="H13" s="153"/>
      <c r="I13" s="153"/>
      <c r="J13" s="164">
        <f t="shared" si="0"/>
        <v>0</v>
      </c>
      <c r="K13" s="153"/>
      <c r="L13" s="170" t="str">
        <f>IF(K13="","",IF(K13="SI","No cal documentació",IF(J13&gt;0,(CONCATENATE("1.1.d_",'Valoració '!$D$7,"00",A13))," ")))</f>
        <v/>
      </c>
    </row>
    <row r="14" spans="1:16" x14ac:dyDescent="0.25">
      <c r="A14" s="151">
        <v>7</v>
      </c>
      <c r="B14" s="153"/>
      <c r="C14" s="153"/>
      <c r="D14" s="153"/>
      <c r="E14" s="153"/>
      <c r="F14" s="153"/>
      <c r="G14" s="153"/>
      <c r="H14" s="153"/>
      <c r="I14" s="153"/>
      <c r="J14" s="164">
        <f t="shared" si="0"/>
        <v>0</v>
      </c>
      <c r="K14" s="153"/>
      <c r="L14" s="170" t="str">
        <f>IF(K14="","",IF(K14="SI","No cal documentació",IF(J14&gt;0,(CONCATENATE("1.1.d_",'Valoració '!$D$7,"00",A14))," ")))</f>
        <v/>
      </c>
    </row>
    <row r="15" spans="1:16" x14ac:dyDescent="0.25">
      <c r="A15" s="151">
        <v>8</v>
      </c>
      <c r="B15" s="153"/>
      <c r="C15" s="153"/>
      <c r="D15" s="153"/>
      <c r="E15" s="153"/>
      <c r="F15" s="153"/>
      <c r="G15" s="153"/>
      <c r="H15" s="153"/>
      <c r="I15" s="153"/>
      <c r="J15" s="164">
        <f t="shared" si="0"/>
        <v>0</v>
      </c>
      <c r="K15" s="153"/>
      <c r="L15" s="170" t="str">
        <f>IF(K15="","",IF(K15="SI","No cal documentació",IF(J15&gt;0,(CONCATENATE("1.1.d_",'Valoració '!$D$7,"00",A15))," ")))</f>
        <v/>
      </c>
    </row>
    <row r="16" spans="1:16" x14ac:dyDescent="0.25">
      <c r="A16" s="151">
        <v>9</v>
      </c>
      <c r="B16" s="153"/>
      <c r="C16" s="153"/>
      <c r="D16" s="153"/>
      <c r="E16" s="153"/>
      <c r="F16" s="153"/>
      <c r="G16" s="153"/>
      <c r="H16" s="153"/>
      <c r="I16" s="153"/>
      <c r="J16" s="164">
        <f t="shared" si="0"/>
        <v>0</v>
      </c>
      <c r="K16" s="153"/>
      <c r="L16" s="170" t="str">
        <f>IF(K16="","",IF(K16="SI","No cal documentació",IF(J16&gt;0,(CONCATENATE("1.1.d_",'Valoració '!$D$7,"00",A16))," ")))</f>
        <v/>
      </c>
    </row>
    <row r="17" spans="1:12" x14ac:dyDescent="0.25">
      <c r="A17" s="151">
        <v>10</v>
      </c>
      <c r="B17" s="153"/>
      <c r="C17" s="153"/>
      <c r="D17" s="153"/>
      <c r="E17" s="153"/>
      <c r="F17" s="153"/>
      <c r="G17" s="153"/>
      <c r="H17" s="153"/>
      <c r="I17" s="153"/>
      <c r="J17" s="164">
        <f t="shared" si="0"/>
        <v>0</v>
      </c>
      <c r="K17" s="153"/>
      <c r="L17" s="170" t="str">
        <f>IF(K17="","",IF(K17="SI","No cal documentació",IF(J17&gt;0,(CONCATENATE("1.1.d_",'Valoració '!$D$7,"00",A17))," ")))</f>
        <v/>
      </c>
    </row>
    <row r="18" spans="1:12" x14ac:dyDescent="0.25">
      <c r="A18" s="151">
        <v>11</v>
      </c>
      <c r="B18" s="153"/>
      <c r="C18" s="153"/>
      <c r="D18" s="153"/>
      <c r="E18" s="153"/>
      <c r="F18" s="153"/>
      <c r="G18" s="153"/>
      <c r="H18" s="153"/>
      <c r="I18" s="153"/>
      <c r="J18" s="164">
        <f t="shared" si="0"/>
        <v>0</v>
      </c>
      <c r="K18" s="153"/>
      <c r="L18" s="170" t="str">
        <f>IF(K18="","",IF(K18="SI","No cal documentació",IF(J18&gt;0,(CONCATENATE("1.1.d_",'Valoració '!$D$7,"00",A18))," ")))</f>
        <v/>
      </c>
    </row>
    <row r="19" spans="1:12" x14ac:dyDescent="0.25">
      <c r="A19" s="151">
        <v>12</v>
      </c>
      <c r="B19" s="153"/>
      <c r="C19" s="153"/>
      <c r="D19" s="153"/>
      <c r="E19" s="153"/>
      <c r="F19" s="153"/>
      <c r="G19" s="153"/>
      <c r="H19" s="153"/>
      <c r="I19" s="153"/>
      <c r="J19" s="164">
        <f t="shared" si="0"/>
        <v>0</v>
      </c>
      <c r="K19" s="153"/>
      <c r="L19" s="170" t="str">
        <f>IF(K19="","",IF(K19="SI","No cal documentació",IF(J19&gt;0,(CONCATENATE("1.1.d_",'Valoració '!$D$7,"00",A19))," ")))</f>
        <v/>
      </c>
    </row>
    <row r="20" spans="1:12" x14ac:dyDescent="0.25">
      <c r="A20" s="151">
        <v>13</v>
      </c>
      <c r="B20" s="153"/>
      <c r="C20" s="153"/>
      <c r="D20" s="153"/>
      <c r="E20" s="153"/>
      <c r="F20" s="153"/>
      <c r="G20" s="153"/>
      <c r="H20" s="153"/>
      <c r="I20" s="153"/>
      <c r="J20" s="164">
        <f t="shared" si="0"/>
        <v>0</v>
      </c>
      <c r="K20" s="153"/>
      <c r="L20" s="170" t="str">
        <f>IF(K20="","",IF(K20="SI","No cal documentació",IF(J20&gt;0,(CONCATENATE("1.1.d_",'Valoració '!$D$7,"00",A20))," ")))</f>
        <v/>
      </c>
    </row>
    <row r="21" spans="1:12" x14ac:dyDescent="0.25">
      <c r="A21" s="151">
        <v>14</v>
      </c>
      <c r="B21" s="153"/>
      <c r="C21" s="153"/>
      <c r="D21" s="153"/>
      <c r="E21" s="153"/>
      <c r="F21" s="153"/>
      <c r="G21" s="153"/>
      <c r="H21" s="153"/>
      <c r="I21" s="153"/>
      <c r="J21" s="164">
        <f t="shared" si="0"/>
        <v>0</v>
      </c>
      <c r="K21" s="153"/>
      <c r="L21" s="170" t="str">
        <f>IF(K21="","",IF(K21="SI","No cal documentació",IF(J21&gt;0,(CONCATENATE("1.1.d_",'Valoració '!$D$7,"00",A21))," ")))</f>
        <v/>
      </c>
    </row>
    <row r="22" spans="1:12" x14ac:dyDescent="0.25">
      <c r="A22" s="151">
        <v>15</v>
      </c>
      <c r="B22" s="153"/>
      <c r="C22" s="153"/>
      <c r="D22" s="153"/>
      <c r="E22" s="153"/>
      <c r="F22" s="153"/>
      <c r="G22" s="153"/>
      <c r="H22" s="153"/>
      <c r="I22" s="153"/>
      <c r="J22" s="164">
        <f t="shared" si="0"/>
        <v>0</v>
      </c>
      <c r="K22" s="153"/>
      <c r="L22" s="170" t="str">
        <f>IF(K22="","",IF(K22="SI","No cal documentació",IF(J22&gt;0,(CONCATENATE("1.1.d_",'Valoració '!$D$7,"00",A22))," ")))</f>
        <v/>
      </c>
    </row>
    <row r="23" spans="1:12" x14ac:dyDescent="0.25">
      <c r="A23" s="151">
        <v>16</v>
      </c>
      <c r="B23" s="153"/>
      <c r="C23" s="153"/>
      <c r="D23" s="153"/>
      <c r="E23" s="153"/>
      <c r="F23" s="153"/>
      <c r="G23" s="153"/>
      <c r="H23" s="153"/>
      <c r="I23" s="153"/>
      <c r="J23" s="164">
        <f t="shared" si="0"/>
        <v>0</v>
      </c>
      <c r="K23" s="153"/>
      <c r="L23" s="170" t="str">
        <f>IF(K23="","",IF(K23="SI","No cal documentació",IF(J23&gt;0,(CONCATENATE("1.1.d_",'Valoració '!$D$7,"00",A23))," ")))</f>
        <v/>
      </c>
    </row>
    <row r="24" spans="1:12" x14ac:dyDescent="0.25">
      <c r="A24" s="151">
        <v>17</v>
      </c>
      <c r="B24" s="153"/>
      <c r="C24" s="153"/>
      <c r="D24" s="153"/>
      <c r="E24" s="153"/>
      <c r="F24" s="153"/>
      <c r="G24" s="153"/>
      <c r="H24" s="153"/>
      <c r="I24" s="153"/>
      <c r="J24" s="164">
        <f t="shared" si="0"/>
        <v>0</v>
      </c>
      <c r="K24" s="153"/>
      <c r="L24" s="170" t="str">
        <f>IF(K24="","",IF(K24="SI","No cal documentació",IF(J24&gt;0,(CONCATENATE("1.1.d_",'Valoració '!$D$7,"00",A24))," ")))</f>
        <v/>
      </c>
    </row>
    <row r="25" spans="1:12" x14ac:dyDescent="0.25">
      <c r="A25" s="151">
        <v>18</v>
      </c>
      <c r="B25" s="153"/>
      <c r="C25" s="153"/>
      <c r="D25" s="153"/>
      <c r="E25" s="153"/>
      <c r="F25" s="153"/>
      <c r="G25" s="153"/>
      <c r="H25" s="153"/>
      <c r="I25" s="153"/>
      <c r="J25" s="164">
        <f t="shared" si="0"/>
        <v>0</v>
      </c>
      <c r="K25" s="153"/>
      <c r="L25" s="170" t="str">
        <f>IF(K25="","",IF(K25="SI","No cal documentació",IF(J25&gt;0,(CONCATENATE("1.1.d_",'Valoració '!$D$7,"00",A25))," ")))</f>
        <v/>
      </c>
    </row>
    <row r="26" spans="1:12" x14ac:dyDescent="0.25">
      <c r="A26" s="151">
        <v>19</v>
      </c>
      <c r="B26" s="153"/>
      <c r="C26" s="153"/>
      <c r="D26" s="153"/>
      <c r="E26" s="153"/>
      <c r="F26" s="153"/>
      <c r="G26" s="153"/>
      <c r="H26" s="153"/>
      <c r="I26" s="153"/>
      <c r="J26" s="164">
        <f t="shared" si="0"/>
        <v>0</v>
      </c>
      <c r="K26" s="153"/>
      <c r="L26" s="170" t="str">
        <f>IF(K26="","",IF(K26="SI","No cal documentació",IF(J26&gt;0,(CONCATENATE("1.1.d_",'Valoració '!$D$7,"00",A26))," ")))</f>
        <v/>
      </c>
    </row>
    <row r="27" spans="1:12" x14ac:dyDescent="0.25">
      <c r="A27" s="151">
        <v>20</v>
      </c>
      <c r="B27" s="153"/>
      <c r="C27" s="153"/>
      <c r="D27" s="153"/>
      <c r="E27" s="153"/>
      <c r="F27" s="153"/>
      <c r="G27" s="153"/>
      <c r="H27" s="153"/>
      <c r="I27" s="153"/>
      <c r="J27" s="164">
        <f t="shared" si="0"/>
        <v>0</v>
      </c>
      <c r="K27" s="153"/>
      <c r="L27" s="170" t="str">
        <f>IF(K27="","",IF(K27="SI","No cal documentació",IF(J27&gt;0,(CONCATENATE("1.1.d_",'Valoració '!$D$7,"00",A27))," ")))</f>
        <v/>
      </c>
    </row>
    <row r="28" spans="1:12" x14ac:dyDescent="0.25">
      <c r="A28" s="151">
        <v>21</v>
      </c>
      <c r="B28" s="153"/>
      <c r="C28" s="153"/>
      <c r="D28" s="153"/>
      <c r="E28" s="153"/>
      <c r="F28" s="153"/>
      <c r="G28" s="153"/>
      <c r="H28" s="153"/>
      <c r="I28" s="153"/>
      <c r="J28" s="164">
        <f t="shared" si="0"/>
        <v>0</v>
      </c>
      <c r="K28" s="153"/>
      <c r="L28" s="170" t="str">
        <f>IF(K28="","",IF(K28="SI","No cal documentació",IF(J28&gt;0,(CONCATENATE("1.1.d_",'Valoració '!$D$7,"00",A28))," ")))</f>
        <v/>
      </c>
    </row>
    <row r="29" spans="1:12" x14ac:dyDescent="0.25">
      <c r="A29" s="151">
        <v>22</v>
      </c>
      <c r="B29" s="153"/>
      <c r="C29" s="153"/>
      <c r="D29" s="153"/>
      <c r="E29" s="153"/>
      <c r="F29" s="153"/>
      <c r="G29" s="153"/>
      <c r="H29" s="153"/>
      <c r="I29" s="153"/>
      <c r="J29" s="164">
        <f t="shared" si="0"/>
        <v>0</v>
      </c>
      <c r="K29" s="153"/>
      <c r="L29" s="170" t="str">
        <f>IF(K29="","",IF(K29="SI","No cal documentació",IF(J29&gt;0,(CONCATENATE("1.1.d_",'Valoració '!$D$7,"00",A29))," ")))</f>
        <v/>
      </c>
    </row>
    <row r="30" spans="1:12" x14ac:dyDescent="0.25">
      <c r="A30" s="151">
        <v>23</v>
      </c>
      <c r="B30" s="153"/>
      <c r="C30" s="153"/>
      <c r="D30" s="153"/>
      <c r="E30" s="153"/>
      <c r="F30" s="153"/>
      <c r="G30" s="153"/>
      <c r="H30" s="153"/>
      <c r="I30" s="153"/>
      <c r="J30" s="164">
        <f t="shared" si="0"/>
        <v>0</v>
      </c>
      <c r="K30" s="153"/>
      <c r="L30" s="170" t="str">
        <f>IF(K30="","",IF(K30="SI","No cal documentació",IF(J30&gt;0,(CONCATENATE("1.1.d_",'Valoració '!$D$7,"00",A30))," ")))</f>
        <v/>
      </c>
    </row>
    <row r="31" spans="1:12" x14ac:dyDescent="0.25">
      <c r="A31" s="151">
        <v>24</v>
      </c>
      <c r="B31" s="153"/>
      <c r="C31" s="153"/>
      <c r="D31" s="153"/>
      <c r="E31" s="153"/>
      <c r="F31" s="153"/>
      <c r="G31" s="153"/>
      <c r="H31" s="153"/>
      <c r="I31" s="153"/>
      <c r="J31" s="164">
        <f t="shared" si="0"/>
        <v>0</v>
      </c>
      <c r="K31" s="153"/>
      <c r="L31" s="170" t="str">
        <f>IF(K31="","",IF(K31="SI","No cal documentació",IF(J31&gt;0,(CONCATENATE("1.1.d_",'Valoració '!$D$7,"00",A31))," ")))</f>
        <v/>
      </c>
    </row>
    <row r="32" spans="1:12" x14ac:dyDescent="0.25">
      <c r="A32" s="151">
        <v>25</v>
      </c>
      <c r="B32" s="153"/>
      <c r="C32" s="153"/>
      <c r="D32" s="153"/>
      <c r="E32" s="153"/>
      <c r="F32" s="153"/>
      <c r="G32" s="153"/>
      <c r="H32" s="153"/>
      <c r="I32" s="153"/>
      <c r="J32" s="164">
        <f t="shared" si="0"/>
        <v>0</v>
      </c>
      <c r="K32" s="153"/>
      <c r="L32" s="170" t="str">
        <f>IF(K32="","",IF(K32="SI","No cal documentació",IF(J32&gt;0,(CONCATENATE("1.1.d_",'Valoració '!$D$7,"00",A32))," ")))</f>
        <v/>
      </c>
    </row>
    <row r="33" spans="1:12" x14ac:dyDescent="0.25">
      <c r="A33" s="151">
        <v>26</v>
      </c>
      <c r="B33" s="153"/>
      <c r="C33" s="153"/>
      <c r="D33" s="153"/>
      <c r="E33" s="153"/>
      <c r="F33" s="153"/>
      <c r="G33" s="153"/>
      <c r="H33" s="153"/>
      <c r="I33" s="153"/>
      <c r="J33" s="164">
        <f t="shared" si="0"/>
        <v>0</v>
      </c>
      <c r="K33" s="153"/>
      <c r="L33" s="170" t="str">
        <f>IF(K33="","",IF(K33="SI","No cal documentació",IF(J33&gt;0,(CONCATENATE("1.1.d_",'Valoració '!$D$7,"00",A33))," ")))</f>
        <v/>
      </c>
    </row>
    <row r="34" spans="1:12" x14ac:dyDescent="0.25">
      <c r="A34" s="151">
        <v>27</v>
      </c>
      <c r="B34" s="153"/>
      <c r="C34" s="153"/>
      <c r="D34" s="153"/>
      <c r="E34" s="153"/>
      <c r="F34" s="153"/>
      <c r="G34" s="153"/>
      <c r="H34" s="153"/>
      <c r="I34" s="153"/>
      <c r="J34" s="164">
        <f t="shared" si="0"/>
        <v>0</v>
      </c>
      <c r="K34" s="153"/>
      <c r="L34" s="170" t="str">
        <f>IF(K34="","",IF(K34="SI","No cal documentació",IF(J34&gt;0,(CONCATENATE("1.1.d_",'Valoració '!$D$7,"00",A34))," ")))</f>
        <v/>
      </c>
    </row>
    <row r="35" spans="1:12" x14ac:dyDescent="0.25">
      <c r="A35" s="151">
        <v>28</v>
      </c>
      <c r="B35" s="153"/>
      <c r="C35" s="153"/>
      <c r="D35" s="153"/>
      <c r="E35" s="153"/>
      <c r="F35" s="153"/>
      <c r="G35" s="153"/>
      <c r="H35" s="153"/>
      <c r="I35" s="153"/>
      <c r="J35" s="164">
        <f t="shared" si="0"/>
        <v>0</v>
      </c>
      <c r="K35" s="153"/>
      <c r="L35" s="170" t="str">
        <f>IF(K35="","",IF(K35="SI","No cal documentació",IF(J35&gt;0,(CONCATENATE("1.1.d_",'Valoració '!$D$7,"00",A35))," ")))</f>
        <v/>
      </c>
    </row>
    <row r="36" spans="1:12" x14ac:dyDescent="0.25">
      <c r="A36" s="151">
        <v>29</v>
      </c>
      <c r="B36" s="153"/>
      <c r="C36" s="153"/>
      <c r="D36" s="153"/>
      <c r="E36" s="153"/>
      <c r="F36" s="153"/>
      <c r="G36" s="153"/>
      <c r="H36" s="153"/>
      <c r="I36" s="153"/>
      <c r="J36" s="164">
        <f t="shared" si="0"/>
        <v>0</v>
      </c>
      <c r="K36" s="153"/>
      <c r="L36" s="170" t="str">
        <f>IF(K36="","",IF(K36="SI","No cal documentació",IF(J36&gt;0,(CONCATENATE("1.1.d_",'Valoració '!$D$7,"00",A36))," ")))</f>
        <v/>
      </c>
    </row>
    <row r="37" spans="1:12" x14ac:dyDescent="0.25">
      <c r="A37" s="151">
        <v>30</v>
      </c>
      <c r="B37" s="153"/>
      <c r="C37" s="153"/>
      <c r="D37" s="153"/>
      <c r="E37" s="153"/>
      <c r="F37" s="153"/>
      <c r="G37" s="153"/>
      <c r="H37" s="153"/>
      <c r="I37" s="153"/>
      <c r="J37" s="164">
        <f t="shared" si="0"/>
        <v>0</v>
      </c>
      <c r="K37" s="153"/>
      <c r="L37" s="170" t="str">
        <f>IF(K37="","",IF(K37="SI","No cal documentació",IF(J37&gt;0,(CONCATENATE("1.1.d_",'Valoració '!$D$7,"00",A37))," ")))</f>
        <v/>
      </c>
    </row>
    <row r="38" spans="1:12" x14ac:dyDescent="0.25">
      <c r="A38" s="151">
        <v>31</v>
      </c>
      <c r="B38" s="153"/>
      <c r="C38" s="153"/>
      <c r="D38" s="153"/>
      <c r="E38" s="153"/>
      <c r="F38" s="153"/>
      <c r="G38" s="153"/>
      <c r="H38" s="153"/>
      <c r="I38" s="153"/>
      <c r="J38" s="164">
        <f t="shared" si="0"/>
        <v>0</v>
      </c>
      <c r="K38" s="153"/>
      <c r="L38" s="170" t="str">
        <f>IF(K38="","",IF(K38="SI","No cal documentació",IF(J38&gt;0,(CONCATENATE("1.1.d_",'Valoració '!$D$7,"00",A38))," ")))</f>
        <v/>
      </c>
    </row>
    <row r="39" spans="1:12" x14ac:dyDescent="0.25">
      <c r="A39" s="151">
        <v>32</v>
      </c>
      <c r="B39" s="153"/>
      <c r="C39" s="153"/>
      <c r="D39" s="153"/>
      <c r="E39" s="153"/>
      <c r="F39" s="153"/>
      <c r="G39" s="153"/>
      <c r="H39" s="153"/>
      <c r="I39" s="153"/>
      <c r="J39" s="164">
        <f t="shared" si="0"/>
        <v>0</v>
      </c>
      <c r="K39" s="153"/>
      <c r="L39" s="170" t="str">
        <f>IF(K39="","",IF(K39="SI","No cal documentació",IF(J39&gt;0,(CONCATENATE("1.1.d_",'Valoració '!$D$7,"00",A39))," ")))</f>
        <v/>
      </c>
    </row>
    <row r="40" spans="1:12" x14ac:dyDescent="0.25">
      <c r="A40" s="151">
        <v>33</v>
      </c>
      <c r="B40" s="153"/>
      <c r="C40" s="153"/>
      <c r="D40" s="153"/>
      <c r="E40" s="153"/>
      <c r="F40" s="153"/>
      <c r="G40" s="153"/>
      <c r="H40" s="153"/>
      <c r="I40" s="153"/>
      <c r="J40" s="164">
        <f t="shared" si="0"/>
        <v>0</v>
      </c>
      <c r="K40" s="153"/>
      <c r="L40" s="170" t="str">
        <f>IF(K40="","",IF(K40="SI","No cal documentació",IF(J40&gt;0,(CONCATENATE("1.1.d_",'Valoració '!$D$7,"00",A40))," ")))</f>
        <v/>
      </c>
    </row>
    <row r="41" spans="1:12" x14ac:dyDescent="0.25">
      <c r="A41" s="151">
        <v>34</v>
      </c>
      <c r="B41" s="153"/>
      <c r="C41" s="153"/>
      <c r="D41" s="153"/>
      <c r="E41" s="153"/>
      <c r="F41" s="153"/>
      <c r="G41" s="153"/>
      <c r="H41" s="153"/>
      <c r="I41" s="153"/>
      <c r="J41" s="164">
        <f t="shared" si="0"/>
        <v>0</v>
      </c>
      <c r="K41" s="153"/>
      <c r="L41" s="170" t="str">
        <f>IF(K41="","",IF(K41="SI","No cal documentació",IF(J41&gt;0,(CONCATENATE("1.1.d_",'Valoració '!$D$7,"00",A41))," ")))</f>
        <v/>
      </c>
    </row>
    <row r="42" spans="1:12" x14ac:dyDescent="0.25">
      <c r="A42" s="151">
        <v>35</v>
      </c>
      <c r="B42" s="153"/>
      <c r="C42" s="153"/>
      <c r="D42" s="153"/>
      <c r="E42" s="153"/>
      <c r="F42" s="153"/>
      <c r="G42" s="153"/>
      <c r="H42" s="153"/>
      <c r="I42" s="153"/>
      <c r="J42" s="164">
        <f t="shared" si="0"/>
        <v>0</v>
      </c>
      <c r="K42" s="153"/>
      <c r="L42" s="170" t="str">
        <f>IF(K42="","",IF(K42="SI","No cal documentació",IF(J42&gt;0,(CONCATENATE("1.1.d_",'Valoració '!$D$7,"00",A42))," ")))</f>
        <v/>
      </c>
    </row>
    <row r="43" spans="1:12" x14ac:dyDescent="0.25">
      <c r="A43" s="151">
        <v>36</v>
      </c>
      <c r="B43" s="153"/>
      <c r="C43" s="153"/>
      <c r="D43" s="153"/>
      <c r="E43" s="153"/>
      <c r="F43" s="153"/>
      <c r="G43" s="153"/>
      <c r="H43" s="153"/>
      <c r="I43" s="153"/>
      <c r="J43" s="164">
        <f t="shared" si="0"/>
        <v>0</v>
      </c>
      <c r="K43" s="153"/>
      <c r="L43" s="170" t="str">
        <f>IF(K43="","",IF(K43="SI","No cal documentació",IF(J43&gt;0,(CONCATENATE("1.1.d_",'Valoració '!$D$7,"00",A43))," ")))</f>
        <v/>
      </c>
    </row>
    <row r="44" spans="1:12" x14ac:dyDescent="0.25">
      <c r="A44" s="151">
        <v>37</v>
      </c>
      <c r="B44" s="153"/>
      <c r="C44" s="153"/>
      <c r="D44" s="153"/>
      <c r="E44" s="153"/>
      <c r="F44" s="153"/>
      <c r="G44" s="153"/>
      <c r="H44" s="153"/>
      <c r="I44" s="153"/>
      <c r="J44" s="164">
        <f t="shared" si="0"/>
        <v>0</v>
      </c>
      <c r="K44" s="153"/>
      <c r="L44" s="170" t="str">
        <f>IF(K44="","",IF(K44="SI","No cal documentació",IF(J44&gt;0,(CONCATENATE("1.1.d_",'Valoració '!$D$7,"00",A44))," ")))</f>
        <v/>
      </c>
    </row>
    <row r="45" spans="1:12" x14ac:dyDescent="0.25">
      <c r="A45" s="151">
        <v>38</v>
      </c>
      <c r="B45" s="153"/>
      <c r="C45" s="153"/>
      <c r="D45" s="153"/>
      <c r="E45" s="153"/>
      <c r="F45" s="153"/>
      <c r="G45" s="153"/>
      <c r="H45" s="153"/>
      <c r="I45" s="153"/>
      <c r="J45" s="164">
        <f t="shared" si="0"/>
        <v>0</v>
      </c>
      <c r="K45" s="153"/>
      <c r="L45" s="170" t="str">
        <f>IF(K45="","",IF(K45="SI","No cal documentació",IF(J45&gt;0,(CONCATENATE("1.1.d_",'Valoració '!$D$7,"00",A45))," ")))</f>
        <v/>
      </c>
    </row>
    <row r="46" spans="1:12" x14ac:dyDescent="0.25">
      <c r="A46" s="151">
        <v>39</v>
      </c>
      <c r="B46" s="153"/>
      <c r="C46" s="153"/>
      <c r="D46" s="153"/>
      <c r="E46" s="153"/>
      <c r="F46" s="153"/>
      <c r="G46" s="153"/>
      <c r="H46" s="153"/>
      <c r="I46" s="153"/>
      <c r="J46" s="164">
        <f t="shared" si="0"/>
        <v>0</v>
      </c>
      <c r="K46" s="153"/>
      <c r="L46" s="170" t="str">
        <f>IF(K46="","",IF(K46="SI","No cal documentació",IF(J46&gt;0,(CONCATENATE("1.1.d_",'Valoració '!$D$7,"00",A46))," ")))</f>
        <v/>
      </c>
    </row>
    <row r="47" spans="1:12" x14ac:dyDescent="0.25">
      <c r="A47" s="151">
        <v>40</v>
      </c>
      <c r="B47" s="153"/>
      <c r="C47" s="153"/>
      <c r="D47" s="153"/>
      <c r="E47" s="153"/>
      <c r="F47" s="153"/>
      <c r="G47" s="153"/>
      <c r="H47" s="153"/>
      <c r="I47" s="153"/>
      <c r="J47" s="164">
        <f t="shared" si="0"/>
        <v>0</v>
      </c>
      <c r="K47" s="153"/>
      <c r="L47" s="170" t="str">
        <f>IF(K47="","",IF(K47="SI","No cal documentació",IF(J47&gt;0,(CONCATENATE("1.1.d_",'Valoració '!$D$7,"00",A47))," ")))</f>
        <v/>
      </c>
    </row>
    <row r="48" spans="1:12" x14ac:dyDescent="0.25">
      <c r="A48" s="151">
        <v>41</v>
      </c>
      <c r="B48" s="153"/>
      <c r="C48" s="153"/>
      <c r="D48" s="153"/>
      <c r="E48" s="153"/>
      <c r="F48" s="153"/>
      <c r="G48" s="153"/>
      <c r="H48" s="153"/>
      <c r="I48" s="153"/>
      <c r="J48" s="164">
        <f t="shared" si="0"/>
        <v>0</v>
      </c>
      <c r="K48" s="153"/>
      <c r="L48" s="170" t="str">
        <f>IF(K48="","",IF(K48="SI","No cal documentació",IF(J48&gt;0,(CONCATENATE("1.1.d_",'Valoració '!$D$7,"00",A48))," ")))</f>
        <v/>
      </c>
    </row>
    <row r="49" spans="1:12" x14ac:dyDescent="0.25">
      <c r="A49" s="151">
        <v>42</v>
      </c>
      <c r="B49" s="153"/>
      <c r="C49" s="153"/>
      <c r="D49" s="153"/>
      <c r="E49" s="153"/>
      <c r="F49" s="153"/>
      <c r="G49" s="153"/>
      <c r="H49" s="153"/>
      <c r="I49" s="153"/>
      <c r="J49" s="164">
        <f t="shared" si="0"/>
        <v>0</v>
      </c>
      <c r="K49" s="153"/>
      <c r="L49" s="170" t="str">
        <f>IF(K49="","",IF(K49="SI","No cal documentació",IF(J49&gt;0,(CONCATENATE("1.1.d_",'Valoració '!$D$7,"00",A49))," ")))</f>
        <v/>
      </c>
    </row>
    <row r="50" spans="1:12" x14ac:dyDescent="0.25">
      <c r="A50" s="151">
        <v>43</v>
      </c>
      <c r="B50" s="153"/>
      <c r="C50" s="153"/>
      <c r="D50" s="153"/>
      <c r="E50" s="153"/>
      <c r="F50" s="153"/>
      <c r="G50" s="153"/>
      <c r="H50" s="153"/>
      <c r="I50" s="153"/>
      <c r="J50" s="164">
        <f t="shared" si="0"/>
        <v>0</v>
      </c>
      <c r="K50" s="153"/>
      <c r="L50" s="170" t="str">
        <f>IF(K50="","",IF(K50="SI","No cal documentació",IF(J50&gt;0,(CONCATENATE("1.1.d_",'Valoració '!$D$7,"00",A50))," ")))</f>
        <v/>
      </c>
    </row>
    <row r="51" spans="1:12" x14ac:dyDescent="0.25">
      <c r="A51" s="151">
        <v>44</v>
      </c>
      <c r="B51" s="153"/>
      <c r="C51" s="153"/>
      <c r="D51" s="153"/>
      <c r="E51" s="153"/>
      <c r="F51" s="153"/>
      <c r="G51" s="153"/>
      <c r="H51" s="153"/>
      <c r="I51" s="153"/>
      <c r="J51" s="164">
        <f t="shared" si="0"/>
        <v>0</v>
      </c>
      <c r="K51" s="153"/>
      <c r="L51" s="170" t="str">
        <f>IF(K51="","",IF(K51="SI","No cal documentació",IF(J51&gt;0,(CONCATENATE("1.1.d_",'Valoració '!$D$7,"00",A51))," ")))</f>
        <v/>
      </c>
    </row>
    <row r="52" spans="1:12" x14ac:dyDescent="0.25">
      <c r="A52" s="151">
        <v>45</v>
      </c>
      <c r="B52" s="153"/>
      <c r="C52" s="153"/>
      <c r="D52" s="153"/>
      <c r="E52" s="153"/>
      <c r="F52" s="153"/>
      <c r="G52" s="153"/>
      <c r="H52" s="153"/>
      <c r="I52" s="153"/>
      <c r="J52" s="164">
        <f t="shared" si="0"/>
        <v>0</v>
      </c>
      <c r="K52" s="153"/>
      <c r="L52" s="170" t="str">
        <f>IF(K52="","",IF(K52="SI","No cal documentació",IF(J52&gt;0,(CONCATENATE("1.1.d_",'Valoració '!$D$7,"00",A52))," ")))</f>
        <v/>
      </c>
    </row>
    <row r="53" spans="1:12" x14ac:dyDescent="0.25">
      <c r="A53" s="151">
        <v>46</v>
      </c>
      <c r="B53" s="153"/>
      <c r="C53" s="153"/>
      <c r="D53" s="153"/>
      <c r="E53" s="153"/>
      <c r="F53" s="153"/>
      <c r="G53" s="153"/>
      <c r="H53" s="153"/>
      <c r="I53" s="153"/>
      <c r="J53" s="164">
        <f t="shared" si="0"/>
        <v>0</v>
      </c>
      <c r="K53" s="153"/>
      <c r="L53" s="170" t="str">
        <f>IF(K53="","",IF(K53="SI","No cal documentació",IF(J53&gt;0,(CONCATENATE("1.1.d_",'Valoració '!$D$7,"00",A53))," ")))</f>
        <v/>
      </c>
    </row>
    <row r="54" spans="1:12" x14ac:dyDescent="0.25">
      <c r="A54" s="151">
        <v>47</v>
      </c>
      <c r="B54" s="153"/>
      <c r="C54" s="153"/>
      <c r="D54" s="153"/>
      <c r="E54" s="153"/>
      <c r="F54" s="153"/>
      <c r="G54" s="153"/>
      <c r="H54" s="153"/>
      <c r="I54" s="153"/>
      <c r="J54" s="164">
        <f t="shared" si="0"/>
        <v>0</v>
      </c>
      <c r="K54" s="153"/>
      <c r="L54" s="170" t="str">
        <f>IF(K54="","",IF(K54="SI","No cal documentació",IF(J54&gt;0,(CONCATENATE("1.1.d_",'Valoració '!$D$7,"00",A54))," ")))</f>
        <v/>
      </c>
    </row>
    <row r="55" spans="1:12" x14ac:dyDescent="0.25">
      <c r="A55" s="151">
        <v>48</v>
      </c>
      <c r="B55" s="153"/>
      <c r="C55" s="153"/>
      <c r="D55" s="153"/>
      <c r="E55" s="153"/>
      <c r="F55" s="153"/>
      <c r="G55" s="153"/>
      <c r="H55" s="153"/>
      <c r="I55" s="153"/>
      <c r="J55" s="164">
        <f t="shared" si="0"/>
        <v>0</v>
      </c>
      <c r="K55" s="153"/>
      <c r="L55" s="170" t="str">
        <f>IF(K55="","",IF(K55="SI","No cal documentació",IF(J55&gt;0,(CONCATENATE("1.1.d_",'Valoració '!$D$7,"00",A55))," ")))</f>
        <v/>
      </c>
    </row>
    <row r="56" spans="1:12" x14ac:dyDescent="0.25">
      <c r="A56" s="151">
        <v>49</v>
      </c>
      <c r="B56" s="153"/>
      <c r="C56" s="153"/>
      <c r="D56" s="153"/>
      <c r="E56" s="153"/>
      <c r="F56" s="153"/>
      <c r="G56" s="153"/>
      <c r="H56" s="153"/>
      <c r="I56" s="153"/>
      <c r="J56" s="164">
        <f t="shared" si="0"/>
        <v>0</v>
      </c>
      <c r="K56" s="153"/>
      <c r="L56" s="170" t="str">
        <f>IF(K56="","",IF(K56="SI","No cal documentació",IF(J56&gt;0,(CONCATENATE("1.1.d_",'Valoració '!$D$7,"00",A56))," ")))</f>
        <v/>
      </c>
    </row>
    <row r="57" spans="1:12" x14ac:dyDescent="0.25">
      <c r="A57" s="151">
        <v>50</v>
      </c>
      <c r="B57" s="153"/>
      <c r="C57" s="153"/>
      <c r="D57" s="153"/>
      <c r="E57" s="153"/>
      <c r="F57" s="153"/>
      <c r="G57" s="153"/>
      <c r="H57" s="153"/>
      <c r="I57" s="153"/>
      <c r="J57" s="164">
        <f t="shared" si="0"/>
        <v>0</v>
      </c>
      <c r="K57" s="153"/>
      <c r="L57" s="170" t="str">
        <f>IF(K57="","",IF(K57="SI","No cal documentació",IF(J57&gt;0,(CONCATENATE("1.1.d_",'Valoració '!$D$7,"00",A57))," ")))</f>
        <v/>
      </c>
    </row>
    <row r="58" spans="1:12" x14ac:dyDescent="0.25">
      <c r="A58" s="151">
        <v>51</v>
      </c>
      <c r="B58" s="153"/>
      <c r="C58" s="153"/>
      <c r="D58" s="153"/>
      <c r="E58" s="153"/>
      <c r="F58" s="153"/>
      <c r="G58" s="153"/>
      <c r="H58" s="153"/>
      <c r="I58" s="153"/>
      <c r="J58" s="164">
        <f t="shared" si="0"/>
        <v>0</v>
      </c>
      <c r="K58" s="153"/>
      <c r="L58" s="170" t="str">
        <f>IF(K58="","",IF(K58="SI","No cal documentació",IF(J58&gt;0,(CONCATENATE("1.1.d_",'Valoració '!$D$7,"00",A58))," ")))</f>
        <v/>
      </c>
    </row>
    <row r="59" spans="1:12" x14ac:dyDescent="0.25">
      <c r="A59" s="151">
        <v>52</v>
      </c>
      <c r="B59" s="153"/>
      <c r="C59" s="153"/>
      <c r="D59" s="153"/>
      <c r="E59" s="153"/>
      <c r="F59" s="153"/>
      <c r="G59" s="153"/>
      <c r="H59" s="153"/>
      <c r="I59" s="153"/>
      <c r="J59" s="164">
        <f t="shared" si="0"/>
        <v>0</v>
      </c>
      <c r="K59" s="153"/>
      <c r="L59" s="170" t="str">
        <f>IF(K59="","",IF(K59="SI","No cal documentació",IF(J59&gt;0,(CONCATENATE("1.1.d_",'Valoració '!$D$7,"00",A59))," ")))</f>
        <v/>
      </c>
    </row>
    <row r="60" spans="1:12" x14ac:dyDescent="0.25">
      <c r="A60" s="151">
        <v>53</v>
      </c>
      <c r="B60" s="153"/>
      <c r="C60" s="153"/>
      <c r="D60" s="153"/>
      <c r="E60" s="153"/>
      <c r="F60" s="153"/>
      <c r="G60" s="153"/>
      <c r="H60" s="153"/>
      <c r="I60" s="153"/>
      <c r="J60" s="164">
        <f t="shared" si="0"/>
        <v>0</v>
      </c>
      <c r="K60" s="153"/>
      <c r="L60" s="170" t="str">
        <f>IF(K60="","",IF(K60="SI","No cal documentació",IF(J60&gt;0,(CONCATENATE("1.1.d_",'Valoració '!$D$7,"00",A60))," ")))</f>
        <v/>
      </c>
    </row>
    <row r="61" spans="1:12" x14ac:dyDescent="0.25">
      <c r="A61" s="151">
        <v>54</v>
      </c>
      <c r="B61" s="153"/>
      <c r="C61" s="153"/>
      <c r="D61" s="153"/>
      <c r="E61" s="153"/>
      <c r="F61" s="153"/>
      <c r="G61" s="153"/>
      <c r="H61" s="153"/>
      <c r="I61" s="153"/>
      <c r="J61" s="164">
        <f t="shared" si="0"/>
        <v>0</v>
      </c>
      <c r="K61" s="153"/>
      <c r="L61" s="170" t="str">
        <f>IF(K61="","",IF(K61="SI","No cal documentació",IF(J61&gt;0,(CONCATENATE("1.1.d_",'Valoració '!$D$7,"00",A61))," ")))</f>
        <v/>
      </c>
    </row>
    <row r="62" spans="1:12" x14ac:dyDescent="0.25">
      <c r="A62" s="151">
        <v>55</v>
      </c>
      <c r="B62" s="153"/>
      <c r="C62" s="153"/>
      <c r="D62" s="153"/>
      <c r="E62" s="153"/>
      <c r="F62" s="153"/>
      <c r="G62" s="153"/>
      <c r="H62" s="153"/>
      <c r="I62" s="153"/>
      <c r="J62" s="164">
        <f t="shared" si="0"/>
        <v>0</v>
      </c>
      <c r="K62" s="153"/>
      <c r="L62" s="170" t="str">
        <f>IF(K62="","",IF(K62="SI","No cal documentació",IF(J62&gt;0,(CONCATENATE("1.1.d_",'Valoració '!$D$7,"00",A62))," ")))</f>
        <v/>
      </c>
    </row>
    <row r="63" spans="1:12" x14ac:dyDescent="0.25">
      <c r="A63" s="151">
        <v>56</v>
      </c>
      <c r="B63" s="153"/>
      <c r="C63" s="153"/>
      <c r="D63" s="153"/>
      <c r="E63" s="153"/>
      <c r="F63" s="153"/>
      <c r="G63" s="153"/>
      <c r="H63" s="153"/>
      <c r="I63" s="153"/>
      <c r="J63" s="164">
        <f t="shared" si="0"/>
        <v>0</v>
      </c>
      <c r="K63" s="153"/>
      <c r="L63" s="170" t="str">
        <f>IF(K63="","",IF(K63="SI","No cal documentació",IF(J63&gt;0,(CONCATENATE("1.1.d_",'Valoració '!$D$7,"00",A63))," ")))</f>
        <v/>
      </c>
    </row>
    <row r="64" spans="1:12" x14ac:dyDescent="0.25">
      <c r="A64" s="151">
        <v>57</v>
      </c>
      <c r="B64" s="153"/>
      <c r="C64" s="153"/>
      <c r="D64" s="153"/>
      <c r="E64" s="153"/>
      <c r="F64" s="153"/>
      <c r="G64" s="153"/>
      <c r="H64" s="153"/>
      <c r="I64" s="153"/>
      <c r="J64" s="164">
        <f t="shared" si="0"/>
        <v>0</v>
      </c>
      <c r="K64" s="153"/>
      <c r="L64" s="170" t="str">
        <f>IF(K64="","",IF(K64="SI","No cal documentació",IF(J64&gt;0,(CONCATENATE("1.1.d_",'Valoració '!$D$7,"00",A64))," ")))</f>
        <v/>
      </c>
    </row>
    <row r="65" spans="1:12" x14ac:dyDescent="0.25">
      <c r="A65" s="151">
        <v>58</v>
      </c>
      <c r="B65" s="153"/>
      <c r="C65" s="153"/>
      <c r="D65" s="153"/>
      <c r="E65" s="153"/>
      <c r="F65" s="153"/>
      <c r="G65" s="153"/>
      <c r="H65" s="153"/>
      <c r="I65" s="153"/>
      <c r="J65" s="164">
        <f t="shared" si="0"/>
        <v>0</v>
      </c>
      <c r="K65" s="153"/>
      <c r="L65" s="170" t="str">
        <f>IF(K65="","",IF(K65="SI","No cal documentació",IF(J65&gt;0,(CONCATENATE("1.1.d_",'Valoració '!$D$7,"00",A65))," ")))</f>
        <v/>
      </c>
    </row>
    <row r="66" spans="1:12" x14ac:dyDescent="0.25">
      <c r="A66" s="151">
        <v>59</v>
      </c>
      <c r="B66" s="153"/>
      <c r="C66" s="153"/>
      <c r="D66" s="153"/>
      <c r="E66" s="153"/>
      <c r="F66" s="153"/>
      <c r="G66" s="153"/>
      <c r="H66" s="153"/>
      <c r="I66" s="153"/>
      <c r="J66" s="164">
        <f t="shared" si="0"/>
        <v>0</v>
      </c>
      <c r="K66" s="153"/>
      <c r="L66" s="170" t="str">
        <f>IF(K66="","",IF(K66="SI","No cal documentació",IF(J66&gt;0,(CONCATENATE("1.1.d_",'Valoració '!$D$7,"00",A66))," ")))</f>
        <v/>
      </c>
    </row>
    <row r="67" spans="1:12" x14ac:dyDescent="0.25">
      <c r="A67" s="151">
        <v>60</v>
      </c>
      <c r="B67" s="153"/>
      <c r="C67" s="153"/>
      <c r="D67" s="153"/>
      <c r="E67" s="153"/>
      <c r="F67" s="153"/>
      <c r="G67" s="153"/>
      <c r="H67" s="153"/>
      <c r="I67" s="153"/>
      <c r="J67" s="164">
        <f t="shared" si="0"/>
        <v>0</v>
      </c>
      <c r="K67" s="153"/>
      <c r="L67" s="170" t="str">
        <f>IF(K67="","",IF(K67="SI","No cal documentació",IF(J67&gt;0,(CONCATENATE("1.1.d_",'Valoració '!$D$7,"00",A67))," ")))</f>
        <v/>
      </c>
    </row>
    <row r="68" spans="1:12" x14ac:dyDescent="0.25">
      <c r="A68" s="151">
        <v>61</v>
      </c>
      <c r="B68" s="153"/>
      <c r="C68" s="153"/>
      <c r="D68" s="153"/>
      <c r="E68" s="153"/>
      <c r="F68" s="153"/>
      <c r="G68" s="153"/>
      <c r="H68" s="153"/>
      <c r="I68" s="153"/>
      <c r="J68" s="164">
        <f t="shared" si="0"/>
        <v>0</v>
      </c>
      <c r="K68" s="153"/>
      <c r="L68" s="170" t="str">
        <f>IF(K68="","",IF(K68="SI","No cal documentació",IF(J68&gt;0,(CONCATENATE("1.1.d_",'Valoració '!$D$7,"00",A68))," ")))</f>
        <v/>
      </c>
    </row>
    <row r="69" spans="1:12" x14ac:dyDescent="0.25">
      <c r="A69" s="151">
        <v>62</v>
      </c>
      <c r="B69" s="153"/>
      <c r="C69" s="153"/>
      <c r="D69" s="153"/>
      <c r="E69" s="153"/>
      <c r="F69" s="153"/>
      <c r="G69" s="153"/>
      <c r="H69" s="153"/>
      <c r="I69" s="153"/>
      <c r="J69" s="164">
        <f t="shared" si="0"/>
        <v>0</v>
      </c>
      <c r="K69" s="153"/>
      <c r="L69" s="170" t="str">
        <f>IF(K69="","",IF(K69="SI","No cal documentació",IF(J69&gt;0,(CONCATENATE("1.1.d_",'Valoració '!$D$7,"00",A69))," ")))</f>
        <v/>
      </c>
    </row>
    <row r="70" spans="1:12" x14ac:dyDescent="0.25">
      <c r="A70" s="151">
        <v>63</v>
      </c>
      <c r="B70" s="153"/>
      <c r="C70" s="153"/>
      <c r="D70" s="153"/>
      <c r="E70" s="153"/>
      <c r="F70" s="153"/>
      <c r="G70" s="153"/>
      <c r="H70" s="153"/>
      <c r="I70" s="153"/>
      <c r="J70" s="164">
        <f t="shared" si="0"/>
        <v>0</v>
      </c>
      <c r="K70" s="153"/>
      <c r="L70" s="170" t="str">
        <f>IF(K70="","",IF(K70="SI","No cal documentació",IF(J70&gt;0,(CONCATENATE("1.1.d_",'Valoració '!$D$7,"00",A70))," ")))</f>
        <v/>
      </c>
    </row>
    <row r="71" spans="1:12" x14ac:dyDescent="0.25">
      <c r="A71" s="151">
        <v>64</v>
      </c>
      <c r="B71" s="153"/>
      <c r="C71" s="153"/>
      <c r="D71" s="153"/>
      <c r="E71" s="153"/>
      <c r="F71" s="153"/>
      <c r="G71" s="153"/>
      <c r="H71" s="153"/>
      <c r="I71" s="153"/>
      <c r="J71" s="164">
        <f t="shared" si="0"/>
        <v>0</v>
      </c>
      <c r="K71" s="153"/>
      <c r="L71" s="170" t="str">
        <f>IF(K71="","",IF(K71="SI","No cal documentació",IF(J71&gt;0,(CONCATENATE("1.1.d_",'Valoració '!$D$7,"00",A71))," ")))</f>
        <v/>
      </c>
    </row>
    <row r="72" spans="1:12" x14ac:dyDescent="0.25">
      <c r="A72" s="151">
        <v>65</v>
      </c>
      <c r="B72" s="153"/>
      <c r="C72" s="153"/>
      <c r="D72" s="153"/>
      <c r="E72" s="153"/>
      <c r="F72" s="153"/>
      <c r="G72" s="153"/>
      <c r="H72" s="153"/>
      <c r="I72" s="153"/>
      <c r="J72" s="164">
        <f t="shared" si="0"/>
        <v>0</v>
      </c>
      <c r="K72" s="153"/>
      <c r="L72" s="170" t="str">
        <f>IF(K72="","",IF(K72="SI","No cal documentació",IF(J72&gt;0,(CONCATENATE("1.1.d_",'Valoració '!$D$7,"00",A72))," ")))</f>
        <v/>
      </c>
    </row>
    <row r="73" spans="1:12" x14ac:dyDescent="0.25">
      <c r="A73" s="151">
        <v>66</v>
      </c>
      <c r="B73" s="153"/>
      <c r="C73" s="153"/>
      <c r="D73" s="153"/>
      <c r="E73" s="153"/>
      <c r="F73" s="153"/>
      <c r="G73" s="153"/>
      <c r="H73" s="153"/>
      <c r="I73" s="153"/>
      <c r="J73" s="164">
        <f t="shared" ref="J73:J107" si="1">IF(AND(F73="",G73="",H73=""),0,IF(F73="si",IF(G73="si",0.5,IF(H73="si",0.15,0)),IF(G73="si",0.3,0.15)))</f>
        <v>0</v>
      </c>
      <c r="K73" s="153"/>
      <c r="L73" s="170" t="str">
        <f>IF(K73="","",IF(K73="SI","No cal documentació",IF(J73&gt;0,(CONCATENATE("1.1.d_",'Valoració '!$D$7,"00",A73))," ")))</f>
        <v/>
      </c>
    </row>
    <row r="74" spans="1:12" x14ac:dyDescent="0.25">
      <c r="A74" s="151">
        <v>67</v>
      </c>
      <c r="B74" s="153"/>
      <c r="C74" s="153"/>
      <c r="D74" s="153"/>
      <c r="E74" s="153"/>
      <c r="F74" s="153"/>
      <c r="G74" s="153"/>
      <c r="H74" s="153"/>
      <c r="I74" s="153"/>
      <c r="J74" s="164">
        <f t="shared" si="1"/>
        <v>0</v>
      </c>
      <c r="K74" s="153"/>
      <c r="L74" s="170" t="str">
        <f>IF(K74="","",IF(K74="SI","No cal documentació",IF(J74&gt;0,(CONCATENATE("1.1.d_",'Valoració '!$D$7,"00",A74))," ")))</f>
        <v/>
      </c>
    </row>
    <row r="75" spans="1:12" x14ac:dyDescent="0.25">
      <c r="A75" s="151">
        <v>68</v>
      </c>
      <c r="B75" s="153"/>
      <c r="C75" s="153"/>
      <c r="D75" s="153"/>
      <c r="E75" s="153"/>
      <c r="F75" s="153"/>
      <c r="G75" s="153"/>
      <c r="H75" s="153"/>
      <c r="I75" s="153"/>
      <c r="J75" s="164">
        <f t="shared" si="1"/>
        <v>0</v>
      </c>
      <c r="K75" s="153"/>
      <c r="L75" s="170" t="str">
        <f>IF(K75="","",IF(K75="SI","No cal documentació",IF(J75&gt;0,(CONCATENATE("1.1.d_",'Valoració '!$D$7,"00",A75))," ")))</f>
        <v/>
      </c>
    </row>
    <row r="76" spans="1:12" x14ac:dyDescent="0.25">
      <c r="A76" s="151">
        <v>69</v>
      </c>
      <c r="B76" s="153"/>
      <c r="C76" s="153"/>
      <c r="D76" s="153"/>
      <c r="E76" s="153"/>
      <c r="F76" s="153"/>
      <c r="G76" s="153"/>
      <c r="H76" s="153"/>
      <c r="I76" s="153"/>
      <c r="J76" s="164">
        <f t="shared" si="1"/>
        <v>0</v>
      </c>
      <c r="K76" s="153"/>
      <c r="L76" s="170" t="str">
        <f>IF(K76="","",IF(K76="SI","No cal documentació",IF(J76&gt;0,(CONCATENATE("1.1.d_",'Valoració '!$D$7,"00",A76))," ")))</f>
        <v/>
      </c>
    </row>
    <row r="77" spans="1:12" x14ac:dyDescent="0.25">
      <c r="A77" s="151">
        <v>70</v>
      </c>
      <c r="B77" s="153"/>
      <c r="C77" s="153"/>
      <c r="D77" s="153"/>
      <c r="E77" s="153"/>
      <c r="F77" s="153"/>
      <c r="G77" s="153"/>
      <c r="H77" s="153"/>
      <c r="I77" s="153"/>
      <c r="J77" s="164">
        <f t="shared" si="1"/>
        <v>0</v>
      </c>
      <c r="K77" s="153"/>
      <c r="L77" s="170" t="str">
        <f>IF(K77="","",IF(K77="SI","No cal documentació",IF(J77&gt;0,(CONCATENATE("1.1.d_",'Valoració '!$D$7,"00",A77))," ")))</f>
        <v/>
      </c>
    </row>
    <row r="78" spans="1:12" x14ac:dyDescent="0.25">
      <c r="A78" s="151">
        <v>71</v>
      </c>
      <c r="B78" s="153"/>
      <c r="C78" s="153"/>
      <c r="D78" s="153"/>
      <c r="E78" s="153"/>
      <c r="F78" s="153"/>
      <c r="G78" s="153"/>
      <c r="H78" s="153"/>
      <c r="I78" s="153"/>
      <c r="J78" s="164">
        <f t="shared" si="1"/>
        <v>0</v>
      </c>
      <c r="K78" s="153"/>
      <c r="L78" s="170" t="str">
        <f>IF(K78="","",IF(K78="SI","No cal documentació",IF(J78&gt;0,(CONCATENATE("1.1.d_",'Valoració '!$D$7,"00",A78))," ")))</f>
        <v/>
      </c>
    </row>
    <row r="79" spans="1:12" x14ac:dyDescent="0.25">
      <c r="A79" s="151">
        <v>72</v>
      </c>
      <c r="B79" s="153"/>
      <c r="C79" s="153"/>
      <c r="D79" s="153"/>
      <c r="E79" s="153"/>
      <c r="F79" s="153"/>
      <c r="G79" s="153"/>
      <c r="H79" s="153"/>
      <c r="I79" s="153"/>
      <c r="J79" s="164">
        <f t="shared" si="1"/>
        <v>0</v>
      </c>
      <c r="K79" s="153"/>
      <c r="L79" s="170" t="str">
        <f>IF(K79="","",IF(K79="SI","No cal documentació",IF(J79&gt;0,(CONCATENATE("1.1.d_",'Valoració '!$D$7,"00",A79))," ")))</f>
        <v/>
      </c>
    </row>
    <row r="80" spans="1:12" x14ac:dyDescent="0.25">
      <c r="A80" s="151">
        <v>73</v>
      </c>
      <c r="B80" s="153"/>
      <c r="C80" s="153"/>
      <c r="D80" s="153"/>
      <c r="E80" s="153"/>
      <c r="F80" s="153"/>
      <c r="G80" s="153"/>
      <c r="H80" s="153"/>
      <c r="I80" s="153"/>
      <c r="J80" s="164">
        <f t="shared" si="1"/>
        <v>0</v>
      </c>
      <c r="K80" s="153"/>
      <c r="L80" s="170" t="str">
        <f>IF(K80="","",IF(K80="SI","No cal documentació",IF(J80&gt;0,(CONCATENATE("1.1.d_",'Valoració '!$D$7,"00",A80))," ")))</f>
        <v/>
      </c>
    </row>
    <row r="81" spans="1:12" x14ac:dyDescent="0.25">
      <c r="A81" s="151">
        <v>74</v>
      </c>
      <c r="B81" s="153"/>
      <c r="C81" s="153"/>
      <c r="D81" s="153"/>
      <c r="E81" s="153"/>
      <c r="F81" s="153"/>
      <c r="G81" s="153"/>
      <c r="H81" s="153"/>
      <c r="I81" s="153"/>
      <c r="J81" s="164">
        <f t="shared" si="1"/>
        <v>0</v>
      </c>
      <c r="K81" s="153"/>
      <c r="L81" s="170" t="str">
        <f>IF(K81="","",IF(K81="SI","No cal documentació",IF(J81&gt;0,(CONCATENATE("1.1.d_",'Valoració '!$D$7,"00",A81))," ")))</f>
        <v/>
      </c>
    </row>
    <row r="82" spans="1:12" x14ac:dyDescent="0.25">
      <c r="A82" s="151">
        <v>75</v>
      </c>
      <c r="B82" s="153"/>
      <c r="C82" s="153"/>
      <c r="D82" s="153"/>
      <c r="E82" s="153"/>
      <c r="F82" s="153"/>
      <c r="G82" s="153"/>
      <c r="H82" s="153"/>
      <c r="I82" s="153"/>
      <c r="J82" s="164">
        <f t="shared" si="1"/>
        <v>0</v>
      </c>
      <c r="K82" s="153"/>
      <c r="L82" s="170" t="str">
        <f>IF(K82="","",IF(K82="SI","No cal documentació",IF(J82&gt;0,(CONCATENATE("1.1.d_",'Valoració '!$D$7,"00",A82))," ")))</f>
        <v/>
      </c>
    </row>
    <row r="83" spans="1:12" x14ac:dyDescent="0.25">
      <c r="A83" s="151">
        <v>76</v>
      </c>
      <c r="B83" s="153"/>
      <c r="C83" s="153"/>
      <c r="D83" s="153"/>
      <c r="E83" s="153"/>
      <c r="F83" s="153"/>
      <c r="G83" s="153"/>
      <c r="H83" s="153"/>
      <c r="I83" s="153"/>
      <c r="J83" s="164">
        <f t="shared" si="1"/>
        <v>0</v>
      </c>
      <c r="K83" s="153"/>
      <c r="L83" s="170" t="str">
        <f>IF(K83="","",IF(K83="SI","No cal documentació",IF(J83&gt;0,(CONCATENATE("1.1.d_",'Valoració '!$D$7,"00",A83))," ")))</f>
        <v/>
      </c>
    </row>
    <row r="84" spans="1:12" x14ac:dyDescent="0.25">
      <c r="A84" s="151">
        <v>77</v>
      </c>
      <c r="B84" s="153"/>
      <c r="C84" s="153"/>
      <c r="D84" s="153"/>
      <c r="E84" s="153"/>
      <c r="F84" s="153"/>
      <c r="G84" s="153"/>
      <c r="H84" s="153"/>
      <c r="I84" s="153"/>
      <c r="J84" s="164">
        <f t="shared" si="1"/>
        <v>0</v>
      </c>
      <c r="K84" s="153"/>
      <c r="L84" s="170" t="str">
        <f>IF(K84="","",IF(K84="SI","No cal documentació",IF(J84&gt;0,(CONCATENATE("1.1.d_",'Valoració '!$D$7,"00",A84))," ")))</f>
        <v/>
      </c>
    </row>
    <row r="85" spans="1:12" x14ac:dyDescent="0.25">
      <c r="A85" s="151">
        <v>78</v>
      </c>
      <c r="B85" s="153"/>
      <c r="C85" s="153"/>
      <c r="D85" s="153"/>
      <c r="E85" s="153"/>
      <c r="F85" s="153"/>
      <c r="G85" s="153"/>
      <c r="H85" s="153"/>
      <c r="I85" s="153"/>
      <c r="J85" s="164">
        <f t="shared" si="1"/>
        <v>0</v>
      </c>
      <c r="K85" s="153"/>
      <c r="L85" s="170" t="str">
        <f>IF(K85="","",IF(K85="SI","No cal documentació",IF(J85&gt;0,(CONCATENATE("1.1.d_",'Valoració '!$D$7,"00",A85))," ")))</f>
        <v/>
      </c>
    </row>
    <row r="86" spans="1:12" x14ac:dyDescent="0.25">
      <c r="A86" s="151">
        <v>79</v>
      </c>
      <c r="B86" s="153"/>
      <c r="C86" s="153"/>
      <c r="D86" s="153"/>
      <c r="E86" s="153"/>
      <c r="F86" s="153"/>
      <c r="G86" s="153"/>
      <c r="H86" s="153"/>
      <c r="I86" s="153"/>
      <c r="J86" s="164">
        <f t="shared" si="1"/>
        <v>0</v>
      </c>
      <c r="K86" s="153"/>
      <c r="L86" s="170" t="str">
        <f>IF(K86="","",IF(K86="SI","No cal documentació",IF(J86&gt;0,(CONCATENATE("1.1.d_",'Valoració '!$D$7,"00",A86))," ")))</f>
        <v/>
      </c>
    </row>
    <row r="87" spans="1:12" x14ac:dyDescent="0.25">
      <c r="A87" s="151">
        <v>80</v>
      </c>
      <c r="B87" s="153"/>
      <c r="C87" s="153"/>
      <c r="D87" s="153"/>
      <c r="E87" s="153"/>
      <c r="F87" s="153"/>
      <c r="G87" s="153"/>
      <c r="H87" s="153"/>
      <c r="I87" s="153"/>
      <c r="J87" s="164">
        <f t="shared" si="1"/>
        <v>0</v>
      </c>
      <c r="K87" s="153"/>
      <c r="L87" s="170" t="str">
        <f>IF(K87="","",IF(K87="SI","No cal documentació",IF(J87&gt;0,(CONCATENATE("1.1.d_",'Valoració '!$D$7,"00",A87))," ")))</f>
        <v/>
      </c>
    </row>
    <row r="88" spans="1:12" x14ac:dyDescent="0.25">
      <c r="A88" s="151">
        <v>81</v>
      </c>
      <c r="B88" s="153"/>
      <c r="C88" s="153"/>
      <c r="D88" s="153"/>
      <c r="E88" s="153"/>
      <c r="F88" s="153"/>
      <c r="G88" s="153"/>
      <c r="H88" s="153"/>
      <c r="I88" s="153"/>
      <c r="J88" s="164">
        <f t="shared" si="1"/>
        <v>0</v>
      </c>
      <c r="K88" s="153"/>
      <c r="L88" s="170" t="str">
        <f>IF(K88="","",IF(K88="SI","No cal documentació",IF(J88&gt;0,(CONCATENATE("1.1.d_",'Valoració '!$D$7,"00",A88))," ")))</f>
        <v/>
      </c>
    </row>
    <row r="89" spans="1:12" x14ac:dyDescent="0.25">
      <c r="A89" s="151">
        <v>82</v>
      </c>
      <c r="B89" s="153"/>
      <c r="C89" s="153"/>
      <c r="D89" s="153"/>
      <c r="E89" s="153"/>
      <c r="F89" s="153"/>
      <c r="G89" s="153"/>
      <c r="H89" s="153"/>
      <c r="I89" s="153"/>
      <c r="J89" s="164">
        <f t="shared" si="1"/>
        <v>0</v>
      </c>
      <c r="K89" s="153"/>
      <c r="L89" s="170" t="str">
        <f>IF(K89="","",IF(K89="SI","No cal documentació",IF(J89&gt;0,(CONCATENATE("1.1.d_",'Valoració '!$D$7,"00",A89))," ")))</f>
        <v/>
      </c>
    </row>
    <row r="90" spans="1:12" x14ac:dyDescent="0.25">
      <c r="A90" s="151">
        <v>83</v>
      </c>
      <c r="B90" s="153"/>
      <c r="C90" s="153"/>
      <c r="D90" s="153"/>
      <c r="E90" s="153"/>
      <c r="F90" s="153"/>
      <c r="G90" s="153"/>
      <c r="H90" s="153"/>
      <c r="I90" s="153"/>
      <c r="J90" s="164">
        <f t="shared" si="1"/>
        <v>0</v>
      </c>
      <c r="K90" s="153"/>
      <c r="L90" s="170" t="str">
        <f>IF(K90="","",IF(K90="SI","No cal documentació",IF(J90&gt;0,(CONCATENATE("1.1.d_",'Valoració '!$D$7,"00",A90))," ")))</f>
        <v/>
      </c>
    </row>
    <row r="91" spans="1:12" x14ac:dyDescent="0.25">
      <c r="A91" s="151">
        <v>84</v>
      </c>
      <c r="B91" s="153"/>
      <c r="C91" s="153"/>
      <c r="D91" s="153"/>
      <c r="E91" s="153"/>
      <c r="F91" s="153"/>
      <c r="G91" s="153"/>
      <c r="H91" s="153"/>
      <c r="I91" s="153"/>
      <c r="J91" s="164">
        <f t="shared" si="1"/>
        <v>0</v>
      </c>
      <c r="K91" s="153"/>
      <c r="L91" s="170" t="str">
        <f>IF(K91="","",IF(K91="SI","No cal documentació",IF(J91&gt;0,(CONCATENATE("1.1.d_",'Valoració '!$D$7,"00",A91))," ")))</f>
        <v/>
      </c>
    </row>
    <row r="92" spans="1:12" x14ac:dyDescent="0.25">
      <c r="A92" s="151">
        <v>85</v>
      </c>
      <c r="B92" s="153"/>
      <c r="C92" s="153"/>
      <c r="D92" s="153"/>
      <c r="E92" s="153"/>
      <c r="F92" s="153"/>
      <c r="G92" s="153"/>
      <c r="H92" s="153"/>
      <c r="I92" s="153"/>
      <c r="J92" s="164">
        <f t="shared" si="1"/>
        <v>0</v>
      </c>
      <c r="K92" s="153"/>
      <c r="L92" s="170" t="str">
        <f>IF(K92="","",IF(K92="SI","No cal documentació",IF(J92&gt;0,(CONCATENATE("1.1.d_",'Valoració '!$D$7,"00",A92))," ")))</f>
        <v/>
      </c>
    </row>
    <row r="93" spans="1:12" x14ac:dyDescent="0.25">
      <c r="A93" s="151">
        <v>86</v>
      </c>
      <c r="B93" s="153"/>
      <c r="C93" s="153"/>
      <c r="D93" s="153"/>
      <c r="E93" s="153"/>
      <c r="F93" s="153"/>
      <c r="G93" s="153"/>
      <c r="H93" s="153"/>
      <c r="I93" s="153"/>
      <c r="J93" s="164">
        <f t="shared" si="1"/>
        <v>0</v>
      </c>
      <c r="K93" s="153"/>
      <c r="L93" s="170" t="str">
        <f>IF(K93="","",IF(K93="SI","No cal documentació",IF(J93&gt;0,(CONCATENATE("1.1.d_",'Valoració '!$D$7,"00",A93))," ")))</f>
        <v/>
      </c>
    </row>
    <row r="94" spans="1:12" x14ac:dyDescent="0.25">
      <c r="A94" s="151">
        <v>87</v>
      </c>
      <c r="B94" s="153"/>
      <c r="C94" s="153"/>
      <c r="D94" s="153"/>
      <c r="E94" s="153"/>
      <c r="F94" s="153"/>
      <c r="G94" s="153"/>
      <c r="H94" s="153"/>
      <c r="I94" s="153"/>
      <c r="J94" s="164">
        <f t="shared" si="1"/>
        <v>0</v>
      </c>
      <c r="K94" s="153"/>
      <c r="L94" s="170" t="str">
        <f>IF(K94="","",IF(K94="SI","No cal documentació",IF(J94&gt;0,(CONCATENATE("1.1.d_",'Valoració '!$D$7,"00",A94))," ")))</f>
        <v/>
      </c>
    </row>
    <row r="95" spans="1:12" x14ac:dyDescent="0.25">
      <c r="A95" s="151">
        <v>88</v>
      </c>
      <c r="B95" s="153"/>
      <c r="C95" s="153"/>
      <c r="D95" s="153"/>
      <c r="E95" s="153"/>
      <c r="F95" s="153"/>
      <c r="G95" s="153"/>
      <c r="H95" s="153"/>
      <c r="I95" s="153"/>
      <c r="J95" s="164">
        <f t="shared" si="1"/>
        <v>0</v>
      </c>
      <c r="K95" s="153"/>
      <c r="L95" s="170" t="str">
        <f>IF(K95="","",IF(K95="SI","No cal documentació",IF(J95&gt;0,(CONCATENATE("1.1.d_",'Valoració '!$D$7,"00",A95))," ")))</f>
        <v/>
      </c>
    </row>
    <row r="96" spans="1:12" x14ac:dyDescent="0.25">
      <c r="A96" s="151">
        <v>89</v>
      </c>
      <c r="B96" s="153"/>
      <c r="C96" s="153"/>
      <c r="D96" s="153"/>
      <c r="E96" s="153"/>
      <c r="F96" s="153"/>
      <c r="G96" s="153"/>
      <c r="H96" s="153"/>
      <c r="I96" s="153"/>
      <c r="J96" s="164">
        <f t="shared" si="1"/>
        <v>0</v>
      </c>
      <c r="K96" s="153"/>
      <c r="L96" s="170" t="str">
        <f>IF(K96="","",IF(K96="SI","No cal documentació",IF(J96&gt;0,(CONCATENATE("1.1.d_",'Valoració '!$D$7,"00",A96))," ")))</f>
        <v/>
      </c>
    </row>
    <row r="97" spans="1:12" x14ac:dyDescent="0.25">
      <c r="A97" s="151">
        <v>90</v>
      </c>
      <c r="B97" s="153"/>
      <c r="C97" s="153"/>
      <c r="D97" s="153"/>
      <c r="E97" s="153"/>
      <c r="F97" s="153"/>
      <c r="G97" s="153"/>
      <c r="H97" s="153"/>
      <c r="I97" s="153"/>
      <c r="J97" s="164">
        <f t="shared" si="1"/>
        <v>0</v>
      </c>
      <c r="K97" s="153"/>
      <c r="L97" s="170" t="str">
        <f>IF(K97="","",IF(K97="SI","No cal documentació",IF(J97&gt;0,(CONCATENATE("1.1.d_",'Valoració '!$D$7,"00",A97))," ")))</f>
        <v/>
      </c>
    </row>
    <row r="98" spans="1:12" x14ac:dyDescent="0.25">
      <c r="A98" s="151">
        <v>91</v>
      </c>
      <c r="B98" s="153"/>
      <c r="C98" s="153"/>
      <c r="D98" s="153"/>
      <c r="E98" s="153"/>
      <c r="F98" s="153"/>
      <c r="G98" s="153"/>
      <c r="H98" s="153"/>
      <c r="I98" s="153"/>
      <c r="J98" s="164">
        <f t="shared" si="1"/>
        <v>0</v>
      </c>
      <c r="K98" s="153"/>
      <c r="L98" s="170" t="str">
        <f>IF(K98="","",IF(K98="SI","No cal documentació",IF(J98&gt;0,(CONCATENATE("1.1.d_",'Valoració '!$D$7,"00",A98))," ")))</f>
        <v/>
      </c>
    </row>
    <row r="99" spans="1:12" x14ac:dyDescent="0.25">
      <c r="A99" s="151">
        <v>92</v>
      </c>
      <c r="B99" s="153"/>
      <c r="C99" s="153"/>
      <c r="D99" s="153"/>
      <c r="E99" s="153"/>
      <c r="F99" s="153"/>
      <c r="G99" s="153"/>
      <c r="H99" s="153"/>
      <c r="I99" s="153"/>
      <c r="J99" s="164">
        <f t="shared" si="1"/>
        <v>0</v>
      </c>
      <c r="K99" s="153"/>
      <c r="L99" s="170" t="str">
        <f>IF(K99="","",IF(K99="SI","No cal documentació",IF(J99&gt;0,(CONCATENATE("1.1.d_",'Valoració '!$D$7,"00",A99))," ")))</f>
        <v/>
      </c>
    </row>
    <row r="100" spans="1:12" x14ac:dyDescent="0.25">
      <c r="A100" s="151">
        <v>93</v>
      </c>
      <c r="B100" s="153"/>
      <c r="C100" s="153"/>
      <c r="D100" s="153"/>
      <c r="E100" s="153"/>
      <c r="F100" s="153"/>
      <c r="G100" s="153"/>
      <c r="H100" s="153"/>
      <c r="I100" s="153"/>
      <c r="J100" s="164">
        <f t="shared" si="1"/>
        <v>0</v>
      </c>
      <c r="K100" s="153"/>
      <c r="L100" s="170" t="str">
        <f>IF(K100="","",IF(K100="SI","No cal documentació",IF(J100&gt;0,(CONCATENATE("1.1.d_",'Valoració '!$D$7,"00",A100))," ")))</f>
        <v/>
      </c>
    </row>
    <row r="101" spans="1:12" x14ac:dyDescent="0.25">
      <c r="A101" s="151">
        <v>94</v>
      </c>
      <c r="B101" s="153"/>
      <c r="C101" s="153"/>
      <c r="D101" s="153"/>
      <c r="E101" s="153"/>
      <c r="F101" s="153"/>
      <c r="G101" s="153"/>
      <c r="H101" s="153"/>
      <c r="I101" s="153"/>
      <c r="J101" s="164">
        <f t="shared" si="1"/>
        <v>0</v>
      </c>
      <c r="K101" s="153"/>
      <c r="L101" s="170" t="str">
        <f>IF(K101="","",IF(K101="SI","No cal documentació",IF(J101&gt;0,(CONCATENATE("1.1.d_",'Valoració '!$D$7,"00",A101))," ")))</f>
        <v/>
      </c>
    </row>
    <row r="102" spans="1:12" x14ac:dyDescent="0.25">
      <c r="A102" s="151">
        <v>95</v>
      </c>
      <c r="B102" s="153"/>
      <c r="C102" s="153"/>
      <c r="D102" s="153"/>
      <c r="E102" s="153"/>
      <c r="F102" s="153"/>
      <c r="G102" s="153"/>
      <c r="H102" s="153"/>
      <c r="I102" s="153"/>
      <c r="J102" s="164">
        <f t="shared" si="1"/>
        <v>0</v>
      </c>
      <c r="K102" s="153"/>
      <c r="L102" s="170" t="str">
        <f>IF(K102="","",IF(K102="SI","No cal documentació",IF(J102&gt;0,(CONCATENATE("1.1.d_",'Valoració '!$D$7,"00",A102))," ")))</f>
        <v/>
      </c>
    </row>
    <row r="103" spans="1:12" x14ac:dyDescent="0.25">
      <c r="A103" s="151">
        <v>96</v>
      </c>
      <c r="B103" s="153"/>
      <c r="C103" s="153"/>
      <c r="D103" s="153"/>
      <c r="E103" s="153"/>
      <c r="F103" s="153"/>
      <c r="G103" s="153"/>
      <c r="H103" s="153"/>
      <c r="I103" s="153"/>
      <c r="J103" s="164">
        <f t="shared" si="1"/>
        <v>0</v>
      </c>
      <c r="K103" s="153"/>
      <c r="L103" s="170" t="str">
        <f>IF(K103="","",IF(K103="SI","No cal documentació",IF(J103&gt;0,(CONCATENATE("1.1.d_",'Valoració '!$D$7,"00",A103))," ")))</f>
        <v/>
      </c>
    </row>
    <row r="104" spans="1:12" x14ac:dyDescent="0.25">
      <c r="A104" s="151">
        <v>97</v>
      </c>
      <c r="B104" s="153"/>
      <c r="C104" s="153"/>
      <c r="D104" s="153"/>
      <c r="E104" s="153"/>
      <c r="F104" s="153"/>
      <c r="G104" s="153"/>
      <c r="H104" s="153"/>
      <c r="I104" s="153"/>
      <c r="J104" s="164">
        <f t="shared" si="1"/>
        <v>0</v>
      </c>
      <c r="K104" s="153"/>
      <c r="L104" s="170" t="str">
        <f>IF(K104="","",IF(K104="SI","No cal documentació",IF(J104&gt;0,(CONCATENATE("1.1.d_",'Valoració '!$D$7,"00",A104))," ")))</f>
        <v/>
      </c>
    </row>
    <row r="105" spans="1:12" x14ac:dyDescent="0.25">
      <c r="A105" s="151">
        <v>98</v>
      </c>
      <c r="B105" s="153"/>
      <c r="C105" s="153"/>
      <c r="D105" s="153"/>
      <c r="E105" s="153"/>
      <c r="F105" s="153"/>
      <c r="G105" s="153"/>
      <c r="H105" s="153"/>
      <c r="I105" s="153"/>
      <c r="J105" s="164">
        <f t="shared" si="1"/>
        <v>0</v>
      </c>
      <c r="K105" s="153"/>
      <c r="L105" s="170" t="str">
        <f>IF(K105="","",IF(K105="SI","No cal documentació",IF(J105&gt;0,(CONCATENATE("1.1.d_",'Valoració '!$D$7,"00",A105))," ")))</f>
        <v/>
      </c>
    </row>
    <row r="106" spans="1:12" x14ac:dyDescent="0.25">
      <c r="A106" s="151">
        <v>99</v>
      </c>
      <c r="B106" s="153"/>
      <c r="C106" s="153"/>
      <c r="D106" s="153"/>
      <c r="E106" s="153"/>
      <c r="F106" s="153"/>
      <c r="G106" s="153"/>
      <c r="H106" s="153"/>
      <c r="I106" s="153"/>
      <c r="J106" s="164">
        <f t="shared" si="1"/>
        <v>0</v>
      </c>
      <c r="K106" s="153"/>
      <c r="L106" s="170" t="str">
        <f>IF(K106="","",IF(K106="SI","No cal documentació",IF(J106&gt;0,(CONCATENATE("1.1.d_",'Valoració '!$D$7,"00",A106))," ")))</f>
        <v/>
      </c>
    </row>
    <row r="107" spans="1:12" x14ac:dyDescent="0.25">
      <c r="A107" s="151">
        <v>100</v>
      </c>
      <c r="B107" s="153"/>
      <c r="C107" s="153"/>
      <c r="D107" s="153"/>
      <c r="E107" s="153"/>
      <c r="F107" s="153"/>
      <c r="G107" s="153"/>
      <c r="H107" s="153"/>
      <c r="I107" s="153"/>
      <c r="J107" s="164">
        <f t="shared" si="1"/>
        <v>0</v>
      </c>
      <c r="K107" s="153"/>
      <c r="L107" s="170" t="str">
        <f>IF(K107="","",IF(K107="SI","No cal documentació",IF(J107&gt;0,(CONCATENATE("1.1.d_",'Valoració '!$D$7,"00",A107))," ")))</f>
        <v/>
      </c>
    </row>
  </sheetData>
  <sheetProtection algorithmName="SHA-512" hashValue="yZhBvO+SdBuMAVi7Fd99Bv9Dt6ZIeawmNa0WolUkxJmboHmAJfAVnvfVR9An4hpbFFALTC2YRSz0AKWFVPftgg==" saltValue="ouSmBE+oLFbkC5iu7LZRqg==" spinCount="100000" sheet="1" objects="1" scenarios="1"/>
  <mergeCells count="1">
    <mergeCell ref="A6:I6"/>
  </mergeCells>
  <dataValidations count="1">
    <dataValidation type="list" allowBlank="1" showInputMessage="1" showErrorMessage="1" sqref="K8:K107 F8:H107" xr:uid="{E2147540-4564-4801-97F1-19DBFD0D8F50}">
      <formula1>"si, no"</formula1>
    </dataValidation>
  </dataValidations>
  <hyperlinks>
    <hyperlink ref="P4" r:id="rId1" xr:uid="{1B634084-AFD9-43E6-B096-E7BB86701468}"/>
    <hyperlink ref="A4" r:id="rId2" xr:uid="{0C5F98B9-1469-483A-8B88-4BB6D807F51F}"/>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1">
              <controlPr defaultSize="0" print="0" autoFill="0" autoPict="0" macro="[0]!Enviar">
                <anchor moveWithCells="1" sizeWithCells="1">
                  <from>
                    <xdr:col>7</xdr:col>
                    <xdr:colOff>276225</xdr:colOff>
                    <xdr:row>0</xdr:row>
                    <xdr:rowOff>19050</xdr:rowOff>
                  </from>
                  <to>
                    <xdr:col>8</xdr:col>
                    <xdr:colOff>390525</xdr:colOff>
                    <xdr:row>3</xdr:row>
                    <xdr:rowOff>228600</xdr:rowOff>
                  </to>
                </anchor>
              </controlPr>
            </control>
          </mc:Choice>
        </mc:AlternateContent>
        <mc:AlternateContent xmlns:mc="http://schemas.openxmlformats.org/markup-compatibility/2006">
          <mc:Choice Requires="x14">
            <control shapeId="27650" r:id="rId6" name="Button 2">
              <controlPr defaultSize="0" print="0" autoFill="0" autoPict="0" macro="[1]!Enviar">
                <anchor moveWithCells="1" sizeWithCells="1">
                  <from>
                    <xdr:col>7</xdr:col>
                    <xdr:colOff>276225</xdr:colOff>
                    <xdr:row>0</xdr:row>
                    <xdr:rowOff>19050</xdr:rowOff>
                  </from>
                  <to>
                    <xdr:col>8</xdr:col>
                    <xdr:colOff>390525</xdr:colOff>
                    <xdr:row>3</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8"/>
  <dimension ref="A1:L222"/>
  <sheetViews>
    <sheetView topLeftCell="E1" zoomScale="84" zoomScaleNormal="84" workbookViewId="0"/>
  </sheetViews>
  <sheetFormatPr baseColWidth="10" defaultColWidth="11.42578125" defaultRowHeight="15" x14ac:dyDescent="0.25"/>
  <cols>
    <col min="1" max="1" width="11.42578125" style="38"/>
    <col min="2" max="2" width="48.5703125" style="38" customWidth="1"/>
    <col min="3" max="4" width="49.7109375" style="38" customWidth="1"/>
    <col min="5" max="5" width="36" style="38" customWidth="1"/>
    <col min="6" max="6" width="42.140625" style="38" customWidth="1"/>
    <col min="7" max="8" width="42.5703125" style="38" customWidth="1"/>
    <col min="9" max="9" width="13.85546875" style="38" customWidth="1"/>
    <col min="10" max="10" width="13.85546875" style="38" hidden="1" customWidth="1"/>
    <col min="11" max="11" width="11.42578125" style="38"/>
    <col min="12" max="12" width="21.5703125" style="38" customWidth="1"/>
    <col min="13" max="16384" width="11.42578125" style="38"/>
  </cols>
  <sheetData>
    <row r="1" spans="1:4" x14ac:dyDescent="0.25">
      <c r="A1" s="15" t="s">
        <v>59</v>
      </c>
      <c r="B1" s="15"/>
    </row>
    <row r="2" spans="1:4" ht="16.5" customHeight="1" x14ac:dyDescent="0.25">
      <c r="A2" s="38" t="s">
        <v>60</v>
      </c>
    </row>
    <row r="4" spans="1:4" ht="18.75" x14ac:dyDescent="0.25">
      <c r="A4" s="18" t="s">
        <v>98</v>
      </c>
      <c r="B4" s="210" t="s">
        <v>120</v>
      </c>
      <c r="C4" s="211">
        <f>(C6+C5)/10</f>
        <v>0</v>
      </c>
    </row>
    <row r="5" spans="1:4" ht="18.75" x14ac:dyDescent="0.25">
      <c r="B5" s="210" t="s">
        <v>64</v>
      </c>
      <c r="C5" s="211">
        <f>IF(SUMIF(K22:K221,0.25)&gt;1.25,1.25,SUMIF(K22:K221,0.25)+IF(SUMIF(K22:K221,0.05)&gt;1.25,1.25,SUMIF(K22:K221,0.05))+SUMIF(K22:K221,1))</f>
        <v>0</v>
      </c>
    </row>
    <row r="6" spans="1:4" ht="18.75" x14ac:dyDescent="0.25">
      <c r="A6" s="40"/>
      <c r="B6" s="210" t="s">
        <v>63</v>
      </c>
      <c r="C6" s="211">
        <f>SUM(I22:I221)</f>
        <v>0</v>
      </c>
      <c r="D6" s="40"/>
    </row>
    <row r="7" spans="1:4" ht="18.75" x14ac:dyDescent="0.25">
      <c r="A7" s="40"/>
      <c r="B7" s="41"/>
      <c r="C7" s="17"/>
      <c r="D7" s="40"/>
    </row>
    <row r="8" spans="1:4" ht="18.75" x14ac:dyDescent="0.25">
      <c r="A8" s="40"/>
      <c r="B8" s="41"/>
      <c r="C8" s="17"/>
      <c r="D8" s="40"/>
    </row>
    <row r="9" spans="1:4" ht="18.75" x14ac:dyDescent="0.25">
      <c r="A9" s="40"/>
      <c r="B9" s="41"/>
      <c r="C9" s="17"/>
      <c r="D9" s="40"/>
    </row>
    <row r="10" spans="1:4" ht="18.75" x14ac:dyDescent="0.25">
      <c r="A10" s="40"/>
      <c r="B10" s="41"/>
      <c r="C10" s="17" t="s">
        <v>301</v>
      </c>
      <c r="D10" s="40"/>
    </row>
    <row r="11" spans="1:4" ht="18.75" x14ac:dyDescent="0.25">
      <c r="A11" s="40"/>
      <c r="B11" s="41"/>
      <c r="C11" s="17" t="s">
        <v>302</v>
      </c>
      <c r="D11" s="40"/>
    </row>
    <row r="12" spans="1:4" ht="18.75" x14ac:dyDescent="0.25">
      <c r="A12" s="40"/>
      <c r="B12" s="41"/>
      <c r="C12" s="17" t="s">
        <v>303</v>
      </c>
      <c r="D12" s="40"/>
    </row>
    <row r="13" spans="1:4" ht="18.75" x14ac:dyDescent="0.25">
      <c r="A13" s="40"/>
      <c r="B13" s="41"/>
      <c r="C13" s="17" t="s">
        <v>304</v>
      </c>
      <c r="D13" s="40"/>
    </row>
    <row r="14" spans="1:4" ht="18.75" x14ac:dyDescent="0.25">
      <c r="A14" s="40"/>
      <c r="B14" s="41"/>
      <c r="C14" s="17"/>
      <c r="D14" s="40"/>
    </row>
    <row r="15" spans="1:4" ht="18.75" x14ac:dyDescent="0.25">
      <c r="A15" s="40"/>
      <c r="B15" s="41"/>
      <c r="C15" s="17"/>
      <c r="D15" s="40"/>
    </row>
    <row r="16" spans="1:4" ht="21.75" customHeight="1" x14ac:dyDescent="0.25">
      <c r="A16" s="40"/>
      <c r="B16" s="41"/>
      <c r="C16" s="17"/>
      <c r="D16" s="42" t="s">
        <v>185</v>
      </c>
    </row>
    <row r="17" spans="1:12" ht="15.75" x14ac:dyDescent="0.25">
      <c r="A17" s="308" t="s">
        <v>162</v>
      </c>
      <c r="B17" s="309"/>
      <c r="C17" s="309"/>
      <c r="D17" s="309"/>
      <c r="E17" s="309"/>
      <c r="F17" s="309"/>
      <c r="G17" s="309"/>
      <c r="H17" s="309"/>
      <c r="I17" s="310"/>
    </row>
    <row r="18" spans="1:12" ht="28.5" customHeight="1" x14ac:dyDescent="0.25">
      <c r="A18" s="313" t="s">
        <v>46</v>
      </c>
      <c r="B18" s="317" t="s">
        <v>61</v>
      </c>
      <c r="C18" s="204" t="s">
        <v>300</v>
      </c>
      <c r="D18" s="205" t="s">
        <v>84</v>
      </c>
      <c r="E18" s="315" t="s">
        <v>389</v>
      </c>
      <c r="F18" s="317" t="s">
        <v>62</v>
      </c>
      <c r="G18" s="318" t="s">
        <v>187</v>
      </c>
      <c r="H18" s="318" t="s">
        <v>188</v>
      </c>
      <c r="I18" s="311" t="s">
        <v>63</v>
      </c>
      <c r="J18" s="312" t="s">
        <v>120</v>
      </c>
      <c r="K18" s="312" t="s">
        <v>64</v>
      </c>
      <c r="L18" s="307" t="s">
        <v>44</v>
      </c>
    </row>
    <row r="19" spans="1:12" ht="24.6" customHeight="1" x14ac:dyDescent="0.25">
      <c r="A19" s="313"/>
      <c r="B19" s="317"/>
      <c r="C19" s="206"/>
      <c r="D19" s="207" t="s">
        <v>83</v>
      </c>
      <c r="E19" s="315"/>
      <c r="F19" s="317"/>
      <c r="G19" s="319"/>
      <c r="H19" s="319"/>
      <c r="I19" s="312"/>
      <c r="J19" s="312"/>
      <c r="K19" s="312" t="s">
        <v>64</v>
      </c>
      <c r="L19" s="307"/>
    </row>
    <row r="20" spans="1:12" ht="21" customHeight="1" x14ac:dyDescent="0.25">
      <c r="A20" s="313"/>
      <c r="B20" s="317"/>
      <c r="C20" s="206"/>
      <c r="D20" s="212"/>
      <c r="E20" s="315"/>
      <c r="F20" s="317"/>
      <c r="G20" s="319"/>
      <c r="H20" s="319"/>
      <c r="I20" s="312"/>
      <c r="J20" s="312"/>
      <c r="K20" s="312"/>
      <c r="L20" s="307"/>
    </row>
    <row r="21" spans="1:12" ht="21" customHeight="1" x14ac:dyDescent="0.25">
      <c r="A21" s="314"/>
      <c r="B21" s="311"/>
      <c r="C21" s="208"/>
      <c r="D21" s="209"/>
      <c r="E21" s="316"/>
      <c r="F21" s="311"/>
      <c r="G21" s="320"/>
      <c r="H21" s="320"/>
      <c r="I21" s="312"/>
      <c r="J21" s="312"/>
      <c r="K21" s="312"/>
      <c r="L21" s="307"/>
    </row>
    <row r="22" spans="1:12" x14ac:dyDescent="0.25">
      <c r="A22" s="203">
        <v>1</v>
      </c>
      <c r="B22" s="19"/>
      <c r="C22" s="19"/>
      <c r="D22" s="20"/>
      <c r="E22" s="19"/>
      <c r="F22" s="19"/>
      <c r="G22" s="19"/>
      <c r="H22" s="43" t="str">
        <f>IF(B22&gt;0,CONCATENATE("CITES_",A22,"_",'Valoració '!$D$7)," ")</f>
        <v xml:space="preserve"> </v>
      </c>
      <c r="I22" s="203">
        <f>IF(C22&lt;&gt;"",1,0)</f>
        <v>0</v>
      </c>
      <c r="J22" s="203" t="e">
        <f>IF(#REF!=1,I22/2,IF(#REF!=2,I22/4,0))</f>
        <v>#REF!</v>
      </c>
      <c r="K22" s="203">
        <f t="shared" ref="K22:K27" si="0">IF(F22&lt;&gt;"",IF(F22&lt;50,0.05,IF(AND(F22&gt;49,F22&lt;100),0.25,1)),0)</f>
        <v>0</v>
      </c>
      <c r="L22" s="217" t="str">
        <f>IF(D22&lt;&gt;"",CONCATENATE('Valoració '!$D$7,"1.1.e_00",C22),"")</f>
        <v/>
      </c>
    </row>
    <row r="23" spans="1:12" x14ac:dyDescent="0.25">
      <c r="A23" s="203">
        <v>2</v>
      </c>
      <c r="B23" s="19"/>
      <c r="C23" s="19"/>
      <c r="D23" s="21"/>
      <c r="E23" s="19"/>
      <c r="F23" s="19"/>
      <c r="G23" s="19"/>
      <c r="H23" s="43" t="str">
        <f>IF(B23&gt;0,CONCATENATE("CITES_",A23,"_",'Valoració '!$D$7)," ")</f>
        <v xml:space="preserve"> </v>
      </c>
      <c r="I23" s="203">
        <f t="shared" ref="I23:I86" si="1">IF(C23&lt;&gt;"",1,0)</f>
        <v>0</v>
      </c>
      <c r="J23" s="203" t="e">
        <f>IF(#REF!=1,I23/2,IF(#REF!=2,I23/4,0))</f>
        <v>#REF!</v>
      </c>
      <c r="K23" s="203">
        <f t="shared" si="0"/>
        <v>0</v>
      </c>
      <c r="L23" s="217" t="str">
        <f>IF(D23&lt;&gt;"",CONCATENATE('Valoració '!$D$7,"1.1.e_00",C23),"")</f>
        <v/>
      </c>
    </row>
    <row r="24" spans="1:12" x14ac:dyDescent="0.25">
      <c r="A24" s="203">
        <v>3</v>
      </c>
      <c r="B24" s="19"/>
      <c r="C24" s="19"/>
      <c r="D24" s="21"/>
      <c r="E24" s="19"/>
      <c r="F24" s="19"/>
      <c r="G24" s="19"/>
      <c r="H24" s="43" t="str">
        <f>IF(B24&gt;0,CONCATENATE("CITES_",A24,"_",'Valoració '!$D$7)," ")</f>
        <v xml:space="preserve"> </v>
      </c>
      <c r="I24" s="203">
        <f t="shared" si="1"/>
        <v>0</v>
      </c>
      <c r="J24" s="203" t="e">
        <f>IF(#REF!=1,I24/2,IF(#REF!=2,I24/4,0))</f>
        <v>#REF!</v>
      </c>
      <c r="K24" s="203">
        <f t="shared" si="0"/>
        <v>0</v>
      </c>
      <c r="L24" s="217" t="str">
        <f>IF(D24&lt;&gt;"",CONCATENATE('Valoració '!$D$7,"1.1.e_00",C24),"")</f>
        <v/>
      </c>
    </row>
    <row r="25" spans="1:12" x14ac:dyDescent="0.25">
      <c r="A25" s="203">
        <v>4</v>
      </c>
      <c r="B25" s="19"/>
      <c r="C25" s="19"/>
      <c r="D25" s="21"/>
      <c r="E25" s="19"/>
      <c r="F25" s="19"/>
      <c r="G25" s="19"/>
      <c r="H25" s="43" t="str">
        <f>IF(B25&gt;0,CONCATENATE("CITES_",A25,"_",'Valoració '!$D$7)," ")</f>
        <v xml:space="preserve"> </v>
      </c>
      <c r="I25" s="203">
        <f t="shared" si="1"/>
        <v>0</v>
      </c>
      <c r="J25" s="203" t="e">
        <f>IF(#REF!=1,I25/2,IF(#REF!=2,I25/4,0))</f>
        <v>#REF!</v>
      </c>
      <c r="K25" s="203">
        <f t="shared" si="0"/>
        <v>0</v>
      </c>
      <c r="L25" s="217" t="str">
        <f>IF(D25&lt;&gt;"",CONCATENATE('Valoració '!$D$7,"1.1.e_00",C25),"")</f>
        <v/>
      </c>
    </row>
    <row r="26" spans="1:12" x14ac:dyDescent="0.25">
      <c r="A26" s="203">
        <v>5</v>
      </c>
      <c r="B26" s="19"/>
      <c r="C26" s="19"/>
      <c r="D26" s="21"/>
      <c r="E26" s="19"/>
      <c r="F26" s="19"/>
      <c r="G26" s="19"/>
      <c r="H26" s="43" t="str">
        <f>IF(B26&gt;0,CONCATENATE("CITES_",A26,"_",'Valoració '!$D$7)," ")</f>
        <v xml:space="preserve"> </v>
      </c>
      <c r="I26" s="203">
        <f t="shared" si="1"/>
        <v>0</v>
      </c>
      <c r="J26" s="203" t="e">
        <f>IF(#REF!=1,I26/2,IF(#REF!=2,I26/4,0))</f>
        <v>#REF!</v>
      </c>
      <c r="K26" s="203">
        <f t="shared" si="0"/>
        <v>0</v>
      </c>
      <c r="L26" s="217" t="str">
        <f>IF(D26&lt;&gt;"",CONCATENATE('Valoració '!$D$7,"1.1.e_00",C26),"")</f>
        <v/>
      </c>
    </row>
    <row r="27" spans="1:12" x14ac:dyDescent="0.25">
      <c r="A27" s="203">
        <v>6</v>
      </c>
      <c r="B27" s="19"/>
      <c r="C27" s="19"/>
      <c r="D27" s="21"/>
      <c r="E27" s="19"/>
      <c r="F27" s="19"/>
      <c r="G27" s="19"/>
      <c r="H27" s="43" t="str">
        <f>IF(B27&gt;0,CONCATENATE("CITES_",A27,"_",'Valoració '!$D$7)," ")</f>
        <v xml:space="preserve"> </v>
      </c>
      <c r="I27" s="203">
        <f t="shared" si="1"/>
        <v>0</v>
      </c>
      <c r="J27" s="203" t="e">
        <f>IF(#REF!=1,I27/2,IF(#REF!=2,I27/4,0))</f>
        <v>#REF!</v>
      </c>
      <c r="K27" s="203">
        <f t="shared" si="0"/>
        <v>0</v>
      </c>
      <c r="L27" s="217" t="str">
        <f>IF(D27&lt;&gt;"",CONCATENATE('Valoració '!$D$7,"1.1.e_00",C27),"")</f>
        <v/>
      </c>
    </row>
    <row r="28" spans="1:12" x14ac:dyDescent="0.25">
      <c r="A28" s="203">
        <v>7</v>
      </c>
      <c r="B28" s="13"/>
      <c r="C28" s="19"/>
      <c r="D28" s="21"/>
      <c r="E28" s="13"/>
      <c r="F28" s="13"/>
      <c r="G28" s="13"/>
      <c r="H28" s="43" t="str">
        <f>IF(B28&gt;0,CONCATENATE("CITES_",A28,"_",'Valoració '!$D$7)," ")</f>
        <v xml:space="preserve"> </v>
      </c>
      <c r="I28" s="203">
        <f t="shared" si="1"/>
        <v>0</v>
      </c>
      <c r="J28" s="203" t="e">
        <f>IF(#REF!=1,I28/2,IF(#REF!=2,I28/4,0))</f>
        <v>#REF!</v>
      </c>
      <c r="K28" s="203">
        <f>IF(F28&lt;&gt;"",IF(F28&lt;50,0.05,IF(AND(F28&gt;49,F28&lt;100),0.25,1)),0)</f>
        <v>0</v>
      </c>
      <c r="L28" s="217" t="str">
        <f>IF(D28&lt;&gt;"",CONCATENATE('Valoració '!$D$7,"1.1.e_00",C28),"")</f>
        <v/>
      </c>
    </row>
    <row r="29" spans="1:12" x14ac:dyDescent="0.25">
      <c r="A29" s="203">
        <v>8</v>
      </c>
      <c r="B29" s="13"/>
      <c r="C29" s="19"/>
      <c r="D29" s="22"/>
      <c r="E29" s="13"/>
      <c r="F29" s="13"/>
      <c r="G29" s="13"/>
      <c r="H29" s="43" t="str">
        <f>IF(B29&gt;0,CONCATENATE("CITES_",A29,"_",'Valoració '!$D$7)," ")</f>
        <v xml:space="preserve"> </v>
      </c>
      <c r="I29" s="203">
        <f t="shared" si="1"/>
        <v>0</v>
      </c>
      <c r="J29" s="203" t="e">
        <f>IF(#REF!=1,I29/2,IF(#REF!=2,I29/4,0))</f>
        <v>#REF!</v>
      </c>
      <c r="K29" s="203">
        <f t="shared" ref="K29:K92" si="2">IF(F29&lt;&gt;"",IF(F29&lt;50,0.05,IF(AND(F29&gt;49,F29&lt;100),0.25,1)),0)</f>
        <v>0</v>
      </c>
      <c r="L29" s="217" t="str">
        <f>IF(D29&lt;&gt;"",CONCATENATE('Valoració '!$D$7,"1.1.e_00",C29),"")</f>
        <v/>
      </c>
    </row>
    <row r="30" spans="1:12" x14ac:dyDescent="0.25">
      <c r="A30" s="203">
        <v>9</v>
      </c>
      <c r="B30" s="13"/>
      <c r="C30" s="19"/>
      <c r="D30" s="22"/>
      <c r="E30" s="13"/>
      <c r="F30" s="13"/>
      <c r="G30" s="13"/>
      <c r="H30" s="43" t="str">
        <f>IF(B30&gt;0,CONCATENATE("CITES_",A30,"_",'Valoració '!$D$7)," ")</f>
        <v xml:space="preserve"> </v>
      </c>
      <c r="I30" s="203">
        <f t="shared" si="1"/>
        <v>0</v>
      </c>
      <c r="J30" s="203" t="e">
        <f>IF(#REF!=1,I30/2,IF(#REF!=2,I30/4,0))</f>
        <v>#REF!</v>
      </c>
      <c r="K30" s="203">
        <f t="shared" si="2"/>
        <v>0</v>
      </c>
      <c r="L30" s="217" t="str">
        <f>IF(D30&lt;&gt;"",CONCATENATE('Valoració '!$D$7,"1.1.e_00",C30),"")</f>
        <v/>
      </c>
    </row>
    <row r="31" spans="1:12" x14ac:dyDescent="0.25">
      <c r="A31" s="203">
        <v>10</v>
      </c>
      <c r="B31" s="13"/>
      <c r="C31" s="19"/>
      <c r="D31" s="22"/>
      <c r="E31" s="13"/>
      <c r="F31" s="13"/>
      <c r="G31" s="13"/>
      <c r="H31" s="43" t="str">
        <f>IF(B31&gt;0,CONCATENATE("CITES_",A31,"_",'Valoració '!$D$7)," ")</f>
        <v xml:space="preserve"> </v>
      </c>
      <c r="I31" s="203">
        <f t="shared" si="1"/>
        <v>0</v>
      </c>
      <c r="J31" s="203" t="e">
        <f>IF(#REF!=1,I31/2,IF(#REF!=2,I31/4,0))</f>
        <v>#REF!</v>
      </c>
      <c r="K31" s="203">
        <f t="shared" si="2"/>
        <v>0</v>
      </c>
      <c r="L31" s="217" t="str">
        <f>IF(D31&lt;&gt;"",CONCATENATE('Valoració '!$D$7,"1.1.e_00",C31),"")</f>
        <v/>
      </c>
    </row>
    <row r="32" spans="1:12" x14ac:dyDescent="0.25">
      <c r="A32" s="203">
        <v>11</v>
      </c>
      <c r="B32" s="13"/>
      <c r="C32" s="19"/>
      <c r="D32" s="22"/>
      <c r="E32" s="13"/>
      <c r="F32" s="13"/>
      <c r="G32" s="13"/>
      <c r="H32" s="43" t="str">
        <f>IF(B32&gt;0,CONCATENATE("CITES_",A32,"_",'Valoració '!$D$7)," ")</f>
        <v xml:space="preserve"> </v>
      </c>
      <c r="I32" s="203">
        <f t="shared" si="1"/>
        <v>0</v>
      </c>
      <c r="J32" s="203" t="e">
        <f>IF(#REF!=1,I32/2,IF(#REF!=2,I32/4,0))</f>
        <v>#REF!</v>
      </c>
      <c r="K32" s="203">
        <f t="shared" si="2"/>
        <v>0</v>
      </c>
      <c r="L32" s="217" t="str">
        <f>IF(D32&lt;&gt;"",CONCATENATE('Valoració '!$D$7,"1.1.e_00",C32),"")</f>
        <v/>
      </c>
    </row>
    <row r="33" spans="1:12" x14ac:dyDescent="0.25">
      <c r="A33" s="203">
        <v>12</v>
      </c>
      <c r="B33" s="13"/>
      <c r="C33" s="19"/>
      <c r="D33" s="22"/>
      <c r="E33" s="13"/>
      <c r="F33" s="13"/>
      <c r="G33" s="13"/>
      <c r="H33" s="43" t="str">
        <f>IF(B33&gt;0,CONCATENATE("CITES_",A33,"_",'Valoració '!$D$7)," ")</f>
        <v xml:space="preserve"> </v>
      </c>
      <c r="I33" s="203">
        <f t="shared" si="1"/>
        <v>0</v>
      </c>
      <c r="J33" s="203" t="e">
        <f>IF(#REF!=1,I33/2,IF(#REF!=2,I33/4,0))</f>
        <v>#REF!</v>
      </c>
      <c r="K33" s="203">
        <f t="shared" si="2"/>
        <v>0</v>
      </c>
      <c r="L33" s="217" t="str">
        <f>IF(D33&lt;&gt;"",CONCATENATE('Valoració '!$D$7,"1.1.e_00",C33),"")</f>
        <v/>
      </c>
    </row>
    <row r="34" spans="1:12" x14ac:dyDescent="0.25">
      <c r="A34" s="203">
        <v>13</v>
      </c>
      <c r="B34" s="13"/>
      <c r="C34" s="19"/>
      <c r="D34" s="22"/>
      <c r="E34" s="13"/>
      <c r="F34" s="13"/>
      <c r="G34" s="13"/>
      <c r="H34" s="43" t="str">
        <f>IF(B34&gt;0,CONCATENATE("CITES_",A34,"_",'Valoració '!$D$7)," ")</f>
        <v xml:space="preserve"> </v>
      </c>
      <c r="I34" s="203">
        <f t="shared" si="1"/>
        <v>0</v>
      </c>
      <c r="J34" s="203" t="e">
        <f>IF(#REF!=1,I34/2,IF(#REF!=2,I34/4,0))</f>
        <v>#REF!</v>
      </c>
      <c r="K34" s="203">
        <f t="shared" si="2"/>
        <v>0</v>
      </c>
      <c r="L34" s="217" t="str">
        <f>IF(D34&lt;&gt;"",CONCATENATE('Valoració '!$D$7,"1.1.e_00",C34),"")</f>
        <v/>
      </c>
    </row>
    <row r="35" spans="1:12" x14ac:dyDescent="0.25">
      <c r="A35" s="203">
        <v>14</v>
      </c>
      <c r="B35" s="13"/>
      <c r="C35" s="19"/>
      <c r="D35" s="22"/>
      <c r="E35" s="13"/>
      <c r="F35" s="13"/>
      <c r="G35" s="13"/>
      <c r="H35" s="43" t="str">
        <f>IF(B35&gt;0,CONCATENATE("CITES_",A35,"_",'Valoració '!$D$7)," ")</f>
        <v xml:space="preserve"> </v>
      </c>
      <c r="I35" s="203">
        <f t="shared" si="1"/>
        <v>0</v>
      </c>
      <c r="J35" s="203" t="e">
        <f>IF(#REF!=1,I35/2,IF(#REF!=2,I35/4,0))</f>
        <v>#REF!</v>
      </c>
      <c r="K35" s="203">
        <f t="shared" si="2"/>
        <v>0</v>
      </c>
      <c r="L35" s="217" t="str">
        <f>IF(D35&lt;&gt;"",CONCATENATE('Valoració '!$D$7,"1.1.e_00",C35),"")</f>
        <v/>
      </c>
    </row>
    <row r="36" spans="1:12" x14ac:dyDescent="0.25">
      <c r="A36" s="203">
        <v>15</v>
      </c>
      <c r="B36" s="13"/>
      <c r="C36" s="19"/>
      <c r="D36" s="22"/>
      <c r="E36" s="13"/>
      <c r="F36" s="13"/>
      <c r="G36" s="13"/>
      <c r="H36" s="43" t="str">
        <f>IF(B36&gt;0,CONCATENATE("CITES_",A36,"_",'Valoració '!$D$7)," ")</f>
        <v xml:space="preserve"> </v>
      </c>
      <c r="I36" s="203">
        <f t="shared" si="1"/>
        <v>0</v>
      </c>
      <c r="J36" s="203" t="e">
        <f>IF(#REF!=1,I36/2,IF(#REF!=2,I36/4,0))</f>
        <v>#REF!</v>
      </c>
      <c r="K36" s="203">
        <f t="shared" si="2"/>
        <v>0</v>
      </c>
      <c r="L36" s="217" t="str">
        <f>IF(D36&lt;&gt;"",CONCATENATE('Valoració '!$D$7,"1.1.e_00",C36),"")</f>
        <v/>
      </c>
    </row>
    <row r="37" spans="1:12" x14ac:dyDescent="0.25">
      <c r="A37" s="203">
        <v>16</v>
      </c>
      <c r="B37" s="13"/>
      <c r="C37" s="19"/>
      <c r="D37" s="22"/>
      <c r="E37" s="13"/>
      <c r="F37" s="13"/>
      <c r="G37" s="13"/>
      <c r="H37" s="43" t="str">
        <f>IF(B37&gt;0,CONCATENATE("CITES_",A37,"_",'Valoració '!$D$7)," ")</f>
        <v xml:space="preserve"> </v>
      </c>
      <c r="I37" s="203">
        <f t="shared" si="1"/>
        <v>0</v>
      </c>
      <c r="J37" s="203" t="e">
        <f>IF(#REF!=1,I37/2,IF(#REF!=2,I37/4,0))</f>
        <v>#REF!</v>
      </c>
      <c r="K37" s="203">
        <f t="shared" si="2"/>
        <v>0</v>
      </c>
      <c r="L37" s="217" t="str">
        <f>IF(D37&lt;&gt;"",CONCATENATE('Valoració '!$D$7,"1.1.e_00",C37),"")</f>
        <v/>
      </c>
    </row>
    <row r="38" spans="1:12" x14ac:dyDescent="0.25">
      <c r="A38" s="203">
        <v>17</v>
      </c>
      <c r="B38" s="13"/>
      <c r="C38" s="19"/>
      <c r="D38" s="22"/>
      <c r="E38" s="13"/>
      <c r="F38" s="13"/>
      <c r="G38" s="13"/>
      <c r="H38" s="43" t="str">
        <f>IF(B38&gt;0,CONCATENATE("CITES_",A38,"_",'Valoració '!$D$7)," ")</f>
        <v xml:space="preserve"> </v>
      </c>
      <c r="I38" s="203">
        <f t="shared" si="1"/>
        <v>0</v>
      </c>
      <c r="J38" s="203" t="e">
        <f>IF(#REF!=1,I38/2,IF(#REF!=2,I38/4,0))</f>
        <v>#REF!</v>
      </c>
      <c r="K38" s="203">
        <f t="shared" si="2"/>
        <v>0</v>
      </c>
      <c r="L38" s="217" t="str">
        <f>IF(D38&lt;&gt;"",CONCATENATE('Valoració '!$D$7,"1.1.e_00",C38),"")</f>
        <v/>
      </c>
    </row>
    <row r="39" spans="1:12" x14ac:dyDescent="0.25">
      <c r="A39" s="203">
        <v>18</v>
      </c>
      <c r="B39" s="13"/>
      <c r="C39" s="19"/>
      <c r="D39" s="22"/>
      <c r="E39" s="13"/>
      <c r="F39" s="13"/>
      <c r="G39" s="13"/>
      <c r="H39" s="43" t="str">
        <f>IF(B39&gt;0,CONCATENATE("CITES_",A39,"_",'Valoració '!$D$7)," ")</f>
        <v xml:space="preserve"> </v>
      </c>
      <c r="I39" s="203">
        <f t="shared" si="1"/>
        <v>0</v>
      </c>
      <c r="J39" s="203" t="e">
        <f>IF(#REF!=1,I39/2,IF(#REF!=2,I39/4,0))</f>
        <v>#REF!</v>
      </c>
      <c r="K39" s="203">
        <f t="shared" si="2"/>
        <v>0</v>
      </c>
      <c r="L39" s="217" t="str">
        <f>IF(D39&lt;&gt;"",CONCATENATE('Valoració '!$D$7,"1.1.e_00",C39),"")</f>
        <v/>
      </c>
    </row>
    <row r="40" spans="1:12" x14ac:dyDescent="0.25">
      <c r="A40" s="203">
        <v>19</v>
      </c>
      <c r="B40" s="13"/>
      <c r="C40" s="19"/>
      <c r="D40" s="22"/>
      <c r="E40" s="13"/>
      <c r="F40" s="13"/>
      <c r="G40" s="13"/>
      <c r="H40" s="43" t="str">
        <f>IF(B40&gt;0,CONCATENATE("CITES_",A40,"_",'Valoració '!$D$7)," ")</f>
        <v xml:space="preserve"> </v>
      </c>
      <c r="I40" s="203">
        <f t="shared" si="1"/>
        <v>0</v>
      </c>
      <c r="J40" s="203" t="e">
        <f>IF(#REF!=1,I40/2,IF(#REF!=2,I40/4,0))</f>
        <v>#REF!</v>
      </c>
      <c r="K40" s="203">
        <f t="shared" si="2"/>
        <v>0</v>
      </c>
      <c r="L40" s="217" t="str">
        <f>IF(D40&lt;&gt;"",CONCATENATE('Valoració '!$D$7,"1.1.e_00",C40),"")</f>
        <v/>
      </c>
    </row>
    <row r="41" spans="1:12" x14ac:dyDescent="0.25">
      <c r="A41" s="203">
        <v>20</v>
      </c>
      <c r="B41" s="13"/>
      <c r="C41" s="19"/>
      <c r="D41" s="22"/>
      <c r="E41" s="13"/>
      <c r="F41" s="13"/>
      <c r="G41" s="13"/>
      <c r="H41" s="43" t="str">
        <f>IF(B41&gt;0,CONCATENATE("CITES_",A41,"_",'Valoració '!$D$7)," ")</f>
        <v xml:space="preserve"> </v>
      </c>
      <c r="I41" s="203">
        <f t="shared" si="1"/>
        <v>0</v>
      </c>
      <c r="J41" s="203" t="e">
        <f>IF(#REF!=1,I41/2,IF(#REF!=2,I41/4,0))</f>
        <v>#REF!</v>
      </c>
      <c r="K41" s="203">
        <f t="shared" si="2"/>
        <v>0</v>
      </c>
      <c r="L41" s="217" t="str">
        <f>IF(D41&lt;&gt;"",CONCATENATE('Valoració '!$D$7,"1.1.e_00",C41),"")</f>
        <v/>
      </c>
    </row>
    <row r="42" spans="1:12" x14ac:dyDescent="0.25">
      <c r="A42" s="203">
        <v>21</v>
      </c>
      <c r="B42" s="13"/>
      <c r="C42" s="19"/>
      <c r="D42" s="22"/>
      <c r="E42" s="13"/>
      <c r="F42" s="13"/>
      <c r="G42" s="13"/>
      <c r="H42" s="43" t="str">
        <f>IF(B42&gt;0,CONCATENATE("CITES_",A42,"_",'Valoració '!$D$7)," ")</f>
        <v xml:space="preserve"> </v>
      </c>
      <c r="I42" s="203">
        <f t="shared" si="1"/>
        <v>0</v>
      </c>
      <c r="J42" s="203" t="e">
        <f>IF(#REF!=1,I42/2,IF(#REF!=2,I42/4,0))</f>
        <v>#REF!</v>
      </c>
      <c r="K42" s="203">
        <f t="shared" si="2"/>
        <v>0</v>
      </c>
      <c r="L42" s="217" t="str">
        <f>IF(D42&lt;&gt;"",CONCATENATE('Valoració '!$D$7,"1.1.e_00",C42),"")</f>
        <v/>
      </c>
    </row>
    <row r="43" spans="1:12" x14ac:dyDescent="0.25">
      <c r="A43" s="203">
        <v>22</v>
      </c>
      <c r="B43" s="13"/>
      <c r="C43" s="19"/>
      <c r="D43" s="22"/>
      <c r="E43" s="13"/>
      <c r="F43" s="13"/>
      <c r="G43" s="13"/>
      <c r="H43" s="43" t="str">
        <f>IF(B43&gt;0,CONCATENATE("CITES_",A43,"_",'Valoració '!$D$7)," ")</f>
        <v xml:space="preserve"> </v>
      </c>
      <c r="I43" s="203">
        <f t="shared" si="1"/>
        <v>0</v>
      </c>
      <c r="J43" s="203" t="e">
        <f>IF(#REF!=1,I43/2,IF(#REF!=2,I43/4,0))</f>
        <v>#REF!</v>
      </c>
      <c r="K43" s="203">
        <f t="shared" si="2"/>
        <v>0</v>
      </c>
      <c r="L43" s="217" t="str">
        <f>IF(D43&lt;&gt;"",CONCATENATE('Valoració '!$D$7,"1.1.e_00",C43),"")</f>
        <v/>
      </c>
    </row>
    <row r="44" spans="1:12" x14ac:dyDescent="0.25">
      <c r="A44" s="203">
        <v>23</v>
      </c>
      <c r="B44" s="13"/>
      <c r="C44" s="19"/>
      <c r="D44" s="22"/>
      <c r="E44" s="13"/>
      <c r="F44" s="13"/>
      <c r="G44" s="13"/>
      <c r="H44" s="43" t="str">
        <f>IF(B44&gt;0,CONCATENATE("CITES_",A44,"_",'Valoració '!$D$7)," ")</f>
        <v xml:space="preserve"> </v>
      </c>
      <c r="I44" s="203">
        <f t="shared" si="1"/>
        <v>0</v>
      </c>
      <c r="J44" s="203" t="e">
        <f>IF(#REF!=1,I44/2,IF(#REF!=2,I44/4,0))</f>
        <v>#REF!</v>
      </c>
      <c r="K44" s="203">
        <f t="shared" si="2"/>
        <v>0</v>
      </c>
      <c r="L44" s="217" t="str">
        <f>IF(D44&lt;&gt;"",CONCATENATE('Valoració '!$D$7,"1.1.e_00",C44),"")</f>
        <v/>
      </c>
    </row>
    <row r="45" spans="1:12" x14ac:dyDescent="0.25">
      <c r="A45" s="203">
        <v>24</v>
      </c>
      <c r="B45" s="13"/>
      <c r="C45" s="19"/>
      <c r="D45" s="22"/>
      <c r="E45" s="13"/>
      <c r="F45" s="13"/>
      <c r="G45" s="13"/>
      <c r="H45" s="43" t="str">
        <f>IF(B45&gt;0,CONCATENATE("CITES_",A45,"_",'Valoració '!$D$7)," ")</f>
        <v xml:space="preserve"> </v>
      </c>
      <c r="I45" s="203">
        <f t="shared" si="1"/>
        <v>0</v>
      </c>
      <c r="J45" s="203" t="e">
        <f>IF(#REF!=1,I45/2,IF(#REF!=2,I45/4,0))</f>
        <v>#REF!</v>
      </c>
      <c r="K45" s="203">
        <f t="shared" si="2"/>
        <v>0</v>
      </c>
      <c r="L45" s="217" t="str">
        <f>IF(D45&lt;&gt;"",CONCATENATE('Valoració '!$D$7,"1.1.e_00",C45),"")</f>
        <v/>
      </c>
    </row>
    <row r="46" spans="1:12" x14ac:dyDescent="0.25">
      <c r="A46" s="203">
        <v>25</v>
      </c>
      <c r="B46" s="13"/>
      <c r="C46" s="19"/>
      <c r="D46" s="22"/>
      <c r="E46" s="13"/>
      <c r="F46" s="13"/>
      <c r="G46" s="13"/>
      <c r="H46" s="43" t="str">
        <f>IF(B46&gt;0,CONCATENATE("CITES_",A46,"_",'Valoració '!$D$7)," ")</f>
        <v xml:space="preserve"> </v>
      </c>
      <c r="I46" s="203">
        <f t="shared" si="1"/>
        <v>0</v>
      </c>
      <c r="J46" s="203" t="e">
        <f>IF(#REF!=1,I46/2,IF(#REF!=2,I46/4,0))</f>
        <v>#REF!</v>
      </c>
      <c r="K46" s="203">
        <f t="shared" si="2"/>
        <v>0</v>
      </c>
      <c r="L46" s="217" t="str">
        <f>IF(D46&lt;&gt;"",CONCATENATE('Valoració '!$D$7,"1.1.e_00",C46),"")</f>
        <v/>
      </c>
    </row>
    <row r="47" spans="1:12" x14ac:dyDescent="0.25">
      <c r="A47" s="203">
        <v>26</v>
      </c>
      <c r="B47" s="13"/>
      <c r="C47" s="19"/>
      <c r="D47" s="22"/>
      <c r="E47" s="13"/>
      <c r="F47" s="13"/>
      <c r="G47" s="13"/>
      <c r="H47" s="43" t="str">
        <f>IF(B47&gt;0,CONCATENATE("CITES_",A47,"_",'Valoració '!$D$7)," ")</f>
        <v xml:space="preserve"> </v>
      </c>
      <c r="I47" s="203">
        <f t="shared" si="1"/>
        <v>0</v>
      </c>
      <c r="J47" s="203" t="e">
        <f>IF(#REF!=1,I47/2,IF(#REF!=2,I47/4,0))</f>
        <v>#REF!</v>
      </c>
      <c r="K47" s="203">
        <f t="shared" si="2"/>
        <v>0</v>
      </c>
      <c r="L47" s="217" t="str">
        <f>IF(D47&lt;&gt;"",CONCATENATE('Valoració '!$D$7,"1.1.e_00",C47),"")</f>
        <v/>
      </c>
    </row>
    <row r="48" spans="1:12" x14ac:dyDescent="0.25">
      <c r="A48" s="203">
        <v>27</v>
      </c>
      <c r="B48" s="13"/>
      <c r="C48" s="19"/>
      <c r="D48" s="22"/>
      <c r="E48" s="13"/>
      <c r="F48" s="13"/>
      <c r="G48" s="13"/>
      <c r="H48" s="43" t="str">
        <f>IF(B48&gt;0,CONCATENATE("CITES_",A48,"_",'Valoració '!$D$7)," ")</f>
        <v xml:space="preserve"> </v>
      </c>
      <c r="I48" s="203">
        <f t="shared" si="1"/>
        <v>0</v>
      </c>
      <c r="J48" s="203" t="e">
        <f>IF(#REF!=1,I48/2,IF(#REF!=2,I48/4,0))</f>
        <v>#REF!</v>
      </c>
      <c r="K48" s="203">
        <f t="shared" si="2"/>
        <v>0</v>
      </c>
      <c r="L48" s="217" t="str">
        <f>IF(D48&lt;&gt;"",CONCATENATE('Valoració '!$D$7,"1.1.e_00",C48),"")</f>
        <v/>
      </c>
    </row>
    <row r="49" spans="1:12" x14ac:dyDescent="0.25">
      <c r="A49" s="203">
        <v>28</v>
      </c>
      <c r="B49" s="13"/>
      <c r="C49" s="19"/>
      <c r="D49" s="22"/>
      <c r="E49" s="13"/>
      <c r="F49" s="13"/>
      <c r="G49" s="13"/>
      <c r="H49" s="43" t="str">
        <f>IF(B49&gt;0,CONCATENATE("CITES_",A49,"_",'Valoració '!$D$7)," ")</f>
        <v xml:space="preserve"> </v>
      </c>
      <c r="I49" s="203">
        <f t="shared" si="1"/>
        <v>0</v>
      </c>
      <c r="J49" s="203" t="e">
        <f>IF(#REF!=1,I49/2,IF(#REF!=2,I49/4,0))</f>
        <v>#REF!</v>
      </c>
      <c r="K49" s="203">
        <f t="shared" si="2"/>
        <v>0</v>
      </c>
      <c r="L49" s="217" t="str">
        <f>IF(D49&lt;&gt;"",CONCATENATE('Valoració '!$D$7,"1.1.e_00",C49),"")</f>
        <v/>
      </c>
    </row>
    <row r="50" spans="1:12" x14ac:dyDescent="0.25">
      <c r="A50" s="203">
        <v>29</v>
      </c>
      <c r="B50" s="13"/>
      <c r="C50" s="19"/>
      <c r="D50" s="22"/>
      <c r="E50" s="13"/>
      <c r="F50" s="13"/>
      <c r="G50" s="13"/>
      <c r="H50" s="43" t="str">
        <f>IF(B50&gt;0,CONCATENATE("CITES_",A50,"_",'Valoració '!$D$7)," ")</f>
        <v xml:space="preserve"> </v>
      </c>
      <c r="I50" s="203">
        <f t="shared" si="1"/>
        <v>0</v>
      </c>
      <c r="J50" s="203" t="e">
        <f>IF(#REF!=1,I50/2,IF(#REF!=2,I50/4,0))</f>
        <v>#REF!</v>
      </c>
      <c r="K50" s="203">
        <f t="shared" si="2"/>
        <v>0</v>
      </c>
      <c r="L50" s="217" t="str">
        <f>IF(D50&lt;&gt;"",CONCATENATE('Valoració '!$D$7,"1.1.e_00",C50),"")</f>
        <v/>
      </c>
    </row>
    <row r="51" spans="1:12" x14ac:dyDescent="0.25">
      <c r="A51" s="203">
        <v>30</v>
      </c>
      <c r="B51" s="13"/>
      <c r="C51" s="19"/>
      <c r="D51" s="22"/>
      <c r="E51" s="13"/>
      <c r="F51" s="13"/>
      <c r="G51" s="13"/>
      <c r="H51" s="43" t="str">
        <f>IF(B51&gt;0,CONCATENATE("CITES_",A51,"_",'Valoració '!$D$7)," ")</f>
        <v xml:space="preserve"> </v>
      </c>
      <c r="I51" s="203">
        <f t="shared" si="1"/>
        <v>0</v>
      </c>
      <c r="J51" s="203" t="e">
        <f>IF(#REF!=1,I51/2,IF(#REF!=2,I51/4,0))</f>
        <v>#REF!</v>
      </c>
      <c r="K51" s="203">
        <f t="shared" si="2"/>
        <v>0</v>
      </c>
      <c r="L51" s="217" t="str">
        <f>IF(D51&lt;&gt;"",CONCATENATE('Valoració '!$D$7,"1.1.e_00",C51),"")</f>
        <v/>
      </c>
    </row>
    <row r="52" spans="1:12" x14ac:dyDescent="0.25">
      <c r="A52" s="203">
        <v>31</v>
      </c>
      <c r="B52" s="13"/>
      <c r="C52" s="19"/>
      <c r="D52" s="22"/>
      <c r="E52" s="13"/>
      <c r="F52" s="13"/>
      <c r="G52" s="13"/>
      <c r="H52" s="43" t="str">
        <f>IF(B52&gt;0,CONCATENATE("CITES_",A52,"_",'Valoració '!$D$7)," ")</f>
        <v xml:space="preserve"> </v>
      </c>
      <c r="I52" s="203">
        <f t="shared" si="1"/>
        <v>0</v>
      </c>
      <c r="J52" s="203" t="e">
        <f>IF(#REF!=1,I52/2,IF(#REF!=2,I52/4,0))</f>
        <v>#REF!</v>
      </c>
      <c r="K52" s="203">
        <f t="shared" si="2"/>
        <v>0</v>
      </c>
      <c r="L52" s="217" t="str">
        <f>IF(D52&lt;&gt;"",CONCATENATE('Valoració '!$D$7,"1.1.e_00",C52),"")</f>
        <v/>
      </c>
    </row>
    <row r="53" spans="1:12" x14ac:dyDescent="0.25">
      <c r="A53" s="203">
        <v>32</v>
      </c>
      <c r="B53" s="13"/>
      <c r="C53" s="19"/>
      <c r="D53" s="22"/>
      <c r="E53" s="13"/>
      <c r="F53" s="13"/>
      <c r="G53" s="13"/>
      <c r="H53" s="43" t="str">
        <f>IF(B53&gt;0,CONCATENATE("CITES_",A53,"_",'Valoració '!$D$7)," ")</f>
        <v xml:space="preserve"> </v>
      </c>
      <c r="I53" s="203">
        <f t="shared" si="1"/>
        <v>0</v>
      </c>
      <c r="J53" s="203" t="e">
        <f>IF(#REF!=1,I53/2,IF(#REF!=2,I53/4,0))</f>
        <v>#REF!</v>
      </c>
      <c r="K53" s="203">
        <f t="shared" si="2"/>
        <v>0</v>
      </c>
      <c r="L53" s="217" t="str">
        <f>IF(D53&lt;&gt;"",CONCATENATE('Valoració '!$D$7,"1.1.e_00",C53),"")</f>
        <v/>
      </c>
    </row>
    <row r="54" spans="1:12" x14ac:dyDescent="0.25">
      <c r="A54" s="203">
        <v>33</v>
      </c>
      <c r="B54" s="13"/>
      <c r="C54" s="19"/>
      <c r="D54" s="22"/>
      <c r="E54" s="13"/>
      <c r="F54" s="13"/>
      <c r="G54" s="13"/>
      <c r="H54" s="43" t="str">
        <f>IF(B54&gt;0,CONCATENATE("CITES_",A54,"_",'Valoració '!$D$7)," ")</f>
        <v xml:space="preserve"> </v>
      </c>
      <c r="I54" s="203">
        <f t="shared" si="1"/>
        <v>0</v>
      </c>
      <c r="J54" s="203" t="e">
        <f>IF(#REF!=1,I54/2,IF(#REF!=2,I54/4,0))</f>
        <v>#REF!</v>
      </c>
      <c r="K54" s="203">
        <f t="shared" si="2"/>
        <v>0</v>
      </c>
      <c r="L54" s="217" t="str">
        <f>IF(D54&lt;&gt;"",CONCATENATE('Valoració '!$D$7,"1.1.e_00",C54),"")</f>
        <v/>
      </c>
    </row>
    <row r="55" spans="1:12" x14ac:dyDescent="0.25">
      <c r="A55" s="203">
        <v>34</v>
      </c>
      <c r="B55" s="13"/>
      <c r="C55" s="19"/>
      <c r="D55" s="22"/>
      <c r="E55" s="13"/>
      <c r="F55" s="13"/>
      <c r="G55" s="13"/>
      <c r="H55" s="43" t="str">
        <f>IF(B55&gt;0,CONCATENATE("CITES_",A55,"_",'Valoració '!$D$7)," ")</f>
        <v xml:space="preserve"> </v>
      </c>
      <c r="I55" s="203">
        <f t="shared" si="1"/>
        <v>0</v>
      </c>
      <c r="J55" s="203" t="e">
        <f>IF(#REF!=1,I55/2,IF(#REF!=2,I55/4,0))</f>
        <v>#REF!</v>
      </c>
      <c r="K55" s="203">
        <f t="shared" si="2"/>
        <v>0</v>
      </c>
      <c r="L55" s="217" t="str">
        <f>IF(D55&lt;&gt;"",CONCATENATE('Valoració '!$D$7,"1.1.e_00",C55),"")</f>
        <v/>
      </c>
    </row>
    <row r="56" spans="1:12" x14ac:dyDescent="0.25">
      <c r="A56" s="203">
        <v>35</v>
      </c>
      <c r="B56" s="13"/>
      <c r="C56" s="19"/>
      <c r="D56" s="22"/>
      <c r="E56" s="13"/>
      <c r="F56" s="13"/>
      <c r="G56" s="13"/>
      <c r="H56" s="43" t="str">
        <f>IF(B56&gt;0,CONCATENATE("CITES_",A56,"_",'Valoració '!$D$7)," ")</f>
        <v xml:space="preserve"> </v>
      </c>
      <c r="I56" s="203">
        <f t="shared" si="1"/>
        <v>0</v>
      </c>
      <c r="J56" s="203" t="e">
        <f>IF(#REF!=1,I56/2,IF(#REF!=2,I56/4,0))</f>
        <v>#REF!</v>
      </c>
      <c r="K56" s="203">
        <f t="shared" si="2"/>
        <v>0</v>
      </c>
      <c r="L56" s="217" t="str">
        <f>IF(D56&lt;&gt;"",CONCATENATE('Valoració '!$D$7,"1.1.e_00",C56),"")</f>
        <v/>
      </c>
    </row>
    <row r="57" spans="1:12" x14ac:dyDescent="0.25">
      <c r="A57" s="203">
        <v>36</v>
      </c>
      <c r="B57" s="13"/>
      <c r="C57" s="19"/>
      <c r="D57" s="22"/>
      <c r="E57" s="13"/>
      <c r="F57" s="13"/>
      <c r="G57" s="13"/>
      <c r="H57" s="43" t="str">
        <f>IF(B57&gt;0,CONCATENATE("CITES_",A57,"_",'Valoració '!$D$7)," ")</f>
        <v xml:space="preserve"> </v>
      </c>
      <c r="I57" s="203">
        <f t="shared" si="1"/>
        <v>0</v>
      </c>
      <c r="J57" s="203" t="e">
        <f>IF(#REF!=1,I57/2,IF(#REF!=2,I57/4,0))</f>
        <v>#REF!</v>
      </c>
      <c r="K57" s="203">
        <f t="shared" si="2"/>
        <v>0</v>
      </c>
      <c r="L57" s="217" t="str">
        <f>IF(D57&lt;&gt;"",CONCATENATE('Valoració '!$D$7,"1.1.e_00",C57),"")</f>
        <v/>
      </c>
    </row>
    <row r="58" spans="1:12" x14ac:dyDescent="0.25">
      <c r="A58" s="203">
        <v>37</v>
      </c>
      <c r="B58" s="13"/>
      <c r="C58" s="19"/>
      <c r="D58" s="22"/>
      <c r="E58" s="13"/>
      <c r="F58" s="13"/>
      <c r="G58" s="13"/>
      <c r="H58" s="43" t="str">
        <f>IF(B58&gt;0,CONCATENATE("CITES_",A58,"_",'Valoració '!$D$7)," ")</f>
        <v xml:space="preserve"> </v>
      </c>
      <c r="I58" s="203">
        <f t="shared" si="1"/>
        <v>0</v>
      </c>
      <c r="J58" s="203" t="e">
        <f>IF(#REF!=1,I58/2,IF(#REF!=2,I58/4,0))</f>
        <v>#REF!</v>
      </c>
      <c r="K58" s="203">
        <f t="shared" si="2"/>
        <v>0</v>
      </c>
      <c r="L58" s="217" t="str">
        <f>IF(D58&lt;&gt;"",CONCATENATE('Valoració '!$D$7,"1.1.e_00",C58),"")</f>
        <v/>
      </c>
    </row>
    <row r="59" spans="1:12" x14ac:dyDescent="0.25">
      <c r="A59" s="203">
        <v>38</v>
      </c>
      <c r="B59" s="13"/>
      <c r="C59" s="19"/>
      <c r="D59" s="22"/>
      <c r="E59" s="13"/>
      <c r="F59" s="13"/>
      <c r="G59" s="13"/>
      <c r="H59" s="43" t="str">
        <f>IF(B59&gt;0,CONCATENATE("CITES_",A59,"_",'Valoració '!$D$7)," ")</f>
        <v xml:space="preserve"> </v>
      </c>
      <c r="I59" s="203">
        <f t="shared" si="1"/>
        <v>0</v>
      </c>
      <c r="J59" s="203" t="e">
        <f>IF(#REF!=1,I59/2,IF(#REF!=2,I59/4,0))</f>
        <v>#REF!</v>
      </c>
      <c r="K59" s="203">
        <f t="shared" si="2"/>
        <v>0</v>
      </c>
      <c r="L59" s="217" t="str">
        <f>IF(D59&lt;&gt;"",CONCATENATE('Valoració '!$D$7,"1.1.e_00",C59),"")</f>
        <v/>
      </c>
    </row>
    <row r="60" spans="1:12" x14ac:dyDescent="0.25">
      <c r="A60" s="203">
        <v>39</v>
      </c>
      <c r="B60" s="13"/>
      <c r="C60" s="19"/>
      <c r="D60" s="22"/>
      <c r="E60" s="13"/>
      <c r="F60" s="13"/>
      <c r="G60" s="13"/>
      <c r="H60" s="43" t="str">
        <f>IF(B60&gt;0,CONCATENATE("CITES_",A60,"_",'Valoració '!$D$7)," ")</f>
        <v xml:space="preserve"> </v>
      </c>
      <c r="I60" s="203">
        <f t="shared" si="1"/>
        <v>0</v>
      </c>
      <c r="J60" s="203" t="e">
        <f>IF(#REF!=1,I60/2,IF(#REF!=2,I60/4,0))</f>
        <v>#REF!</v>
      </c>
      <c r="K60" s="203">
        <f t="shared" si="2"/>
        <v>0</v>
      </c>
      <c r="L60" s="217" t="str">
        <f>IF(D60&lt;&gt;"",CONCATENATE('Valoració '!$D$7,"1.1.e_00",C60),"")</f>
        <v/>
      </c>
    </row>
    <row r="61" spans="1:12" x14ac:dyDescent="0.25">
      <c r="A61" s="203">
        <v>40</v>
      </c>
      <c r="B61" s="13"/>
      <c r="C61" s="19"/>
      <c r="D61" s="22"/>
      <c r="E61" s="13"/>
      <c r="F61" s="13"/>
      <c r="G61" s="13"/>
      <c r="H61" s="43" t="str">
        <f>IF(B61&gt;0,CONCATENATE("CITES_",A61,"_",'Valoració '!$D$7)," ")</f>
        <v xml:space="preserve"> </v>
      </c>
      <c r="I61" s="203">
        <f t="shared" si="1"/>
        <v>0</v>
      </c>
      <c r="J61" s="203" t="e">
        <f>IF(#REF!=1,I61/2,IF(#REF!=2,I61/4,0))</f>
        <v>#REF!</v>
      </c>
      <c r="K61" s="203">
        <f t="shared" si="2"/>
        <v>0</v>
      </c>
      <c r="L61" s="217" t="str">
        <f>IF(D61&lt;&gt;"",CONCATENATE('Valoració '!$D$7,"1.1.e_00",C61),"")</f>
        <v/>
      </c>
    </row>
    <row r="62" spans="1:12" x14ac:dyDescent="0.25">
      <c r="A62" s="203">
        <v>41</v>
      </c>
      <c r="B62" s="13"/>
      <c r="C62" s="19"/>
      <c r="D62" s="22"/>
      <c r="E62" s="13"/>
      <c r="F62" s="13"/>
      <c r="G62" s="13"/>
      <c r="H62" s="43" t="str">
        <f>IF(B62&gt;0,CONCATENATE("CITES_",A62,"_",'Valoració '!$D$7)," ")</f>
        <v xml:space="preserve"> </v>
      </c>
      <c r="I62" s="203">
        <f t="shared" si="1"/>
        <v>0</v>
      </c>
      <c r="J62" s="203" t="e">
        <f>IF(#REF!=1,I62/2,IF(#REF!=2,I62/4,0))</f>
        <v>#REF!</v>
      </c>
      <c r="K62" s="203">
        <f t="shared" si="2"/>
        <v>0</v>
      </c>
      <c r="L62" s="217" t="str">
        <f>IF(D62&lt;&gt;"",CONCATENATE('Valoració '!$D$7,"1.1.e_00",C62),"")</f>
        <v/>
      </c>
    </row>
    <row r="63" spans="1:12" x14ac:dyDescent="0.25">
      <c r="A63" s="203">
        <v>42</v>
      </c>
      <c r="B63" s="13"/>
      <c r="C63" s="19"/>
      <c r="D63" s="22"/>
      <c r="E63" s="13"/>
      <c r="F63" s="13"/>
      <c r="G63" s="13"/>
      <c r="H63" s="43" t="str">
        <f>IF(B63&gt;0,CONCATENATE("CITES_",A63,"_",'Valoració '!$D$7)," ")</f>
        <v xml:space="preserve"> </v>
      </c>
      <c r="I63" s="203">
        <f t="shared" si="1"/>
        <v>0</v>
      </c>
      <c r="J63" s="203" t="e">
        <f>IF(#REF!=1,I63/2,IF(#REF!=2,I63/4,0))</f>
        <v>#REF!</v>
      </c>
      <c r="K63" s="203">
        <f t="shared" si="2"/>
        <v>0</v>
      </c>
      <c r="L63" s="217" t="str">
        <f>IF(D63&lt;&gt;"",CONCATENATE('Valoració '!$D$7,"1.1.e_00",C63),"")</f>
        <v/>
      </c>
    </row>
    <row r="64" spans="1:12" x14ac:dyDescent="0.25">
      <c r="A64" s="203">
        <v>43</v>
      </c>
      <c r="B64" s="13"/>
      <c r="C64" s="19"/>
      <c r="D64" s="22"/>
      <c r="E64" s="13"/>
      <c r="F64" s="13"/>
      <c r="G64" s="13"/>
      <c r="H64" s="43" t="str">
        <f>IF(B64&gt;0,CONCATENATE("CITES_",A64,"_",'Valoració '!$D$7)," ")</f>
        <v xml:space="preserve"> </v>
      </c>
      <c r="I64" s="203">
        <f t="shared" si="1"/>
        <v>0</v>
      </c>
      <c r="J64" s="203" t="e">
        <f>IF(#REF!=1,I64/2,IF(#REF!=2,I64/4,0))</f>
        <v>#REF!</v>
      </c>
      <c r="K64" s="203">
        <f t="shared" si="2"/>
        <v>0</v>
      </c>
      <c r="L64" s="217" t="str">
        <f>IF(D64&lt;&gt;"",CONCATENATE('Valoració '!$D$7,"1.1.e_00",C64),"")</f>
        <v/>
      </c>
    </row>
    <row r="65" spans="1:12" x14ac:dyDescent="0.25">
      <c r="A65" s="203">
        <v>44</v>
      </c>
      <c r="B65" s="13"/>
      <c r="C65" s="19"/>
      <c r="D65" s="22"/>
      <c r="E65" s="13"/>
      <c r="F65" s="13"/>
      <c r="G65" s="13"/>
      <c r="H65" s="43" t="str">
        <f>IF(B65&gt;0,CONCATENATE("CITES_",A65,"_",'Valoració '!$D$7)," ")</f>
        <v xml:space="preserve"> </v>
      </c>
      <c r="I65" s="203">
        <f t="shared" si="1"/>
        <v>0</v>
      </c>
      <c r="J65" s="203" t="e">
        <f>IF(#REF!=1,I65/2,IF(#REF!=2,I65/4,0))</f>
        <v>#REF!</v>
      </c>
      <c r="K65" s="203">
        <f t="shared" si="2"/>
        <v>0</v>
      </c>
      <c r="L65" s="217" t="str">
        <f>IF(D65&lt;&gt;"",CONCATENATE('Valoració '!$D$7,"1.1.e_00",C65),"")</f>
        <v/>
      </c>
    </row>
    <row r="66" spans="1:12" x14ac:dyDescent="0.25">
      <c r="A66" s="203">
        <v>45</v>
      </c>
      <c r="B66" s="13"/>
      <c r="C66" s="19"/>
      <c r="D66" s="22"/>
      <c r="E66" s="13"/>
      <c r="F66" s="13"/>
      <c r="G66" s="13"/>
      <c r="H66" s="43" t="str">
        <f>IF(B66&gt;0,CONCATENATE("CITES_",A66,"_",'Valoració '!$D$7)," ")</f>
        <v xml:space="preserve"> </v>
      </c>
      <c r="I66" s="203">
        <f t="shared" si="1"/>
        <v>0</v>
      </c>
      <c r="J66" s="203" t="e">
        <f>IF(#REF!=1,I66/2,IF(#REF!=2,I66/4,0))</f>
        <v>#REF!</v>
      </c>
      <c r="K66" s="203">
        <f t="shared" si="2"/>
        <v>0</v>
      </c>
      <c r="L66" s="217" t="str">
        <f>IF(D66&lt;&gt;"",CONCATENATE('Valoració '!$D$7,"1.1.e_00",C66),"")</f>
        <v/>
      </c>
    </row>
    <row r="67" spans="1:12" x14ac:dyDescent="0.25">
      <c r="A67" s="203">
        <v>46</v>
      </c>
      <c r="B67" s="13"/>
      <c r="C67" s="19"/>
      <c r="D67" s="22"/>
      <c r="E67" s="13"/>
      <c r="F67" s="13"/>
      <c r="G67" s="13"/>
      <c r="H67" s="43" t="str">
        <f>IF(B67&gt;0,CONCATENATE("CITES_",A67,"_",'Valoració '!$D$7)," ")</f>
        <v xml:space="preserve"> </v>
      </c>
      <c r="I67" s="203">
        <f t="shared" si="1"/>
        <v>0</v>
      </c>
      <c r="J67" s="203" t="e">
        <f>IF(#REF!=1,I67/2,IF(#REF!=2,I67/4,0))</f>
        <v>#REF!</v>
      </c>
      <c r="K67" s="203">
        <f t="shared" si="2"/>
        <v>0</v>
      </c>
      <c r="L67" s="217" t="str">
        <f>IF(D67&lt;&gt;"",CONCATENATE('Valoració '!$D$7,"1.1.e_00",C67),"")</f>
        <v/>
      </c>
    </row>
    <row r="68" spans="1:12" x14ac:dyDescent="0.25">
      <c r="A68" s="203">
        <v>47</v>
      </c>
      <c r="B68" s="13"/>
      <c r="C68" s="19"/>
      <c r="D68" s="22"/>
      <c r="E68" s="13"/>
      <c r="F68" s="13"/>
      <c r="G68" s="13"/>
      <c r="H68" s="43" t="str">
        <f>IF(B68&gt;0,CONCATENATE("CITES_",A68,"_",'Valoració '!$D$7)," ")</f>
        <v xml:space="preserve"> </v>
      </c>
      <c r="I68" s="203">
        <f t="shared" si="1"/>
        <v>0</v>
      </c>
      <c r="J68" s="203" t="e">
        <f>IF(#REF!=1,I68/2,IF(#REF!=2,I68/4,0))</f>
        <v>#REF!</v>
      </c>
      <c r="K68" s="203">
        <f t="shared" si="2"/>
        <v>0</v>
      </c>
      <c r="L68" s="217" t="str">
        <f>IF(D68&lt;&gt;"",CONCATENATE('Valoració '!$D$7,"1.1.e_00",C68),"")</f>
        <v/>
      </c>
    </row>
    <row r="69" spans="1:12" x14ac:dyDescent="0.25">
      <c r="A69" s="203">
        <v>48</v>
      </c>
      <c r="B69" s="13"/>
      <c r="C69" s="19"/>
      <c r="D69" s="22"/>
      <c r="E69" s="13"/>
      <c r="F69" s="13"/>
      <c r="G69" s="13"/>
      <c r="H69" s="43" t="str">
        <f>IF(B69&gt;0,CONCATENATE("CITES_",A69,"_",'Valoració '!$D$7)," ")</f>
        <v xml:space="preserve"> </v>
      </c>
      <c r="I69" s="203">
        <f t="shared" si="1"/>
        <v>0</v>
      </c>
      <c r="J69" s="203" t="e">
        <f>IF(#REF!=1,I69/2,IF(#REF!=2,I69/4,0))</f>
        <v>#REF!</v>
      </c>
      <c r="K69" s="203">
        <f t="shared" si="2"/>
        <v>0</v>
      </c>
      <c r="L69" s="217" t="str">
        <f>IF(D69&lt;&gt;"",CONCATENATE('Valoració '!$D$7,"1.1.e_00",C69),"")</f>
        <v/>
      </c>
    </row>
    <row r="70" spans="1:12" x14ac:dyDescent="0.25">
      <c r="A70" s="203">
        <v>49</v>
      </c>
      <c r="B70" s="13"/>
      <c r="C70" s="19"/>
      <c r="D70" s="22"/>
      <c r="E70" s="13"/>
      <c r="F70" s="13"/>
      <c r="G70" s="13"/>
      <c r="H70" s="43" t="str">
        <f>IF(B70&gt;0,CONCATENATE("CITES_",A70,"_",'Valoració '!$D$7)," ")</f>
        <v xml:space="preserve"> </v>
      </c>
      <c r="I70" s="203">
        <f t="shared" si="1"/>
        <v>0</v>
      </c>
      <c r="J70" s="203" t="e">
        <f>IF(#REF!=1,I70/2,IF(#REF!=2,I70/4,0))</f>
        <v>#REF!</v>
      </c>
      <c r="K70" s="203">
        <f t="shared" si="2"/>
        <v>0</v>
      </c>
      <c r="L70" s="217" t="str">
        <f>IF(D70&lt;&gt;"",CONCATENATE('Valoració '!$D$7,"1.1.e_00",C70),"")</f>
        <v/>
      </c>
    </row>
    <row r="71" spans="1:12" x14ac:dyDescent="0.25">
      <c r="A71" s="203">
        <v>50</v>
      </c>
      <c r="B71" s="13"/>
      <c r="C71" s="19"/>
      <c r="D71" s="22"/>
      <c r="E71" s="13"/>
      <c r="F71" s="13"/>
      <c r="G71" s="13"/>
      <c r="H71" s="43" t="str">
        <f>IF(B71&gt;0,CONCATENATE("CITES_",A71,"_",'Valoració '!$D$7)," ")</f>
        <v xml:space="preserve"> </v>
      </c>
      <c r="I71" s="203">
        <f t="shared" si="1"/>
        <v>0</v>
      </c>
      <c r="J71" s="203" t="e">
        <f>IF(#REF!=1,I71/2,IF(#REF!=2,I71/4,0))</f>
        <v>#REF!</v>
      </c>
      <c r="K71" s="203">
        <f t="shared" si="2"/>
        <v>0</v>
      </c>
      <c r="L71" s="217" t="str">
        <f>IF(D71&lt;&gt;"",CONCATENATE('Valoració '!$D$7,"1.1.e_00",C71),"")</f>
        <v/>
      </c>
    </row>
    <row r="72" spans="1:12" x14ac:dyDescent="0.25">
      <c r="A72" s="203">
        <v>51</v>
      </c>
      <c r="B72" s="13"/>
      <c r="C72" s="19"/>
      <c r="D72" s="22"/>
      <c r="E72" s="13"/>
      <c r="F72" s="13"/>
      <c r="G72" s="13"/>
      <c r="H72" s="43" t="str">
        <f>IF(B72&gt;0,CONCATENATE("CITES_",A72,"_",'Valoració '!$D$7)," ")</f>
        <v xml:space="preserve"> </v>
      </c>
      <c r="I72" s="203">
        <f t="shared" si="1"/>
        <v>0</v>
      </c>
      <c r="J72" s="203" t="e">
        <f>IF(#REF!=1,I72/2,IF(#REF!=2,I72/4,0))</f>
        <v>#REF!</v>
      </c>
      <c r="K72" s="203">
        <f t="shared" si="2"/>
        <v>0</v>
      </c>
      <c r="L72" s="217" t="str">
        <f>IF(D72&lt;&gt;"",CONCATENATE('Valoració '!$D$7,"1.1.e_00",C72),"")</f>
        <v/>
      </c>
    </row>
    <row r="73" spans="1:12" x14ac:dyDescent="0.25">
      <c r="A73" s="203">
        <v>52</v>
      </c>
      <c r="B73" s="13"/>
      <c r="C73" s="19"/>
      <c r="D73" s="22"/>
      <c r="E73" s="13"/>
      <c r="F73" s="13"/>
      <c r="G73" s="13"/>
      <c r="H73" s="43" t="str">
        <f>IF(B73&gt;0,CONCATENATE("CITES_",A73,"_",'Valoració '!$D$7)," ")</f>
        <v xml:space="preserve"> </v>
      </c>
      <c r="I73" s="203">
        <f t="shared" si="1"/>
        <v>0</v>
      </c>
      <c r="J73" s="203" t="e">
        <f>IF(#REF!=1,I73/2,IF(#REF!=2,I73/4,0))</f>
        <v>#REF!</v>
      </c>
      <c r="K73" s="203">
        <f t="shared" si="2"/>
        <v>0</v>
      </c>
      <c r="L73" s="217" t="str">
        <f>IF(D73&lt;&gt;"",CONCATENATE('Valoració '!$D$7,"1.1.e_00",C73),"")</f>
        <v/>
      </c>
    </row>
    <row r="74" spans="1:12" x14ac:dyDescent="0.25">
      <c r="A74" s="203">
        <v>53</v>
      </c>
      <c r="B74" s="13"/>
      <c r="C74" s="19"/>
      <c r="D74" s="22"/>
      <c r="E74" s="13"/>
      <c r="F74" s="13"/>
      <c r="G74" s="13"/>
      <c r="H74" s="43" t="str">
        <f>IF(B74&gt;0,CONCATENATE("CITES_",A74,"_",'Valoració '!$D$7)," ")</f>
        <v xml:space="preserve"> </v>
      </c>
      <c r="I74" s="203">
        <f t="shared" si="1"/>
        <v>0</v>
      </c>
      <c r="J74" s="203" t="e">
        <f>IF(#REF!=1,I74/2,IF(#REF!=2,I74/4,0))</f>
        <v>#REF!</v>
      </c>
      <c r="K74" s="203">
        <f t="shared" si="2"/>
        <v>0</v>
      </c>
      <c r="L74" s="217" t="str">
        <f>IF(D74&lt;&gt;"",CONCATENATE('Valoració '!$D$7,"1.1.e_00",C74),"")</f>
        <v/>
      </c>
    </row>
    <row r="75" spans="1:12" x14ac:dyDescent="0.25">
      <c r="A75" s="203">
        <v>54</v>
      </c>
      <c r="B75" s="13"/>
      <c r="C75" s="19"/>
      <c r="D75" s="22"/>
      <c r="E75" s="13"/>
      <c r="F75" s="13"/>
      <c r="G75" s="13"/>
      <c r="H75" s="43" t="str">
        <f>IF(B75&gt;0,CONCATENATE("CITES_",A75,"_",'Valoració '!$D$7)," ")</f>
        <v xml:space="preserve"> </v>
      </c>
      <c r="I75" s="203">
        <f t="shared" si="1"/>
        <v>0</v>
      </c>
      <c r="J75" s="203" t="e">
        <f>IF(#REF!=1,I75/2,IF(#REF!=2,I75/4,0))</f>
        <v>#REF!</v>
      </c>
      <c r="K75" s="203">
        <f t="shared" si="2"/>
        <v>0</v>
      </c>
      <c r="L75" s="217" t="str">
        <f>IF(D75&lt;&gt;"",CONCATENATE('Valoració '!$D$7,"1.1.e_00",C75),"")</f>
        <v/>
      </c>
    </row>
    <row r="76" spans="1:12" x14ac:dyDescent="0.25">
      <c r="A76" s="203">
        <v>55</v>
      </c>
      <c r="B76" s="13"/>
      <c r="C76" s="19"/>
      <c r="D76" s="22"/>
      <c r="E76" s="13"/>
      <c r="F76" s="13"/>
      <c r="G76" s="13"/>
      <c r="H76" s="43" t="str">
        <f>IF(B76&gt;0,CONCATENATE("CITES_",A76,"_",'Valoració '!$D$7)," ")</f>
        <v xml:space="preserve"> </v>
      </c>
      <c r="I76" s="203">
        <f t="shared" si="1"/>
        <v>0</v>
      </c>
      <c r="J76" s="203" t="e">
        <f>IF(#REF!=1,I76/2,IF(#REF!=2,I76/4,0))</f>
        <v>#REF!</v>
      </c>
      <c r="K76" s="203">
        <f t="shared" si="2"/>
        <v>0</v>
      </c>
      <c r="L76" s="217" t="str">
        <f>IF(D76&lt;&gt;"",CONCATENATE('Valoració '!$D$7,"1.1.e_00",C76),"")</f>
        <v/>
      </c>
    </row>
    <row r="77" spans="1:12" x14ac:dyDescent="0.25">
      <c r="A77" s="203">
        <v>56</v>
      </c>
      <c r="B77" s="13"/>
      <c r="C77" s="19"/>
      <c r="D77" s="22"/>
      <c r="E77" s="13"/>
      <c r="F77" s="13"/>
      <c r="G77" s="13"/>
      <c r="H77" s="43" t="str">
        <f>IF(B77&gt;0,CONCATENATE("CITES_",A77,"_",'Valoració '!$D$7)," ")</f>
        <v xml:space="preserve"> </v>
      </c>
      <c r="I77" s="203">
        <f t="shared" si="1"/>
        <v>0</v>
      </c>
      <c r="J77" s="203" t="e">
        <f>IF(#REF!=1,I77/2,IF(#REF!=2,I77/4,0))</f>
        <v>#REF!</v>
      </c>
      <c r="K77" s="203">
        <f t="shared" si="2"/>
        <v>0</v>
      </c>
      <c r="L77" s="217" t="str">
        <f>IF(D77&lt;&gt;"",CONCATENATE('Valoració '!$D$7,"1.1.e_00",C77),"")</f>
        <v/>
      </c>
    </row>
    <row r="78" spans="1:12" x14ac:dyDescent="0.25">
      <c r="A78" s="203">
        <v>57</v>
      </c>
      <c r="B78" s="13"/>
      <c r="C78" s="19"/>
      <c r="D78" s="22"/>
      <c r="E78" s="13"/>
      <c r="F78" s="13"/>
      <c r="G78" s="13"/>
      <c r="H78" s="43" t="str">
        <f>IF(B78&gt;0,CONCATENATE("CITES_",A78,"_",'Valoració '!$D$7)," ")</f>
        <v xml:space="preserve"> </v>
      </c>
      <c r="I78" s="203">
        <f t="shared" si="1"/>
        <v>0</v>
      </c>
      <c r="J78" s="203" t="e">
        <f>IF(#REF!=1,I78/2,IF(#REF!=2,I78/4,0))</f>
        <v>#REF!</v>
      </c>
      <c r="K78" s="203">
        <f t="shared" si="2"/>
        <v>0</v>
      </c>
      <c r="L78" s="217" t="str">
        <f>IF(D78&lt;&gt;"",CONCATENATE('Valoració '!$D$7,"1.1.e_00",C78),"")</f>
        <v/>
      </c>
    </row>
    <row r="79" spans="1:12" x14ac:dyDescent="0.25">
      <c r="A79" s="203">
        <v>58</v>
      </c>
      <c r="B79" s="13"/>
      <c r="C79" s="19"/>
      <c r="D79" s="22"/>
      <c r="E79" s="13"/>
      <c r="F79" s="13"/>
      <c r="G79" s="13"/>
      <c r="H79" s="43" t="str">
        <f>IF(B79&gt;0,CONCATENATE("CITES_",A79,"_",'Valoració '!$D$7)," ")</f>
        <v xml:space="preserve"> </v>
      </c>
      <c r="I79" s="203">
        <f t="shared" si="1"/>
        <v>0</v>
      </c>
      <c r="J79" s="203" t="e">
        <f>IF(#REF!=1,I79/2,IF(#REF!=2,I79/4,0))</f>
        <v>#REF!</v>
      </c>
      <c r="K79" s="203">
        <f t="shared" si="2"/>
        <v>0</v>
      </c>
      <c r="L79" s="217" t="str">
        <f>IF(D79&lt;&gt;"",CONCATENATE('Valoració '!$D$7,"1.1.e_00",C79),"")</f>
        <v/>
      </c>
    </row>
    <row r="80" spans="1:12" x14ac:dyDescent="0.25">
      <c r="A80" s="203">
        <v>59</v>
      </c>
      <c r="B80" s="13"/>
      <c r="C80" s="19"/>
      <c r="D80" s="22"/>
      <c r="E80" s="13"/>
      <c r="F80" s="13"/>
      <c r="G80" s="13"/>
      <c r="H80" s="43" t="str">
        <f>IF(B80&gt;0,CONCATENATE("CITES_",A80,"_",'Valoració '!$D$7)," ")</f>
        <v xml:space="preserve"> </v>
      </c>
      <c r="I80" s="203">
        <f t="shared" si="1"/>
        <v>0</v>
      </c>
      <c r="J80" s="203" t="e">
        <f>IF(#REF!=1,I80/2,IF(#REF!=2,I80/4,0))</f>
        <v>#REF!</v>
      </c>
      <c r="K80" s="203">
        <f t="shared" si="2"/>
        <v>0</v>
      </c>
      <c r="L80" s="217" t="str">
        <f>IF(D80&lt;&gt;"",CONCATENATE('Valoració '!$D$7,"1.1.e_00",C80),"")</f>
        <v/>
      </c>
    </row>
    <row r="81" spans="1:12" x14ac:dyDescent="0.25">
      <c r="A81" s="203">
        <v>60</v>
      </c>
      <c r="B81" s="13"/>
      <c r="C81" s="19"/>
      <c r="D81" s="22"/>
      <c r="E81" s="13"/>
      <c r="F81" s="13"/>
      <c r="G81" s="13"/>
      <c r="H81" s="43" t="str">
        <f>IF(B81&gt;0,CONCATENATE("CITES_",A81,"_",'Valoració '!$D$7)," ")</f>
        <v xml:space="preserve"> </v>
      </c>
      <c r="I81" s="203">
        <f t="shared" si="1"/>
        <v>0</v>
      </c>
      <c r="J81" s="203" t="e">
        <f>IF(#REF!=1,I81/2,IF(#REF!=2,I81/4,0))</f>
        <v>#REF!</v>
      </c>
      <c r="K81" s="203">
        <f t="shared" si="2"/>
        <v>0</v>
      </c>
      <c r="L81" s="217" t="str">
        <f>IF(D81&lt;&gt;"",CONCATENATE('Valoració '!$D$7,"1.1.e_00",C81),"")</f>
        <v/>
      </c>
    </row>
    <row r="82" spans="1:12" x14ac:dyDescent="0.25">
      <c r="A82" s="203">
        <v>61</v>
      </c>
      <c r="B82" s="13"/>
      <c r="C82" s="19"/>
      <c r="D82" s="22"/>
      <c r="E82" s="13"/>
      <c r="F82" s="13"/>
      <c r="G82" s="13"/>
      <c r="H82" s="43" t="str">
        <f>IF(B82&gt;0,CONCATENATE("CITES_",A82,"_",'Valoració '!$D$7)," ")</f>
        <v xml:space="preserve"> </v>
      </c>
      <c r="I82" s="203">
        <f t="shared" si="1"/>
        <v>0</v>
      </c>
      <c r="J82" s="203" t="e">
        <f>IF(#REF!=1,I82/2,IF(#REF!=2,I82/4,0))</f>
        <v>#REF!</v>
      </c>
      <c r="K82" s="203">
        <f t="shared" si="2"/>
        <v>0</v>
      </c>
      <c r="L82" s="217" t="str">
        <f>IF(D82&lt;&gt;"",CONCATENATE('Valoració '!$D$7,"1.1.e_00",C82),"")</f>
        <v/>
      </c>
    </row>
    <row r="83" spans="1:12" x14ac:dyDescent="0.25">
      <c r="A83" s="203">
        <v>62</v>
      </c>
      <c r="B83" s="13"/>
      <c r="C83" s="19"/>
      <c r="D83" s="22"/>
      <c r="E83" s="13"/>
      <c r="F83" s="13"/>
      <c r="G83" s="13"/>
      <c r="H83" s="43" t="str">
        <f>IF(B83&gt;0,CONCATENATE("CITES_",A83,"_",'Valoració '!$D$7)," ")</f>
        <v xml:space="preserve"> </v>
      </c>
      <c r="I83" s="203">
        <f t="shared" si="1"/>
        <v>0</v>
      </c>
      <c r="J83" s="203" t="e">
        <f>IF(#REF!=1,I83/2,IF(#REF!=2,I83/4,0))</f>
        <v>#REF!</v>
      </c>
      <c r="K83" s="203">
        <f t="shared" si="2"/>
        <v>0</v>
      </c>
      <c r="L83" s="217" t="str">
        <f>IF(D83&lt;&gt;"",CONCATENATE('Valoració '!$D$7,"1.1.e_00",C83),"")</f>
        <v/>
      </c>
    </row>
    <row r="84" spans="1:12" x14ac:dyDescent="0.25">
      <c r="A84" s="203">
        <v>63</v>
      </c>
      <c r="B84" s="13"/>
      <c r="C84" s="19"/>
      <c r="D84" s="22"/>
      <c r="E84" s="13"/>
      <c r="F84" s="13"/>
      <c r="G84" s="13"/>
      <c r="H84" s="43" t="str">
        <f>IF(B84&gt;0,CONCATENATE("CITES_",A84,"_",'Valoració '!$D$7)," ")</f>
        <v xml:space="preserve"> </v>
      </c>
      <c r="I84" s="203">
        <f t="shared" si="1"/>
        <v>0</v>
      </c>
      <c r="J84" s="203" t="e">
        <f>IF(#REF!=1,I84/2,IF(#REF!=2,I84/4,0))</f>
        <v>#REF!</v>
      </c>
      <c r="K84" s="203">
        <f t="shared" si="2"/>
        <v>0</v>
      </c>
      <c r="L84" s="217" t="str">
        <f>IF(D84&lt;&gt;"",CONCATENATE('Valoració '!$D$7,"1.1.e_00",C84),"")</f>
        <v/>
      </c>
    </row>
    <row r="85" spans="1:12" x14ac:dyDescent="0.25">
      <c r="A85" s="203">
        <v>64</v>
      </c>
      <c r="B85" s="13"/>
      <c r="C85" s="19"/>
      <c r="D85" s="22"/>
      <c r="E85" s="13"/>
      <c r="F85" s="13"/>
      <c r="G85" s="13"/>
      <c r="H85" s="43" t="str">
        <f>IF(B85&gt;0,CONCATENATE("CITES_",A85,"_",'Valoració '!$D$7)," ")</f>
        <v xml:space="preserve"> </v>
      </c>
      <c r="I85" s="203">
        <f t="shared" si="1"/>
        <v>0</v>
      </c>
      <c r="J85" s="203" t="e">
        <f>IF(#REF!=1,I85/2,IF(#REF!=2,I85/4,0))</f>
        <v>#REF!</v>
      </c>
      <c r="K85" s="203">
        <f t="shared" si="2"/>
        <v>0</v>
      </c>
      <c r="L85" s="217" t="str">
        <f>IF(D85&lt;&gt;"",CONCATENATE('Valoració '!$D$7,"1.1.e_00",C85),"")</f>
        <v/>
      </c>
    </row>
    <row r="86" spans="1:12" x14ac:dyDescent="0.25">
      <c r="A86" s="203">
        <v>65</v>
      </c>
      <c r="B86" s="13"/>
      <c r="C86" s="19"/>
      <c r="D86" s="22"/>
      <c r="E86" s="13"/>
      <c r="F86" s="13"/>
      <c r="G86" s="13"/>
      <c r="H86" s="43" t="str">
        <f>IF(B86&gt;0,CONCATENATE("CITES_",A86,"_",'Valoració '!$D$7)," ")</f>
        <v xml:space="preserve"> </v>
      </c>
      <c r="I86" s="203">
        <f t="shared" si="1"/>
        <v>0</v>
      </c>
      <c r="J86" s="203" t="e">
        <f>IF(#REF!=1,I86/2,IF(#REF!=2,I86/4,0))</f>
        <v>#REF!</v>
      </c>
      <c r="K86" s="203">
        <f t="shared" si="2"/>
        <v>0</v>
      </c>
      <c r="L86" s="217" t="str">
        <f>IF(D86&lt;&gt;"",CONCATENATE('Valoració '!$D$7,"1.1.e_00",C86),"")</f>
        <v/>
      </c>
    </row>
    <row r="87" spans="1:12" x14ac:dyDescent="0.25">
      <c r="A87" s="203">
        <v>66</v>
      </c>
      <c r="B87" s="13"/>
      <c r="C87" s="19"/>
      <c r="D87" s="22"/>
      <c r="E87" s="13"/>
      <c r="F87" s="13"/>
      <c r="G87" s="13"/>
      <c r="H87" s="43" t="str">
        <f>IF(B87&gt;0,CONCATENATE("CITES_",A87,"_",'Valoració '!$D$7)," ")</f>
        <v xml:space="preserve"> </v>
      </c>
      <c r="I87" s="203">
        <f t="shared" ref="I87:I150" si="3">IF(C87&lt;&gt;"",1,0)</f>
        <v>0</v>
      </c>
      <c r="J87" s="203" t="e">
        <f>IF(#REF!=1,I87/2,IF(#REF!=2,I87/4,0))</f>
        <v>#REF!</v>
      </c>
      <c r="K87" s="203">
        <f t="shared" si="2"/>
        <v>0</v>
      </c>
      <c r="L87" s="217" t="str">
        <f>IF(D87&lt;&gt;"",CONCATENATE('Valoració '!$D$7,"1.1.e_00",C87),"")</f>
        <v/>
      </c>
    </row>
    <row r="88" spans="1:12" x14ac:dyDescent="0.25">
      <c r="A88" s="203">
        <v>67</v>
      </c>
      <c r="B88" s="13"/>
      <c r="C88" s="19"/>
      <c r="D88" s="22"/>
      <c r="E88" s="13"/>
      <c r="F88" s="13"/>
      <c r="G88" s="13"/>
      <c r="H88" s="43" t="str">
        <f>IF(B88&gt;0,CONCATENATE("CITES_",A88,"_",'Valoració '!$D$7)," ")</f>
        <v xml:space="preserve"> </v>
      </c>
      <c r="I88" s="203">
        <f t="shared" si="3"/>
        <v>0</v>
      </c>
      <c r="J88" s="203" t="e">
        <f>IF(#REF!=1,I88/2,IF(#REF!=2,I88/4,0))</f>
        <v>#REF!</v>
      </c>
      <c r="K88" s="203">
        <f t="shared" si="2"/>
        <v>0</v>
      </c>
      <c r="L88" s="217" t="str">
        <f>IF(D88&lt;&gt;"",CONCATENATE('Valoració '!$D$7,"1.1.e_00",C88),"")</f>
        <v/>
      </c>
    </row>
    <row r="89" spans="1:12" x14ac:dyDescent="0.25">
      <c r="A89" s="203">
        <v>68</v>
      </c>
      <c r="B89" s="13"/>
      <c r="C89" s="19"/>
      <c r="D89" s="22"/>
      <c r="E89" s="13"/>
      <c r="F89" s="13"/>
      <c r="G89" s="13"/>
      <c r="H89" s="43" t="str">
        <f>IF(B89&gt;0,CONCATENATE("CITES_",A89,"_",'Valoració '!$D$7)," ")</f>
        <v xml:space="preserve"> </v>
      </c>
      <c r="I89" s="203">
        <f t="shared" si="3"/>
        <v>0</v>
      </c>
      <c r="J89" s="203" t="e">
        <f>IF(#REF!=1,I89/2,IF(#REF!=2,I89/4,0))</f>
        <v>#REF!</v>
      </c>
      <c r="K89" s="203">
        <f t="shared" si="2"/>
        <v>0</v>
      </c>
      <c r="L89" s="217" t="str">
        <f>IF(D89&lt;&gt;"",CONCATENATE('Valoració '!$D$7,"1.1.e_00",C89),"")</f>
        <v/>
      </c>
    </row>
    <row r="90" spans="1:12" x14ac:dyDescent="0.25">
      <c r="A90" s="203">
        <v>69</v>
      </c>
      <c r="B90" s="13"/>
      <c r="C90" s="19"/>
      <c r="D90" s="22"/>
      <c r="E90" s="13"/>
      <c r="F90" s="13"/>
      <c r="G90" s="13"/>
      <c r="H90" s="43" t="str">
        <f>IF(B90&gt;0,CONCATENATE("CITES_",A90,"_",'Valoració '!$D$7)," ")</f>
        <v xml:space="preserve"> </v>
      </c>
      <c r="I90" s="203">
        <f t="shared" si="3"/>
        <v>0</v>
      </c>
      <c r="J90" s="203" t="e">
        <f>IF(#REF!=1,I90/2,IF(#REF!=2,I90/4,0))</f>
        <v>#REF!</v>
      </c>
      <c r="K90" s="203">
        <f t="shared" si="2"/>
        <v>0</v>
      </c>
      <c r="L90" s="217" t="str">
        <f>IF(D90&lt;&gt;"",CONCATENATE('Valoració '!$D$7,"1.1.e_00",C90),"")</f>
        <v/>
      </c>
    </row>
    <row r="91" spans="1:12" x14ac:dyDescent="0.25">
      <c r="A91" s="203">
        <v>70</v>
      </c>
      <c r="B91" s="13"/>
      <c r="C91" s="19"/>
      <c r="D91" s="22"/>
      <c r="E91" s="13"/>
      <c r="F91" s="13"/>
      <c r="G91" s="13"/>
      <c r="H91" s="43" t="str">
        <f>IF(B91&gt;0,CONCATENATE("CITES_",A91,"_",'Valoració '!$D$7)," ")</f>
        <v xml:space="preserve"> </v>
      </c>
      <c r="I91" s="203">
        <f t="shared" si="3"/>
        <v>0</v>
      </c>
      <c r="J91" s="203" t="e">
        <f>IF(#REF!=1,I91/2,IF(#REF!=2,I91/4,0))</f>
        <v>#REF!</v>
      </c>
      <c r="K91" s="203">
        <f t="shared" si="2"/>
        <v>0</v>
      </c>
      <c r="L91" s="217" t="str">
        <f>IF(D91&lt;&gt;"",CONCATENATE('Valoració '!$D$7,"1.1.e_00",C91),"")</f>
        <v/>
      </c>
    </row>
    <row r="92" spans="1:12" x14ac:dyDescent="0.25">
      <c r="A92" s="203">
        <v>71</v>
      </c>
      <c r="B92" s="13"/>
      <c r="C92" s="19"/>
      <c r="D92" s="22"/>
      <c r="E92" s="13"/>
      <c r="F92" s="13"/>
      <c r="G92" s="13"/>
      <c r="H92" s="43" t="str">
        <f>IF(B92&gt;0,CONCATENATE("CITES_",A92,"_",'Valoració '!$D$7)," ")</f>
        <v xml:space="preserve"> </v>
      </c>
      <c r="I92" s="203">
        <f t="shared" si="3"/>
        <v>0</v>
      </c>
      <c r="J92" s="203" t="e">
        <f>IF(#REF!=1,I92/2,IF(#REF!=2,I92/4,0))</f>
        <v>#REF!</v>
      </c>
      <c r="K92" s="203">
        <f t="shared" si="2"/>
        <v>0</v>
      </c>
      <c r="L92" s="217" t="str">
        <f>IF(D92&lt;&gt;"",CONCATENATE('Valoració '!$D$7,"1.1.e_00",C92),"")</f>
        <v/>
      </c>
    </row>
    <row r="93" spans="1:12" x14ac:dyDescent="0.25">
      <c r="A93" s="203">
        <v>72</v>
      </c>
      <c r="B93" s="13"/>
      <c r="C93" s="19"/>
      <c r="D93" s="22"/>
      <c r="E93" s="13"/>
      <c r="F93" s="13"/>
      <c r="G93" s="13"/>
      <c r="H93" s="43" t="str">
        <f>IF(B93&gt;0,CONCATENATE("CITES_",A93,"_",'Valoració '!$D$7)," ")</f>
        <v xml:space="preserve"> </v>
      </c>
      <c r="I93" s="203">
        <f t="shared" si="3"/>
        <v>0</v>
      </c>
      <c r="J93" s="203" t="e">
        <f>IF(#REF!=1,I93/2,IF(#REF!=2,I93/4,0))</f>
        <v>#REF!</v>
      </c>
      <c r="K93" s="203">
        <f t="shared" ref="K93:K156" si="4">IF(F93&lt;&gt;"",IF(F93&lt;50,0.05,IF(AND(F93&gt;49,F93&lt;100),0.25,1)),0)</f>
        <v>0</v>
      </c>
      <c r="L93" s="217" t="str">
        <f>IF(D93&lt;&gt;"",CONCATENATE('Valoració '!$D$7,"1.1.e_00",C93),"")</f>
        <v/>
      </c>
    </row>
    <row r="94" spans="1:12" x14ac:dyDescent="0.25">
      <c r="A94" s="203">
        <v>73</v>
      </c>
      <c r="B94" s="13"/>
      <c r="C94" s="19"/>
      <c r="D94" s="22"/>
      <c r="E94" s="13"/>
      <c r="F94" s="13"/>
      <c r="G94" s="13"/>
      <c r="H94" s="43" t="str">
        <f>IF(B94&gt;0,CONCATENATE("CITES_",A94,"_",'Valoració '!$D$7)," ")</f>
        <v xml:space="preserve"> </v>
      </c>
      <c r="I94" s="203">
        <f t="shared" si="3"/>
        <v>0</v>
      </c>
      <c r="J94" s="203" t="e">
        <f>IF(#REF!=1,I94/2,IF(#REF!=2,I94/4,0))</f>
        <v>#REF!</v>
      </c>
      <c r="K94" s="203">
        <f t="shared" si="4"/>
        <v>0</v>
      </c>
      <c r="L94" s="217" t="str">
        <f>IF(D94&lt;&gt;"",CONCATENATE('Valoració '!$D$7,"1.1.e_00",C94),"")</f>
        <v/>
      </c>
    </row>
    <row r="95" spans="1:12" x14ac:dyDescent="0.25">
      <c r="A95" s="203">
        <v>74</v>
      </c>
      <c r="B95" s="13"/>
      <c r="C95" s="19"/>
      <c r="D95" s="22"/>
      <c r="E95" s="13"/>
      <c r="F95" s="13"/>
      <c r="G95" s="13"/>
      <c r="H95" s="43" t="str">
        <f>IF(B95&gt;0,CONCATENATE("CITES_",A95,"_",'Valoració '!$D$7)," ")</f>
        <v xml:space="preserve"> </v>
      </c>
      <c r="I95" s="203">
        <f t="shared" si="3"/>
        <v>0</v>
      </c>
      <c r="J95" s="203" t="e">
        <f>IF(#REF!=1,I95/2,IF(#REF!=2,I95/4,0))</f>
        <v>#REF!</v>
      </c>
      <c r="K95" s="203">
        <f t="shared" si="4"/>
        <v>0</v>
      </c>
      <c r="L95" s="217" t="str">
        <f>IF(D95&lt;&gt;"",CONCATENATE('Valoració '!$D$7,"1.1.e_00",C95),"")</f>
        <v/>
      </c>
    </row>
    <row r="96" spans="1:12" x14ac:dyDescent="0.25">
      <c r="A96" s="203">
        <v>75</v>
      </c>
      <c r="B96" s="13"/>
      <c r="C96" s="19"/>
      <c r="D96" s="22"/>
      <c r="E96" s="13"/>
      <c r="F96" s="13"/>
      <c r="G96" s="13"/>
      <c r="H96" s="43" t="str">
        <f>IF(B96&gt;0,CONCATENATE("CITES_",A96,"_",'Valoració '!$D$7)," ")</f>
        <v xml:space="preserve"> </v>
      </c>
      <c r="I96" s="203">
        <f t="shared" si="3"/>
        <v>0</v>
      </c>
      <c r="J96" s="203" t="e">
        <f>IF(#REF!=1,I96/2,IF(#REF!=2,I96/4,0))</f>
        <v>#REF!</v>
      </c>
      <c r="K96" s="203">
        <f t="shared" si="4"/>
        <v>0</v>
      </c>
      <c r="L96" s="217" t="str">
        <f>IF(D96&lt;&gt;"",CONCATENATE('Valoració '!$D$7,"1.1.e_00",C96),"")</f>
        <v/>
      </c>
    </row>
    <row r="97" spans="1:12" x14ac:dyDescent="0.25">
      <c r="A97" s="203">
        <v>76</v>
      </c>
      <c r="B97" s="13"/>
      <c r="C97" s="19"/>
      <c r="D97" s="22"/>
      <c r="E97" s="13"/>
      <c r="F97" s="13"/>
      <c r="G97" s="13"/>
      <c r="H97" s="43" t="str">
        <f>IF(B97&gt;0,CONCATENATE("CITES_",A97,"_",'Valoració '!$D$7)," ")</f>
        <v xml:space="preserve"> </v>
      </c>
      <c r="I97" s="203">
        <f t="shared" si="3"/>
        <v>0</v>
      </c>
      <c r="J97" s="203" t="e">
        <f>IF(#REF!=1,I97/2,IF(#REF!=2,I97/4,0))</f>
        <v>#REF!</v>
      </c>
      <c r="K97" s="203">
        <f t="shared" si="4"/>
        <v>0</v>
      </c>
      <c r="L97" s="217" t="str">
        <f>IF(D97&lt;&gt;"",CONCATENATE('Valoració '!$D$7,"1.1.e_00",C97),"")</f>
        <v/>
      </c>
    </row>
    <row r="98" spans="1:12" x14ac:dyDescent="0.25">
      <c r="A98" s="203">
        <v>77</v>
      </c>
      <c r="B98" s="13"/>
      <c r="C98" s="19"/>
      <c r="D98" s="22"/>
      <c r="E98" s="13"/>
      <c r="F98" s="13"/>
      <c r="G98" s="13"/>
      <c r="H98" s="43" t="str">
        <f>IF(B98&gt;0,CONCATENATE("CITES_",A98,"_",'Valoració '!$D$7)," ")</f>
        <v xml:space="preserve"> </v>
      </c>
      <c r="I98" s="203">
        <f t="shared" si="3"/>
        <v>0</v>
      </c>
      <c r="J98" s="203" t="e">
        <f>IF(#REF!=1,I98/2,IF(#REF!=2,I98/4,0))</f>
        <v>#REF!</v>
      </c>
      <c r="K98" s="203">
        <f t="shared" si="4"/>
        <v>0</v>
      </c>
      <c r="L98" s="217" t="str">
        <f>IF(D98&lt;&gt;"",CONCATENATE('Valoració '!$D$7,"1.1.e_00",C98),"")</f>
        <v/>
      </c>
    </row>
    <row r="99" spans="1:12" x14ac:dyDescent="0.25">
      <c r="A99" s="203">
        <v>78</v>
      </c>
      <c r="B99" s="13"/>
      <c r="C99" s="19"/>
      <c r="D99" s="22"/>
      <c r="E99" s="13"/>
      <c r="F99" s="13"/>
      <c r="G99" s="13"/>
      <c r="H99" s="43" t="str">
        <f>IF(B99&gt;0,CONCATENATE("CITES_",A99,"_",'Valoració '!$D$7)," ")</f>
        <v xml:space="preserve"> </v>
      </c>
      <c r="I99" s="203">
        <f t="shared" si="3"/>
        <v>0</v>
      </c>
      <c r="J99" s="203" t="e">
        <f>IF(#REF!=1,I99/2,IF(#REF!=2,I99/4,0))</f>
        <v>#REF!</v>
      </c>
      <c r="K99" s="203">
        <f t="shared" si="4"/>
        <v>0</v>
      </c>
      <c r="L99" s="217" t="str">
        <f>IF(D99&lt;&gt;"",CONCATENATE('Valoració '!$D$7,"1.1.e_00",C99),"")</f>
        <v/>
      </c>
    </row>
    <row r="100" spans="1:12" x14ac:dyDescent="0.25">
      <c r="A100" s="203">
        <v>79</v>
      </c>
      <c r="B100" s="13"/>
      <c r="C100" s="19"/>
      <c r="D100" s="22"/>
      <c r="E100" s="13"/>
      <c r="F100" s="13"/>
      <c r="G100" s="13"/>
      <c r="H100" s="43" t="str">
        <f>IF(B100&gt;0,CONCATENATE("CITES_",A100,"_",'Valoració '!$D$7)," ")</f>
        <v xml:space="preserve"> </v>
      </c>
      <c r="I100" s="203">
        <f t="shared" si="3"/>
        <v>0</v>
      </c>
      <c r="J100" s="203" t="e">
        <f>IF(#REF!=1,I100/2,IF(#REF!=2,I100/4,0))</f>
        <v>#REF!</v>
      </c>
      <c r="K100" s="203">
        <f t="shared" si="4"/>
        <v>0</v>
      </c>
      <c r="L100" s="217" t="str">
        <f>IF(D100&lt;&gt;"",CONCATENATE('Valoració '!$D$7,"1.1.e_00",C100),"")</f>
        <v/>
      </c>
    </row>
    <row r="101" spans="1:12" x14ac:dyDescent="0.25">
      <c r="A101" s="203">
        <v>80</v>
      </c>
      <c r="B101" s="13"/>
      <c r="C101" s="19"/>
      <c r="D101" s="22"/>
      <c r="E101" s="13"/>
      <c r="F101" s="13"/>
      <c r="G101" s="13"/>
      <c r="H101" s="43" t="str">
        <f>IF(B101&gt;0,CONCATENATE("CITES_",A101,"_",'Valoració '!$D$7)," ")</f>
        <v xml:space="preserve"> </v>
      </c>
      <c r="I101" s="203">
        <f t="shared" si="3"/>
        <v>0</v>
      </c>
      <c r="J101" s="203" t="e">
        <f>IF(#REF!=1,I101/2,IF(#REF!=2,I101/4,0))</f>
        <v>#REF!</v>
      </c>
      <c r="K101" s="203">
        <f t="shared" si="4"/>
        <v>0</v>
      </c>
      <c r="L101" s="217" t="str">
        <f>IF(D101&lt;&gt;"",CONCATENATE('Valoració '!$D$7,"1.1.e_00",C101),"")</f>
        <v/>
      </c>
    </row>
    <row r="102" spans="1:12" x14ac:dyDescent="0.25">
      <c r="A102" s="203">
        <v>81</v>
      </c>
      <c r="B102" s="13"/>
      <c r="C102" s="19"/>
      <c r="D102" s="22"/>
      <c r="E102" s="13"/>
      <c r="F102" s="13"/>
      <c r="G102" s="13"/>
      <c r="H102" s="43" t="str">
        <f>IF(B102&gt;0,CONCATENATE("CITES_",A102,"_",'Valoració '!$D$7)," ")</f>
        <v xml:space="preserve"> </v>
      </c>
      <c r="I102" s="203">
        <f t="shared" si="3"/>
        <v>0</v>
      </c>
      <c r="J102" s="203" t="e">
        <f>IF(#REF!=1,I102/2,IF(#REF!=2,I102/4,0))</f>
        <v>#REF!</v>
      </c>
      <c r="K102" s="203">
        <f t="shared" si="4"/>
        <v>0</v>
      </c>
      <c r="L102" s="217" t="str">
        <f>IF(D102&lt;&gt;"",CONCATENATE('Valoració '!$D$7,"1.1.e_00",C102),"")</f>
        <v/>
      </c>
    </row>
    <row r="103" spans="1:12" x14ac:dyDescent="0.25">
      <c r="A103" s="203">
        <v>82</v>
      </c>
      <c r="B103" s="13"/>
      <c r="C103" s="19"/>
      <c r="D103" s="22"/>
      <c r="E103" s="13"/>
      <c r="F103" s="13"/>
      <c r="G103" s="13"/>
      <c r="H103" s="43" t="str">
        <f>IF(B103&gt;0,CONCATENATE("CITES_",A103,"_",'Valoració '!$D$7)," ")</f>
        <v xml:space="preserve"> </v>
      </c>
      <c r="I103" s="203">
        <f t="shared" si="3"/>
        <v>0</v>
      </c>
      <c r="J103" s="203" t="e">
        <f>IF(#REF!=1,I103/2,IF(#REF!=2,I103/4,0))</f>
        <v>#REF!</v>
      </c>
      <c r="K103" s="203">
        <f t="shared" si="4"/>
        <v>0</v>
      </c>
      <c r="L103" s="217" t="str">
        <f>IF(D103&lt;&gt;"",CONCATENATE('Valoració '!$D$7,"1.1.e_00",C103),"")</f>
        <v/>
      </c>
    </row>
    <row r="104" spans="1:12" x14ac:dyDescent="0.25">
      <c r="A104" s="203">
        <v>83</v>
      </c>
      <c r="B104" s="13"/>
      <c r="C104" s="19"/>
      <c r="D104" s="22"/>
      <c r="E104" s="13"/>
      <c r="F104" s="13"/>
      <c r="G104" s="13"/>
      <c r="H104" s="43" t="str">
        <f>IF(B104&gt;0,CONCATENATE("CITES_",A104,"_",'Valoració '!$D$7)," ")</f>
        <v xml:space="preserve"> </v>
      </c>
      <c r="I104" s="203">
        <f t="shared" si="3"/>
        <v>0</v>
      </c>
      <c r="J104" s="203" t="e">
        <f>IF(#REF!=1,I104/2,IF(#REF!=2,I104/4,0))</f>
        <v>#REF!</v>
      </c>
      <c r="K104" s="203">
        <f t="shared" si="4"/>
        <v>0</v>
      </c>
      <c r="L104" s="217" t="str">
        <f>IF(D104&lt;&gt;"",CONCATENATE('Valoració '!$D$7,"1.1.e_00",C104),"")</f>
        <v/>
      </c>
    </row>
    <row r="105" spans="1:12" x14ac:dyDescent="0.25">
      <c r="A105" s="203">
        <v>84</v>
      </c>
      <c r="B105" s="13"/>
      <c r="C105" s="19"/>
      <c r="D105" s="22"/>
      <c r="E105" s="13"/>
      <c r="F105" s="13"/>
      <c r="G105" s="13"/>
      <c r="H105" s="43" t="str">
        <f>IF(B105&gt;0,CONCATENATE("CITES_",A105,"_",'Valoració '!$D$7)," ")</f>
        <v xml:space="preserve"> </v>
      </c>
      <c r="I105" s="203">
        <f t="shared" si="3"/>
        <v>0</v>
      </c>
      <c r="J105" s="203" t="e">
        <f>IF(#REF!=1,I105/2,IF(#REF!=2,I105/4,0))</f>
        <v>#REF!</v>
      </c>
      <c r="K105" s="203">
        <f t="shared" si="4"/>
        <v>0</v>
      </c>
      <c r="L105" s="217" t="str">
        <f>IF(D105&lt;&gt;"",CONCATENATE('Valoració '!$D$7,"1.1.e_00",C105),"")</f>
        <v/>
      </c>
    </row>
    <row r="106" spans="1:12" x14ac:dyDescent="0.25">
      <c r="A106" s="203">
        <v>85</v>
      </c>
      <c r="B106" s="13"/>
      <c r="C106" s="19"/>
      <c r="D106" s="22"/>
      <c r="E106" s="13"/>
      <c r="F106" s="13"/>
      <c r="G106" s="13"/>
      <c r="H106" s="43" t="str">
        <f>IF(B106&gt;0,CONCATENATE("CITES_",A106,"_",'Valoració '!$D$7)," ")</f>
        <v xml:space="preserve"> </v>
      </c>
      <c r="I106" s="203">
        <f t="shared" si="3"/>
        <v>0</v>
      </c>
      <c r="J106" s="203" t="e">
        <f>IF(#REF!=1,I106/2,IF(#REF!=2,I106/4,0))</f>
        <v>#REF!</v>
      </c>
      <c r="K106" s="203">
        <f t="shared" si="4"/>
        <v>0</v>
      </c>
      <c r="L106" s="217" t="str">
        <f>IF(D106&lt;&gt;"",CONCATENATE('Valoració '!$D$7,"1.1.e_00",C106),"")</f>
        <v/>
      </c>
    </row>
    <row r="107" spans="1:12" x14ac:dyDescent="0.25">
      <c r="A107" s="203">
        <v>86</v>
      </c>
      <c r="B107" s="13"/>
      <c r="C107" s="19"/>
      <c r="D107" s="22"/>
      <c r="E107" s="13"/>
      <c r="F107" s="13"/>
      <c r="G107" s="13"/>
      <c r="H107" s="43" t="str">
        <f>IF(B107&gt;0,CONCATENATE("CITES_",A107,"_",'Valoració '!$D$7)," ")</f>
        <v xml:space="preserve"> </v>
      </c>
      <c r="I107" s="203">
        <f t="shared" si="3"/>
        <v>0</v>
      </c>
      <c r="J107" s="203" t="e">
        <f>IF(#REF!=1,I107/2,IF(#REF!=2,I107/4,0))</f>
        <v>#REF!</v>
      </c>
      <c r="K107" s="203">
        <f t="shared" si="4"/>
        <v>0</v>
      </c>
      <c r="L107" s="217" t="str">
        <f>IF(D107&lt;&gt;"",CONCATENATE('Valoració '!$D$7,"1.1.e_00",C107),"")</f>
        <v/>
      </c>
    </row>
    <row r="108" spans="1:12" x14ac:dyDescent="0.25">
      <c r="A108" s="203">
        <v>87</v>
      </c>
      <c r="B108" s="13"/>
      <c r="C108" s="19"/>
      <c r="D108" s="22"/>
      <c r="E108" s="13"/>
      <c r="F108" s="13"/>
      <c r="G108" s="13"/>
      <c r="H108" s="43" t="str">
        <f>IF(B108&gt;0,CONCATENATE("CITES_",A108,"_",'Valoració '!$D$7)," ")</f>
        <v xml:space="preserve"> </v>
      </c>
      <c r="I108" s="203">
        <f t="shared" si="3"/>
        <v>0</v>
      </c>
      <c r="J108" s="203" t="e">
        <f>IF(#REF!=1,I108/2,IF(#REF!=2,I108/4,0))</f>
        <v>#REF!</v>
      </c>
      <c r="K108" s="203">
        <f t="shared" si="4"/>
        <v>0</v>
      </c>
      <c r="L108" s="217" t="str">
        <f>IF(D108&lt;&gt;"",CONCATENATE('Valoració '!$D$7,"1.1.e_00",C108),"")</f>
        <v/>
      </c>
    </row>
    <row r="109" spans="1:12" x14ac:dyDescent="0.25">
      <c r="A109" s="203">
        <v>88</v>
      </c>
      <c r="B109" s="13"/>
      <c r="C109" s="19"/>
      <c r="D109" s="22"/>
      <c r="E109" s="13"/>
      <c r="F109" s="13"/>
      <c r="G109" s="13"/>
      <c r="H109" s="43" t="str">
        <f>IF(B109&gt;0,CONCATENATE("CITES_",A109,"_",'Valoració '!$D$7)," ")</f>
        <v xml:space="preserve"> </v>
      </c>
      <c r="I109" s="203">
        <f t="shared" si="3"/>
        <v>0</v>
      </c>
      <c r="J109" s="203" t="e">
        <f>IF(#REF!=1,I109/2,IF(#REF!=2,I109/4,0))</f>
        <v>#REF!</v>
      </c>
      <c r="K109" s="203">
        <f t="shared" si="4"/>
        <v>0</v>
      </c>
      <c r="L109" s="217" t="str">
        <f>IF(D109&lt;&gt;"",CONCATENATE('Valoració '!$D$7,"1.1.e_00",C109),"")</f>
        <v/>
      </c>
    </row>
    <row r="110" spans="1:12" x14ac:dyDescent="0.25">
      <c r="A110" s="203">
        <v>89</v>
      </c>
      <c r="B110" s="13"/>
      <c r="C110" s="19"/>
      <c r="D110" s="22"/>
      <c r="E110" s="13"/>
      <c r="F110" s="13"/>
      <c r="G110" s="13"/>
      <c r="H110" s="43" t="str">
        <f>IF(B110&gt;0,CONCATENATE("CITES_",A110,"_",'Valoració '!$D$7)," ")</f>
        <v xml:space="preserve"> </v>
      </c>
      <c r="I110" s="203">
        <f t="shared" si="3"/>
        <v>0</v>
      </c>
      <c r="J110" s="203" t="e">
        <f>IF(#REF!=1,I110/2,IF(#REF!=2,I110/4,0))</f>
        <v>#REF!</v>
      </c>
      <c r="K110" s="203">
        <f t="shared" si="4"/>
        <v>0</v>
      </c>
      <c r="L110" s="217" t="str">
        <f>IF(D110&lt;&gt;"",CONCATENATE('Valoració '!$D$7,"1.1.e_00",C110),"")</f>
        <v/>
      </c>
    </row>
    <row r="111" spans="1:12" x14ac:dyDescent="0.25">
      <c r="A111" s="203">
        <v>90</v>
      </c>
      <c r="B111" s="13"/>
      <c r="C111" s="19"/>
      <c r="D111" s="22"/>
      <c r="E111" s="13"/>
      <c r="F111" s="13"/>
      <c r="G111" s="13"/>
      <c r="H111" s="43" t="str">
        <f>IF(B111&gt;0,CONCATENATE("CITES_",A111,"_",'Valoració '!$D$7)," ")</f>
        <v xml:space="preserve"> </v>
      </c>
      <c r="I111" s="203">
        <f t="shared" si="3"/>
        <v>0</v>
      </c>
      <c r="J111" s="203" t="e">
        <f>IF(#REF!=1,I111/2,IF(#REF!=2,I111/4,0))</f>
        <v>#REF!</v>
      </c>
      <c r="K111" s="203">
        <f t="shared" si="4"/>
        <v>0</v>
      </c>
      <c r="L111" s="217" t="str">
        <f>IF(D111&lt;&gt;"",CONCATENATE('Valoració '!$D$7,"1.1.e_00",C111),"")</f>
        <v/>
      </c>
    </row>
    <row r="112" spans="1:12" x14ac:dyDescent="0.25">
      <c r="A112" s="203">
        <v>91</v>
      </c>
      <c r="B112" s="13"/>
      <c r="C112" s="19"/>
      <c r="D112" s="22"/>
      <c r="E112" s="13"/>
      <c r="F112" s="13"/>
      <c r="G112" s="13"/>
      <c r="H112" s="43" t="str">
        <f>IF(B112&gt;0,CONCATENATE("CITES_",A112,"_",'Valoració '!$D$7)," ")</f>
        <v xml:space="preserve"> </v>
      </c>
      <c r="I112" s="203">
        <f t="shared" si="3"/>
        <v>0</v>
      </c>
      <c r="J112" s="203" t="e">
        <f>IF(#REF!=1,I112/2,IF(#REF!=2,I112/4,0))</f>
        <v>#REF!</v>
      </c>
      <c r="K112" s="203">
        <f t="shared" si="4"/>
        <v>0</v>
      </c>
      <c r="L112" s="217" t="str">
        <f>IF(D112&lt;&gt;"",CONCATENATE('Valoració '!$D$7,"1.1.e_00",C112),"")</f>
        <v/>
      </c>
    </row>
    <row r="113" spans="1:12" x14ac:dyDescent="0.25">
      <c r="A113" s="203">
        <v>92</v>
      </c>
      <c r="B113" s="13"/>
      <c r="C113" s="19"/>
      <c r="D113" s="22"/>
      <c r="E113" s="13"/>
      <c r="F113" s="13"/>
      <c r="G113" s="13"/>
      <c r="H113" s="43" t="str">
        <f>IF(B113&gt;0,CONCATENATE("CITES_",A113,"_",'Valoració '!$D$7)," ")</f>
        <v xml:space="preserve"> </v>
      </c>
      <c r="I113" s="203">
        <f t="shared" si="3"/>
        <v>0</v>
      </c>
      <c r="J113" s="203" t="e">
        <f>IF(#REF!=1,I113/2,IF(#REF!=2,I113/4,0))</f>
        <v>#REF!</v>
      </c>
      <c r="K113" s="203">
        <f t="shared" si="4"/>
        <v>0</v>
      </c>
      <c r="L113" s="217" t="str">
        <f>IF(D113&lt;&gt;"",CONCATENATE('Valoració '!$D$7,"1.1.e_00",C113),"")</f>
        <v/>
      </c>
    </row>
    <row r="114" spans="1:12" x14ac:dyDescent="0.25">
      <c r="A114" s="203">
        <v>93</v>
      </c>
      <c r="B114" s="13"/>
      <c r="C114" s="19"/>
      <c r="D114" s="22"/>
      <c r="E114" s="13"/>
      <c r="F114" s="13"/>
      <c r="G114" s="13"/>
      <c r="H114" s="43" t="str">
        <f>IF(B114&gt;0,CONCATENATE("CITES_",A114,"_",'Valoració '!$D$7)," ")</f>
        <v xml:space="preserve"> </v>
      </c>
      <c r="I114" s="203">
        <f t="shared" si="3"/>
        <v>0</v>
      </c>
      <c r="J114" s="203" t="e">
        <f>IF(#REF!=1,I114/2,IF(#REF!=2,I114/4,0))</f>
        <v>#REF!</v>
      </c>
      <c r="K114" s="203">
        <f t="shared" si="4"/>
        <v>0</v>
      </c>
      <c r="L114" s="217" t="str">
        <f>IF(D114&lt;&gt;"",CONCATENATE('Valoració '!$D$7,"1.1.e_00",C114),"")</f>
        <v/>
      </c>
    </row>
    <row r="115" spans="1:12" x14ac:dyDescent="0.25">
      <c r="A115" s="203">
        <v>94</v>
      </c>
      <c r="B115" s="13"/>
      <c r="C115" s="19"/>
      <c r="D115" s="22"/>
      <c r="E115" s="13"/>
      <c r="F115" s="13"/>
      <c r="G115" s="13"/>
      <c r="H115" s="43" t="str">
        <f>IF(B115&gt;0,CONCATENATE("CITES_",A115,"_",'Valoració '!$D$7)," ")</f>
        <v xml:space="preserve"> </v>
      </c>
      <c r="I115" s="203">
        <f t="shared" si="3"/>
        <v>0</v>
      </c>
      <c r="J115" s="203" t="e">
        <f>IF(#REF!=1,I115/2,IF(#REF!=2,I115/4,0))</f>
        <v>#REF!</v>
      </c>
      <c r="K115" s="203">
        <f t="shared" si="4"/>
        <v>0</v>
      </c>
      <c r="L115" s="217" t="str">
        <f>IF(D115&lt;&gt;"",CONCATENATE('Valoració '!$D$7,"1.1.e_00",C115),"")</f>
        <v/>
      </c>
    </row>
    <row r="116" spans="1:12" x14ac:dyDescent="0.25">
      <c r="A116" s="203">
        <v>95</v>
      </c>
      <c r="B116" s="13"/>
      <c r="C116" s="19"/>
      <c r="D116" s="22"/>
      <c r="E116" s="13"/>
      <c r="F116" s="13"/>
      <c r="G116" s="13"/>
      <c r="H116" s="43" t="str">
        <f>IF(B116&gt;0,CONCATENATE("CITES_",A116,"_",'Valoració '!$D$7)," ")</f>
        <v xml:space="preserve"> </v>
      </c>
      <c r="I116" s="203">
        <f t="shared" si="3"/>
        <v>0</v>
      </c>
      <c r="J116" s="203" t="e">
        <f>IF(#REF!=1,I116/2,IF(#REF!=2,I116/4,0))</f>
        <v>#REF!</v>
      </c>
      <c r="K116" s="203">
        <f t="shared" si="4"/>
        <v>0</v>
      </c>
      <c r="L116" s="217" t="str">
        <f>IF(D116&lt;&gt;"",CONCATENATE('Valoració '!$D$7,"1.1.e_00",C116),"")</f>
        <v/>
      </c>
    </row>
    <row r="117" spans="1:12" x14ac:dyDescent="0.25">
      <c r="A117" s="203">
        <v>96</v>
      </c>
      <c r="B117" s="13"/>
      <c r="C117" s="19"/>
      <c r="D117" s="22"/>
      <c r="E117" s="13"/>
      <c r="F117" s="13"/>
      <c r="G117" s="13"/>
      <c r="H117" s="43" t="str">
        <f>IF(B117&gt;0,CONCATENATE("CITES_",A117,"_",'Valoració '!$D$7)," ")</f>
        <v xml:space="preserve"> </v>
      </c>
      <c r="I117" s="203">
        <f t="shared" si="3"/>
        <v>0</v>
      </c>
      <c r="J117" s="203" t="e">
        <f>IF(#REF!=1,I117/2,IF(#REF!=2,I117/4,0))</f>
        <v>#REF!</v>
      </c>
      <c r="K117" s="203">
        <f t="shared" si="4"/>
        <v>0</v>
      </c>
      <c r="L117" s="217" t="str">
        <f>IF(D117&lt;&gt;"",CONCATENATE('Valoració '!$D$7,"1.1.e_00",C117),"")</f>
        <v/>
      </c>
    </row>
    <row r="118" spans="1:12" x14ac:dyDescent="0.25">
      <c r="A118" s="203">
        <v>97</v>
      </c>
      <c r="B118" s="13"/>
      <c r="C118" s="19"/>
      <c r="D118" s="22"/>
      <c r="E118" s="13"/>
      <c r="F118" s="13"/>
      <c r="G118" s="13"/>
      <c r="H118" s="43" t="str">
        <f>IF(B118&gt;0,CONCATENATE("CITES_",A118,"_",'Valoració '!$D$7)," ")</f>
        <v xml:space="preserve"> </v>
      </c>
      <c r="I118" s="203">
        <f t="shared" si="3"/>
        <v>0</v>
      </c>
      <c r="J118" s="203" t="e">
        <f>IF(#REF!=1,I118/2,IF(#REF!=2,I118/4,0))</f>
        <v>#REF!</v>
      </c>
      <c r="K118" s="203">
        <f t="shared" si="4"/>
        <v>0</v>
      </c>
      <c r="L118" s="217" t="str">
        <f>IF(D118&lt;&gt;"",CONCATENATE('Valoració '!$D$7,"1.1.e_00",C118),"")</f>
        <v/>
      </c>
    </row>
    <row r="119" spans="1:12" x14ac:dyDescent="0.25">
      <c r="A119" s="203">
        <v>98</v>
      </c>
      <c r="B119" s="13"/>
      <c r="C119" s="19"/>
      <c r="D119" s="22"/>
      <c r="E119" s="13"/>
      <c r="F119" s="13"/>
      <c r="G119" s="13"/>
      <c r="H119" s="43" t="str">
        <f>IF(B119&gt;0,CONCATENATE("CITES_",A119,"_",'Valoració '!$D$7)," ")</f>
        <v xml:space="preserve"> </v>
      </c>
      <c r="I119" s="203">
        <f t="shared" si="3"/>
        <v>0</v>
      </c>
      <c r="J119" s="203" t="e">
        <f>IF(#REF!=1,I119/2,IF(#REF!=2,I119/4,0))</f>
        <v>#REF!</v>
      </c>
      <c r="K119" s="203">
        <f t="shared" si="4"/>
        <v>0</v>
      </c>
      <c r="L119" s="217" t="str">
        <f>IF(D119&lt;&gt;"",CONCATENATE('Valoració '!$D$7,"1.1.e_00",C119),"")</f>
        <v/>
      </c>
    </row>
    <row r="120" spans="1:12" x14ac:dyDescent="0.25">
      <c r="A120" s="203">
        <v>99</v>
      </c>
      <c r="B120" s="13"/>
      <c r="C120" s="19"/>
      <c r="D120" s="22"/>
      <c r="E120" s="13"/>
      <c r="F120" s="13"/>
      <c r="G120" s="13"/>
      <c r="H120" s="43" t="str">
        <f>IF(B120&gt;0,CONCATENATE("CITES_",A120,"_",'Valoració '!$D$7)," ")</f>
        <v xml:space="preserve"> </v>
      </c>
      <c r="I120" s="203">
        <f t="shared" si="3"/>
        <v>0</v>
      </c>
      <c r="J120" s="203" t="e">
        <f>IF(#REF!=1,I120/2,IF(#REF!=2,I120/4,0))</f>
        <v>#REF!</v>
      </c>
      <c r="K120" s="203">
        <f t="shared" si="4"/>
        <v>0</v>
      </c>
      <c r="L120" s="217" t="str">
        <f>IF(D120&lt;&gt;"",CONCATENATE('Valoració '!$D$7,"1.1.e_00",C120),"")</f>
        <v/>
      </c>
    </row>
    <row r="121" spans="1:12" x14ac:dyDescent="0.25">
      <c r="A121" s="203">
        <v>100</v>
      </c>
      <c r="B121" s="13"/>
      <c r="C121" s="19"/>
      <c r="D121" s="22"/>
      <c r="E121" s="13"/>
      <c r="F121" s="13"/>
      <c r="G121" s="13"/>
      <c r="H121" s="43" t="str">
        <f>IF(B121&gt;0,CONCATENATE("CITES_",A121,"_",'Valoració '!$D$7)," ")</f>
        <v xml:space="preserve"> </v>
      </c>
      <c r="I121" s="203">
        <f t="shared" si="3"/>
        <v>0</v>
      </c>
      <c r="J121" s="203" t="e">
        <f>IF(#REF!=1,I121/2,IF(#REF!=2,I121/4,0))</f>
        <v>#REF!</v>
      </c>
      <c r="K121" s="203">
        <f t="shared" si="4"/>
        <v>0</v>
      </c>
      <c r="L121" s="217" t="str">
        <f>IF(D121&lt;&gt;"",CONCATENATE('Valoració '!$D$7,"1.1.e_00",C121),"")</f>
        <v/>
      </c>
    </row>
    <row r="122" spans="1:12" x14ac:dyDescent="0.25">
      <c r="A122" s="203">
        <v>101</v>
      </c>
      <c r="B122" s="13"/>
      <c r="C122" s="19"/>
      <c r="D122" s="22"/>
      <c r="E122" s="13"/>
      <c r="F122" s="13"/>
      <c r="G122" s="13"/>
      <c r="H122" s="43" t="str">
        <f>IF(B122&gt;0,CONCATENATE("CITES_",A122,"_",'Valoració '!$D$7)," ")</f>
        <v xml:space="preserve"> </v>
      </c>
      <c r="I122" s="203">
        <f t="shared" si="3"/>
        <v>0</v>
      </c>
      <c r="J122" s="203" t="e">
        <f>IF(#REF!=1,I122/2,IF(#REF!=2,I122/4,0))</f>
        <v>#REF!</v>
      </c>
      <c r="K122" s="203">
        <f t="shared" si="4"/>
        <v>0</v>
      </c>
      <c r="L122" s="217" t="str">
        <f>IF(D122&lt;&gt;"",CONCATENATE('Valoració '!$D$7,"1.1.e_00",C122),"")</f>
        <v/>
      </c>
    </row>
    <row r="123" spans="1:12" x14ac:dyDescent="0.25">
      <c r="A123" s="203">
        <v>102</v>
      </c>
      <c r="B123" s="13"/>
      <c r="C123" s="19"/>
      <c r="D123" s="22"/>
      <c r="E123" s="13"/>
      <c r="F123" s="13"/>
      <c r="G123" s="13"/>
      <c r="H123" s="43" t="str">
        <f>IF(B123&gt;0,CONCATENATE("CITES_",A123,"_",'Valoració '!$D$7)," ")</f>
        <v xml:space="preserve"> </v>
      </c>
      <c r="I123" s="203">
        <f t="shared" si="3"/>
        <v>0</v>
      </c>
      <c r="J123" s="203" t="e">
        <f>IF(#REF!=1,I123/2,IF(#REF!=2,I123/4,0))</f>
        <v>#REF!</v>
      </c>
      <c r="K123" s="203">
        <f t="shared" si="4"/>
        <v>0</v>
      </c>
      <c r="L123" s="217" t="str">
        <f>IF(D123&lt;&gt;"",CONCATENATE('Valoració '!$D$7,"1.1.e_00",C123),"")</f>
        <v/>
      </c>
    </row>
    <row r="124" spans="1:12" x14ac:dyDescent="0.25">
      <c r="A124" s="203">
        <v>103</v>
      </c>
      <c r="B124" s="13"/>
      <c r="C124" s="19"/>
      <c r="D124" s="22"/>
      <c r="E124" s="13"/>
      <c r="F124" s="13"/>
      <c r="G124" s="13"/>
      <c r="H124" s="43" t="str">
        <f>IF(B124&gt;0,CONCATENATE("CITES_",A124,"_",'Valoració '!$D$7)," ")</f>
        <v xml:space="preserve"> </v>
      </c>
      <c r="I124" s="203">
        <f t="shared" si="3"/>
        <v>0</v>
      </c>
      <c r="J124" s="203" t="e">
        <f>IF(#REF!=1,I124/2,IF(#REF!=2,I124/4,0))</f>
        <v>#REF!</v>
      </c>
      <c r="K124" s="203">
        <f t="shared" si="4"/>
        <v>0</v>
      </c>
      <c r="L124" s="217" t="str">
        <f>IF(D124&lt;&gt;"",CONCATENATE('Valoració '!$D$7,"1.1.e_00",C124),"")</f>
        <v/>
      </c>
    </row>
    <row r="125" spans="1:12" x14ac:dyDescent="0.25">
      <c r="A125" s="203">
        <v>104</v>
      </c>
      <c r="B125" s="13"/>
      <c r="C125" s="19"/>
      <c r="D125" s="22"/>
      <c r="E125" s="13"/>
      <c r="F125" s="13"/>
      <c r="G125" s="13"/>
      <c r="H125" s="43" t="str">
        <f>IF(B125&gt;0,CONCATENATE("CITES_",A125,"_",'Valoració '!$D$7)," ")</f>
        <v xml:space="preserve"> </v>
      </c>
      <c r="I125" s="203">
        <f t="shared" si="3"/>
        <v>0</v>
      </c>
      <c r="J125" s="203" t="e">
        <f>IF(#REF!=1,I125/2,IF(#REF!=2,I125/4,0))</f>
        <v>#REF!</v>
      </c>
      <c r="K125" s="203">
        <f t="shared" si="4"/>
        <v>0</v>
      </c>
      <c r="L125" s="217" t="str">
        <f>IF(D125&lt;&gt;"",CONCATENATE('Valoració '!$D$7,"1.1.e_00",C125),"")</f>
        <v/>
      </c>
    </row>
    <row r="126" spans="1:12" x14ac:dyDescent="0.25">
      <c r="A126" s="203">
        <v>105</v>
      </c>
      <c r="B126" s="13"/>
      <c r="C126" s="19"/>
      <c r="D126" s="22"/>
      <c r="E126" s="13"/>
      <c r="F126" s="13"/>
      <c r="G126" s="13"/>
      <c r="H126" s="43" t="str">
        <f>IF(B126&gt;0,CONCATENATE("CITES_",A126,"_",'Valoració '!$D$7)," ")</f>
        <v xml:space="preserve"> </v>
      </c>
      <c r="I126" s="203">
        <f t="shared" si="3"/>
        <v>0</v>
      </c>
      <c r="J126" s="203" t="e">
        <f>IF(#REF!=1,I126/2,IF(#REF!=2,I126/4,0))</f>
        <v>#REF!</v>
      </c>
      <c r="K126" s="203">
        <f t="shared" si="4"/>
        <v>0</v>
      </c>
      <c r="L126" s="217" t="str">
        <f>IF(D126&lt;&gt;"",CONCATENATE('Valoració '!$D$7,"1.1.e_00",C126),"")</f>
        <v/>
      </c>
    </row>
    <row r="127" spans="1:12" x14ac:dyDescent="0.25">
      <c r="A127" s="203">
        <v>106</v>
      </c>
      <c r="B127" s="13"/>
      <c r="C127" s="19"/>
      <c r="D127" s="22"/>
      <c r="E127" s="13"/>
      <c r="F127" s="13"/>
      <c r="G127" s="13"/>
      <c r="H127" s="43" t="str">
        <f>IF(B127&gt;0,CONCATENATE("CITES_",A127,"_",'Valoració '!$D$7)," ")</f>
        <v xml:space="preserve"> </v>
      </c>
      <c r="I127" s="203">
        <f t="shared" si="3"/>
        <v>0</v>
      </c>
      <c r="J127" s="203" t="e">
        <f>IF(#REF!=1,I127/2,IF(#REF!=2,I127/4,0))</f>
        <v>#REF!</v>
      </c>
      <c r="K127" s="203">
        <f t="shared" si="4"/>
        <v>0</v>
      </c>
      <c r="L127" s="217" t="str">
        <f>IF(D127&lt;&gt;"",CONCATENATE('Valoració '!$D$7,"1.1.e_00",C127),"")</f>
        <v/>
      </c>
    </row>
    <row r="128" spans="1:12" x14ac:dyDescent="0.25">
      <c r="A128" s="203">
        <v>107</v>
      </c>
      <c r="B128" s="13"/>
      <c r="C128" s="19"/>
      <c r="D128" s="22"/>
      <c r="E128" s="13"/>
      <c r="F128" s="13"/>
      <c r="G128" s="13"/>
      <c r="H128" s="43" t="str">
        <f>IF(B128&gt;0,CONCATENATE("CITES_",A128,"_",'Valoració '!$D$7)," ")</f>
        <v xml:space="preserve"> </v>
      </c>
      <c r="I128" s="203">
        <f t="shared" si="3"/>
        <v>0</v>
      </c>
      <c r="J128" s="203" t="e">
        <f>IF(#REF!=1,I128/2,IF(#REF!=2,I128/4,0))</f>
        <v>#REF!</v>
      </c>
      <c r="K128" s="203">
        <f t="shared" si="4"/>
        <v>0</v>
      </c>
      <c r="L128" s="217" t="str">
        <f>IF(D128&lt;&gt;"",CONCATENATE('Valoració '!$D$7,"1.1.e_00",C128),"")</f>
        <v/>
      </c>
    </row>
    <row r="129" spans="1:12" x14ac:dyDescent="0.25">
      <c r="A129" s="203">
        <v>108</v>
      </c>
      <c r="B129" s="13"/>
      <c r="C129" s="19"/>
      <c r="D129" s="22"/>
      <c r="E129" s="13"/>
      <c r="F129" s="13"/>
      <c r="G129" s="13"/>
      <c r="H129" s="43" t="str">
        <f>IF(B129&gt;0,CONCATENATE("CITES_",A129,"_",'Valoració '!$D$7)," ")</f>
        <v xml:space="preserve"> </v>
      </c>
      <c r="I129" s="203">
        <f t="shared" si="3"/>
        <v>0</v>
      </c>
      <c r="J129" s="203" t="e">
        <f>IF(#REF!=1,I129/2,IF(#REF!=2,I129/4,0))</f>
        <v>#REF!</v>
      </c>
      <c r="K129" s="203">
        <f t="shared" si="4"/>
        <v>0</v>
      </c>
      <c r="L129" s="217" t="str">
        <f>IF(D129&lt;&gt;"",CONCATENATE('Valoració '!$D$7,"1.1.e_00",C129),"")</f>
        <v/>
      </c>
    </row>
    <row r="130" spans="1:12" x14ac:dyDescent="0.25">
      <c r="A130" s="203">
        <v>109</v>
      </c>
      <c r="B130" s="13"/>
      <c r="C130" s="19"/>
      <c r="D130" s="22"/>
      <c r="E130" s="13"/>
      <c r="F130" s="13"/>
      <c r="G130" s="13"/>
      <c r="H130" s="43" t="str">
        <f>IF(B130&gt;0,CONCATENATE("CITES_",A130,"_",'Valoració '!$D$7)," ")</f>
        <v xml:space="preserve"> </v>
      </c>
      <c r="I130" s="203">
        <f t="shared" si="3"/>
        <v>0</v>
      </c>
      <c r="J130" s="203" t="e">
        <f>IF(#REF!=1,I130/2,IF(#REF!=2,I130/4,0))</f>
        <v>#REF!</v>
      </c>
      <c r="K130" s="203">
        <f t="shared" si="4"/>
        <v>0</v>
      </c>
      <c r="L130" s="217" t="str">
        <f>IF(D130&lt;&gt;"",CONCATENATE('Valoració '!$D$7,"1.1.e_00",C130),"")</f>
        <v/>
      </c>
    </row>
    <row r="131" spans="1:12" x14ac:dyDescent="0.25">
      <c r="A131" s="203">
        <v>110</v>
      </c>
      <c r="B131" s="13"/>
      <c r="C131" s="19"/>
      <c r="D131" s="22"/>
      <c r="E131" s="13"/>
      <c r="F131" s="13"/>
      <c r="G131" s="13"/>
      <c r="H131" s="43" t="str">
        <f>IF(B131&gt;0,CONCATENATE("CITES_",A131,"_",'Valoració '!$D$7)," ")</f>
        <v xml:space="preserve"> </v>
      </c>
      <c r="I131" s="203">
        <f t="shared" si="3"/>
        <v>0</v>
      </c>
      <c r="J131" s="203" t="e">
        <f>IF(#REF!=1,I131/2,IF(#REF!=2,I131/4,0))</f>
        <v>#REF!</v>
      </c>
      <c r="K131" s="203">
        <f t="shared" si="4"/>
        <v>0</v>
      </c>
      <c r="L131" s="217" t="str">
        <f>IF(D131&lt;&gt;"",CONCATENATE('Valoració '!$D$7,"1.1.e_00",C131),"")</f>
        <v/>
      </c>
    </row>
    <row r="132" spans="1:12" x14ac:dyDescent="0.25">
      <c r="A132" s="203">
        <v>111</v>
      </c>
      <c r="B132" s="13"/>
      <c r="C132" s="19"/>
      <c r="D132" s="22"/>
      <c r="E132" s="13"/>
      <c r="F132" s="13"/>
      <c r="G132" s="13"/>
      <c r="H132" s="43" t="str">
        <f>IF(B132&gt;0,CONCATENATE("CITES_",A132,"_",'Valoració '!$D$7)," ")</f>
        <v xml:space="preserve"> </v>
      </c>
      <c r="I132" s="203">
        <f t="shared" si="3"/>
        <v>0</v>
      </c>
      <c r="J132" s="203" t="e">
        <f>IF(#REF!=1,I132/2,IF(#REF!=2,I132/4,0))</f>
        <v>#REF!</v>
      </c>
      <c r="K132" s="203">
        <f t="shared" si="4"/>
        <v>0</v>
      </c>
      <c r="L132" s="217" t="str">
        <f>IF(D132&lt;&gt;"",CONCATENATE('Valoració '!$D$7,"1.1.e_00",C132),"")</f>
        <v/>
      </c>
    </row>
    <row r="133" spans="1:12" x14ac:dyDescent="0.25">
      <c r="A133" s="203">
        <v>112</v>
      </c>
      <c r="B133" s="13"/>
      <c r="C133" s="19"/>
      <c r="D133" s="22"/>
      <c r="E133" s="13"/>
      <c r="F133" s="13"/>
      <c r="G133" s="13"/>
      <c r="H133" s="43" t="str">
        <f>IF(B133&gt;0,CONCATENATE("CITES_",A133,"_",'Valoració '!$D$7)," ")</f>
        <v xml:space="preserve"> </v>
      </c>
      <c r="I133" s="203">
        <f t="shared" si="3"/>
        <v>0</v>
      </c>
      <c r="J133" s="203" t="e">
        <f>IF(#REF!=1,I133/2,IF(#REF!=2,I133/4,0))</f>
        <v>#REF!</v>
      </c>
      <c r="K133" s="203">
        <f t="shared" si="4"/>
        <v>0</v>
      </c>
      <c r="L133" s="217" t="str">
        <f>IF(D133&lt;&gt;"",CONCATENATE('Valoració '!$D$7,"1.1.e_00",C133),"")</f>
        <v/>
      </c>
    </row>
    <row r="134" spans="1:12" x14ac:dyDescent="0.25">
      <c r="A134" s="203">
        <v>113</v>
      </c>
      <c r="B134" s="13"/>
      <c r="C134" s="19"/>
      <c r="D134" s="22"/>
      <c r="E134" s="13"/>
      <c r="F134" s="13"/>
      <c r="G134" s="13"/>
      <c r="H134" s="43" t="str">
        <f>IF(B134&gt;0,CONCATENATE("CITES_",A134,"_",'Valoració '!$D$7)," ")</f>
        <v xml:space="preserve"> </v>
      </c>
      <c r="I134" s="203">
        <f t="shared" si="3"/>
        <v>0</v>
      </c>
      <c r="J134" s="203" t="e">
        <f>IF(#REF!=1,I134/2,IF(#REF!=2,I134/4,0))</f>
        <v>#REF!</v>
      </c>
      <c r="K134" s="203">
        <f t="shared" si="4"/>
        <v>0</v>
      </c>
      <c r="L134" s="217" t="str">
        <f>IF(D134&lt;&gt;"",CONCATENATE('Valoració '!$D$7,"1.1.e_00",C134),"")</f>
        <v/>
      </c>
    </row>
    <row r="135" spans="1:12" x14ac:dyDescent="0.25">
      <c r="A135" s="203">
        <v>114</v>
      </c>
      <c r="B135" s="13"/>
      <c r="C135" s="19"/>
      <c r="D135" s="22"/>
      <c r="E135" s="13"/>
      <c r="F135" s="13"/>
      <c r="G135" s="13"/>
      <c r="H135" s="43" t="str">
        <f>IF(B135&gt;0,CONCATENATE("CITES_",A135,"_",'Valoració '!$D$7)," ")</f>
        <v xml:space="preserve"> </v>
      </c>
      <c r="I135" s="203">
        <f t="shared" si="3"/>
        <v>0</v>
      </c>
      <c r="J135" s="203" t="e">
        <f>IF(#REF!=1,I135/2,IF(#REF!=2,I135/4,0))</f>
        <v>#REF!</v>
      </c>
      <c r="K135" s="203">
        <f t="shared" si="4"/>
        <v>0</v>
      </c>
      <c r="L135" s="217" t="str">
        <f>IF(D135&lt;&gt;"",CONCATENATE('Valoració '!$D$7,"1.1.e_00",C135),"")</f>
        <v/>
      </c>
    </row>
    <row r="136" spans="1:12" x14ac:dyDescent="0.25">
      <c r="A136" s="203">
        <v>115</v>
      </c>
      <c r="B136" s="13"/>
      <c r="C136" s="19"/>
      <c r="D136" s="22"/>
      <c r="E136" s="13"/>
      <c r="F136" s="13"/>
      <c r="G136" s="13"/>
      <c r="H136" s="43" t="str">
        <f>IF(B136&gt;0,CONCATENATE("CITES_",A136,"_",'Valoració '!$D$7)," ")</f>
        <v xml:space="preserve"> </v>
      </c>
      <c r="I136" s="203">
        <f t="shared" si="3"/>
        <v>0</v>
      </c>
      <c r="J136" s="203" t="e">
        <f>IF(#REF!=1,I136/2,IF(#REF!=2,I136/4,0))</f>
        <v>#REF!</v>
      </c>
      <c r="K136" s="203">
        <f t="shared" si="4"/>
        <v>0</v>
      </c>
      <c r="L136" s="217" t="str">
        <f>IF(D136&lt;&gt;"",CONCATENATE('Valoració '!$D$7,"1.1.e_00",C136),"")</f>
        <v/>
      </c>
    </row>
    <row r="137" spans="1:12" x14ac:dyDescent="0.25">
      <c r="A137" s="203">
        <v>116</v>
      </c>
      <c r="B137" s="13"/>
      <c r="C137" s="19"/>
      <c r="D137" s="22"/>
      <c r="E137" s="13"/>
      <c r="F137" s="13"/>
      <c r="G137" s="13"/>
      <c r="H137" s="43" t="str">
        <f>IF(B137&gt;0,CONCATENATE("CITES_",A137,"_",'Valoració '!$D$7)," ")</f>
        <v xml:space="preserve"> </v>
      </c>
      <c r="I137" s="203">
        <f t="shared" si="3"/>
        <v>0</v>
      </c>
      <c r="J137" s="203" t="e">
        <f>IF(#REF!=1,I137/2,IF(#REF!=2,I137/4,0))</f>
        <v>#REF!</v>
      </c>
      <c r="K137" s="203">
        <f t="shared" si="4"/>
        <v>0</v>
      </c>
      <c r="L137" s="217" t="str">
        <f>IF(D137&lt;&gt;"",CONCATENATE('Valoració '!$D$7,"1.1.e_00",C137),"")</f>
        <v/>
      </c>
    </row>
    <row r="138" spans="1:12" x14ac:dyDescent="0.25">
      <c r="A138" s="203">
        <v>117</v>
      </c>
      <c r="B138" s="13"/>
      <c r="C138" s="19"/>
      <c r="D138" s="22"/>
      <c r="E138" s="13"/>
      <c r="F138" s="13"/>
      <c r="G138" s="13"/>
      <c r="H138" s="43" t="str">
        <f>IF(B138&gt;0,CONCATENATE("CITES_",A138,"_",'Valoració '!$D$7)," ")</f>
        <v xml:space="preserve"> </v>
      </c>
      <c r="I138" s="203">
        <f t="shared" si="3"/>
        <v>0</v>
      </c>
      <c r="J138" s="203" t="e">
        <f>IF(#REF!=1,I138/2,IF(#REF!=2,I138/4,0))</f>
        <v>#REF!</v>
      </c>
      <c r="K138" s="203">
        <f t="shared" si="4"/>
        <v>0</v>
      </c>
      <c r="L138" s="217" t="str">
        <f>IF(D138&lt;&gt;"",CONCATENATE('Valoració '!$D$7,"1.1.e_00",C138),"")</f>
        <v/>
      </c>
    </row>
    <row r="139" spans="1:12" x14ac:dyDescent="0.25">
      <c r="A139" s="203">
        <v>118</v>
      </c>
      <c r="B139" s="13"/>
      <c r="C139" s="19"/>
      <c r="D139" s="22"/>
      <c r="E139" s="13"/>
      <c r="F139" s="13"/>
      <c r="G139" s="13"/>
      <c r="H139" s="43" t="str">
        <f>IF(B139&gt;0,CONCATENATE("CITES_",A139,"_",'Valoració '!$D$7)," ")</f>
        <v xml:space="preserve"> </v>
      </c>
      <c r="I139" s="203">
        <f t="shared" si="3"/>
        <v>0</v>
      </c>
      <c r="J139" s="203" t="e">
        <f>IF(#REF!=1,I139/2,IF(#REF!=2,I139/4,0))</f>
        <v>#REF!</v>
      </c>
      <c r="K139" s="203">
        <f t="shared" si="4"/>
        <v>0</v>
      </c>
      <c r="L139" s="217" t="str">
        <f>IF(D139&lt;&gt;"",CONCATENATE('Valoració '!$D$7,"1.1.e_00",C139),"")</f>
        <v/>
      </c>
    </row>
    <row r="140" spans="1:12" x14ac:dyDescent="0.25">
      <c r="A140" s="203">
        <v>119</v>
      </c>
      <c r="B140" s="13"/>
      <c r="C140" s="19"/>
      <c r="D140" s="22"/>
      <c r="E140" s="13"/>
      <c r="F140" s="13"/>
      <c r="G140" s="13"/>
      <c r="H140" s="43" t="str">
        <f>IF(B140&gt;0,CONCATENATE("CITES_",A140,"_",'Valoració '!$D$7)," ")</f>
        <v xml:space="preserve"> </v>
      </c>
      <c r="I140" s="203">
        <f t="shared" si="3"/>
        <v>0</v>
      </c>
      <c r="J140" s="203" t="e">
        <f>IF(#REF!=1,I140/2,IF(#REF!=2,I140/4,0))</f>
        <v>#REF!</v>
      </c>
      <c r="K140" s="203">
        <f t="shared" si="4"/>
        <v>0</v>
      </c>
      <c r="L140" s="217" t="str">
        <f>IF(D140&lt;&gt;"",CONCATENATE('Valoració '!$D$7,"1.1.e_00",C140),"")</f>
        <v/>
      </c>
    </row>
    <row r="141" spans="1:12" x14ac:dyDescent="0.25">
      <c r="A141" s="203">
        <v>120</v>
      </c>
      <c r="B141" s="13"/>
      <c r="C141" s="19"/>
      <c r="D141" s="22"/>
      <c r="E141" s="13"/>
      <c r="F141" s="13"/>
      <c r="G141" s="13"/>
      <c r="H141" s="43" t="str">
        <f>IF(B141&gt;0,CONCATENATE("CITES_",A141,"_",'Valoració '!$D$7)," ")</f>
        <v xml:space="preserve"> </v>
      </c>
      <c r="I141" s="203">
        <f t="shared" si="3"/>
        <v>0</v>
      </c>
      <c r="J141" s="203" t="e">
        <f>IF(#REF!=1,I141/2,IF(#REF!=2,I141/4,0))</f>
        <v>#REF!</v>
      </c>
      <c r="K141" s="203">
        <f t="shared" si="4"/>
        <v>0</v>
      </c>
      <c r="L141" s="217" t="str">
        <f>IF(D141&lt;&gt;"",CONCATENATE('Valoració '!$D$7,"1.1.e_00",C141),"")</f>
        <v/>
      </c>
    </row>
    <row r="142" spans="1:12" x14ac:dyDescent="0.25">
      <c r="A142" s="203">
        <v>121</v>
      </c>
      <c r="B142" s="13"/>
      <c r="C142" s="19"/>
      <c r="D142" s="22"/>
      <c r="E142" s="13"/>
      <c r="F142" s="13"/>
      <c r="G142" s="13"/>
      <c r="H142" s="43" t="str">
        <f>IF(B142&gt;0,CONCATENATE("CITES_",A142,"_",'Valoració '!$D$7)," ")</f>
        <v xml:space="preserve"> </v>
      </c>
      <c r="I142" s="203">
        <f t="shared" si="3"/>
        <v>0</v>
      </c>
      <c r="J142" s="203" t="e">
        <f>IF(#REF!=1,I142/2,IF(#REF!=2,I142/4,0))</f>
        <v>#REF!</v>
      </c>
      <c r="K142" s="203">
        <f t="shared" si="4"/>
        <v>0</v>
      </c>
      <c r="L142" s="217" t="str">
        <f>IF(D142&lt;&gt;"",CONCATENATE('Valoració '!$D$7,"1.1.e_00",C142),"")</f>
        <v/>
      </c>
    </row>
    <row r="143" spans="1:12" x14ac:dyDescent="0.25">
      <c r="A143" s="203">
        <v>122</v>
      </c>
      <c r="B143" s="13"/>
      <c r="C143" s="19"/>
      <c r="D143" s="22"/>
      <c r="E143" s="13"/>
      <c r="F143" s="13"/>
      <c r="G143" s="13"/>
      <c r="H143" s="43" t="str">
        <f>IF(B143&gt;0,CONCATENATE("CITES_",A143,"_",'Valoració '!$D$7)," ")</f>
        <v xml:space="preserve"> </v>
      </c>
      <c r="I143" s="203">
        <f t="shared" si="3"/>
        <v>0</v>
      </c>
      <c r="J143" s="203" t="e">
        <f>IF(#REF!=1,I143/2,IF(#REF!=2,I143/4,0))</f>
        <v>#REF!</v>
      </c>
      <c r="K143" s="203">
        <f t="shared" si="4"/>
        <v>0</v>
      </c>
      <c r="L143" s="217" t="str">
        <f>IF(D143&lt;&gt;"",CONCATENATE('Valoració '!$D$7,"1.1.e_00",C143),"")</f>
        <v/>
      </c>
    </row>
    <row r="144" spans="1:12" x14ac:dyDescent="0.25">
      <c r="A144" s="203">
        <v>123</v>
      </c>
      <c r="B144" s="13"/>
      <c r="C144" s="19"/>
      <c r="D144" s="22"/>
      <c r="E144" s="13"/>
      <c r="F144" s="13"/>
      <c r="G144" s="13"/>
      <c r="H144" s="43" t="str">
        <f>IF(B144&gt;0,CONCATENATE("CITES_",A144,"_",'Valoració '!$D$7)," ")</f>
        <v xml:space="preserve"> </v>
      </c>
      <c r="I144" s="203">
        <f t="shared" si="3"/>
        <v>0</v>
      </c>
      <c r="J144" s="203" t="e">
        <f>IF(#REF!=1,I144/2,IF(#REF!=2,I144/4,0))</f>
        <v>#REF!</v>
      </c>
      <c r="K144" s="203">
        <f t="shared" si="4"/>
        <v>0</v>
      </c>
      <c r="L144" s="217" t="str">
        <f>IF(D144&lt;&gt;"",CONCATENATE('Valoració '!$D$7,"1.1.e_00",C144),"")</f>
        <v/>
      </c>
    </row>
    <row r="145" spans="1:12" x14ac:dyDescent="0.25">
      <c r="A145" s="203">
        <v>124</v>
      </c>
      <c r="B145" s="13"/>
      <c r="C145" s="19"/>
      <c r="D145" s="22"/>
      <c r="E145" s="13"/>
      <c r="F145" s="13"/>
      <c r="G145" s="13"/>
      <c r="H145" s="43" t="str">
        <f>IF(B145&gt;0,CONCATENATE("CITES_",A145,"_",'Valoració '!$D$7)," ")</f>
        <v xml:space="preserve"> </v>
      </c>
      <c r="I145" s="203">
        <f t="shared" si="3"/>
        <v>0</v>
      </c>
      <c r="J145" s="203" t="e">
        <f>IF(#REF!=1,I145/2,IF(#REF!=2,I145/4,0))</f>
        <v>#REF!</v>
      </c>
      <c r="K145" s="203">
        <f t="shared" si="4"/>
        <v>0</v>
      </c>
      <c r="L145" s="217" t="str">
        <f>IF(D145&lt;&gt;"",CONCATENATE('Valoració '!$D$7,"1.1.e_00",C145),"")</f>
        <v/>
      </c>
    </row>
    <row r="146" spans="1:12" x14ac:dyDescent="0.25">
      <c r="A146" s="203">
        <v>125</v>
      </c>
      <c r="B146" s="13"/>
      <c r="C146" s="19"/>
      <c r="D146" s="22"/>
      <c r="E146" s="13"/>
      <c r="F146" s="13"/>
      <c r="G146" s="13"/>
      <c r="H146" s="43" t="str">
        <f>IF(B146&gt;0,CONCATENATE("CITES_",A146,"_",'Valoració '!$D$7)," ")</f>
        <v xml:space="preserve"> </v>
      </c>
      <c r="I146" s="203">
        <f t="shared" si="3"/>
        <v>0</v>
      </c>
      <c r="J146" s="203" t="e">
        <f>IF(#REF!=1,I146/2,IF(#REF!=2,I146/4,0))</f>
        <v>#REF!</v>
      </c>
      <c r="K146" s="203">
        <f t="shared" si="4"/>
        <v>0</v>
      </c>
      <c r="L146" s="217" t="str">
        <f>IF(D146&lt;&gt;"",CONCATENATE('Valoració '!$D$7,"1.1.e_00",C146),"")</f>
        <v/>
      </c>
    </row>
    <row r="147" spans="1:12" x14ac:dyDescent="0.25">
      <c r="A147" s="203">
        <v>126</v>
      </c>
      <c r="B147" s="13"/>
      <c r="C147" s="19"/>
      <c r="D147" s="22"/>
      <c r="E147" s="13"/>
      <c r="F147" s="13"/>
      <c r="G147" s="13"/>
      <c r="H147" s="43" t="str">
        <f>IF(B147&gt;0,CONCATENATE("CITES_",A147,"_",'Valoració '!$D$7)," ")</f>
        <v xml:space="preserve"> </v>
      </c>
      <c r="I147" s="203">
        <f t="shared" si="3"/>
        <v>0</v>
      </c>
      <c r="J147" s="203" t="e">
        <f>IF(#REF!=1,I147/2,IF(#REF!=2,I147/4,0))</f>
        <v>#REF!</v>
      </c>
      <c r="K147" s="203">
        <f t="shared" si="4"/>
        <v>0</v>
      </c>
      <c r="L147" s="217" t="str">
        <f>IF(D147&lt;&gt;"",CONCATENATE('Valoració '!$D$7,"1.1.e_00",C147),"")</f>
        <v/>
      </c>
    </row>
    <row r="148" spans="1:12" x14ac:dyDescent="0.25">
      <c r="A148" s="203">
        <v>127</v>
      </c>
      <c r="B148" s="13"/>
      <c r="C148" s="19"/>
      <c r="D148" s="22"/>
      <c r="E148" s="13"/>
      <c r="F148" s="13"/>
      <c r="G148" s="13"/>
      <c r="H148" s="43" t="str">
        <f>IF(B148&gt;0,CONCATENATE("CITES_",A148,"_",'Valoració '!$D$7)," ")</f>
        <v xml:space="preserve"> </v>
      </c>
      <c r="I148" s="203">
        <f t="shared" si="3"/>
        <v>0</v>
      </c>
      <c r="J148" s="203" t="e">
        <f>IF(#REF!=1,I148/2,IF(#REF!=2,I148/4,0))</f>
        <v>#REF!</v>
      </c>
      <c r="K148" s="203">
        <f t="shared" si="4"/>
        <v>0</v>
      </c>
      <c r="L148" s="217" t="str">
        <f>IF(D148&lt;&gt;"",CONCATENATE('Valoració '!$D$7,"1.1.e_00",C148),"")</f>
        <v/>
      </c>
    </row>
    <row r="149" spans="1:12" x14ac:dyDescent="0.25">
      <c r="A149" s="203">
        <v>128</v>
      </c>
      <c r="B149" s="13"/>
      <c r="C149" s="19"/>
      <c r="D149" s="22"/>
      <c r="E149" s="13"/>
      <c r="F149" s="13"/>
      <c r="G149" s="13"/>
      <c r="H149" s="43" t="str">
        <f>IF(B149&gt;0,CONCATENATE("CITES_",A149,"_",'Valoració '!$D$7)," ")</f>
        <v xml:space="preserve"> </v>
      </c>
      <c r="I149" s="203">
        <f t="shared" si="3"/>
        <v>0</v>
      </c>
      <c r="J149" s="203" t="e">
        <f>IF(#REF!=1,I149/2,IF(#REF!=2,I149/4,0))</f>
        <v>#REF!</v>
      </c>
      <c r="K149" s="203">
        <f t="shared" si="4"/>
        <v>0</v>
      </c>
      <c r="L149" s="217" t="str">
        <f>IF(D149&lt;&gt;"",CONCATENATE('Valoració '!$D$7,"1.1.e_00",C149),"")</f>
        <v/>
      </c>
    </row>
    <row r="150" spans="1:12" x14ac:dyDescent="0.25">
      <c r="A150" s="203">
        <v>129</v>
      </c>
      <c r="B150" s="13"/>
      <c r="C150" s="19"/>
      <c r="D150" s="22"/>
      <c r="E150" s="13"/>
      <c r="F150" s="13"/>
      <c r="G150" s="13"/>
      <c r="H150" s="43" t="str">
        <f>IF(B150&gt;0,CONCATENATE("CITES_",A150,"_",'Valoració '!$D$7)," ")</f>
        <v xml:space="preserve"> </v>
      </c>
      <c r="I150" s="203">
        <f t="shared" si="3"/>
        <v>0</v>
      </c>
      <c r="J150" s="203" t="e">
        <f>IF(#REF!=1,I150/2,IF(#REF!=2,I150/4,0))</f>
        <v>#REF!</v>
      </c>
      <c r="K150" s="203">
        <f t="shared" si="4"/>
        <v>0</v>
      </c>
      <c r="L150" s="217" t="str">
        <f>IF(D150&lt;&gt;"",CONCATENATE('Valoració '!$D$7,"1.1.e_00",C150),"")</f>
        <v/>
      </c>
    </row>
    <row r="151" spans="1:12" x14ac:dyDescent="0.25">
      <c r="A151" s="203">
        <v>130</v>
      </c>
      <c r="B151" s="13"/>
      <c r="C151" s="19"/>
      <c r="D151" s="22"/>
      <c r="E151" s="13"/>
      <c r="F151" s="13"/>
      <c r="G151" s="13"/>
      <c r="H151" s="43" t="str">
        <f>IF(B151&gt;0,CONCATENATE("CITES_",A151,"_",'Valoració '!$D$7)," ")</f>
        <v xml:space="preserve"> </v>
      </c>
      <c r="I151" s="203">
        <f t="shared" ref="I151:I214" si="5">IF(C151&lt;&gt;"",1,0)</f>
        <v>0</v>
      </c>
      <c r="J151" s="203" t="e">
        <f>IF(#REF!=1,I151/2,IF(#REF!=2,I151/4,0))</f>
        <v>#REF!</v>
      </c>
      <c r="K151" s="203">
        <f t="shared" si="4"/>
        <v>0</v>
      </c>
      <c r="L151" s="217" t="str">
        <f>IF(D151&lt;&gt;"",CONCATENATE('Valoració '!$D$7,"1.1.e_00",C151),"")</f>
        <v/>
      </c>
    </row>
    <row r="152" spans="1:12" x14ac:dyDescent="0.25">
      <c r="A152" s="203">
        <v>131</v>
      </c>
      <c r="B152" s="13"/>
      <c r="C152" s="19"/>
      <c r="D152" s="22"/>
      <c r="E152" s="13"/>
      <c r="F152" s="13"/>
      <c r="G152" s="13"/>
      <c r="H152" s="43" t="str">
        <f>IF(B152&gt;0,CONCATENATE("CITES_",A152,"_",'Valoració '!$D$7)," ")</f>
        <v xml:space="preserve"> </v>
      </c>
      <c r="I152" s="203">
        <f t="shared" si="5"/>
        <v>0</v>
      </c>
      <c r="J152" s="203" t="e">
        <f>IF(#REF!=1,I152/2,IF(#REF!=2,I152/4,0))</f>
        <v>#REF!</v>
      </c>
      <c r="K152" s="203">
        <f t="shared" si="4"/>
        <v>0</v>
      </c>
      <c r="L152" s="217" t="str">
        <f>IF(D152&lt;&gt;"",CONCATENATE('Valoració '!$D$7,"1.1.e_00",C152),"")</f>
        <v/>
      </c>
    </row>
    <row r="153" spans="1:12" x14ac:dyDescent="0.25">
      <c r="A153" s="203">
        <v>132</v>
      </c>
      <c r="B153" s="13"/>
      <c r="C153" s="19"/>
      <c r="D153" s="22"/>
      <c r="E153" s="13"/>
      <c r="F153" s="13"/>
      <c r="G153" s="13"/>
      <c r="H153" s="43" t="str">
        <f>IF(B153&gt;0,CONCATENATE("CITES_",A153,"_",'Valoració '!$D$7)," ")</f>
        <v xml:space="preserve"> </v>
      </c>
      <c r="I153" s="203">
        <f t="shared" si="5"/>
        <v>0</v>
      </c>
      <c r="J153" s="203" t="e">
        <f>IF(#REF!=1,I153/2,IF(#REF!=2,I153/4,0))</f>
        <v>#REF!</v>
      </c>
      <c r="K153" s="203">
        <f t="shared" si="4"/>
        <v>0</v>
      </c>
      <c r="L153" s="217" t="str">
        <f>IF(D153&lt;&gt;"",CONCATENATE('Valoració '!$D$7,"1.1.e_00",C153),"")</f>
        <v/>
      </c>
    </row>
    <row r="154" spans="1:12" x14ac:dyDescent="0.25">
      <c r="A154" s="203">
        <v>133</v>
      </c>
      <c r="B154" s="13"/>
      <c r="C154" s="19"/>
      <c r="D154" s="22"/>
      <c r="E154" s="13"/>
      <c r="F154" s="13"/>
      <c r="G154" s="13"/>
      <c r="H154" s="43" t="str">
        <f>IF(B154&gt;0,CONCATENATE("CITES_",A154,"_",'Valoració '!$D$7)," ")</f>
        <v xml:space="preserve"> </v>
      </c>
      <c r="I154" s="203">
        <f t="shared" si="5"/>
        <v>0</v>
      </c>
      <c r="J154" s="203" t="e">
        <f>IF(#REF!=1,I154/2,IF(#REF!=2,I154/4,0))</f>
        <v>#REF!</v>
      </c>
      <c r="K154" s="203">
        <f t="shared" si="4"/>
        <v>0</v>
      </c>
      <c r="L154" s="217" t="str">
        <f>IF(D154&lt;&gt;"",CONCATENATE('Valoració '!$D$7,"1.1.e_00",C154),"")</f>
        <v/>
      </c>
    </row>
    <row r="155" spans="1:12" x14ac:dyDescent="0.25">
      <c r="A155" s="203">
        <v>134</v>
      </c>
      <c r="B155" s="13"/>
      <c r="C155" s="19"/>
      <c r="D155" s="22"/>
      <c r="E155" s="13"/>
      <c r="F155" s="13"/>
      <c r="G155" s="13"/>
      <c r="H155" s="43" t="str">
        <f>IF(B155&gt;0,CONCATENATE("CITES_",A155,"_",'Valoració '!$D$7)," ")</f>
        <v xml:space="preserve"> </v>
      </c>
      <c r="I155" s="203">
        <f t="shared" si="5"/>
        <v>0</v>
      </c>
      <c r="J155" s="203" t="e">
        <f>IF(#REF!=1,I155/2,IF(#REF!=2,I155/4,0))</f>
        <v>#REF!</v>
      </c>
      <c r="K155" s="203">
        <f t="shared" si="4"/>
        <v>0</v>
      </c>
      <c r="L155" s="217" t="str">
        <f>IF(D155&lt;&gt;"",CONCATENATE('Valoració '!$D$7,"1.1.e_00",C155),"")</f>
        <v/>
      </c>
    </row>
    <row r="156" spans="1:12" x14ac:dyDescent="0.25">
      <c r="A156" s="203">
        <v>135</v>
      </c>
      <c r="B156" s="13"/>
      <c r="C156" s="19"/>
      <c r="D156" s="22"/>
      <c r="E156" s="13"/>
      <c r="F156" s="13"/>
      <c r="G156" s="13"/>
      <c r="H156" s="43" t="str">
        <f>IF(B156&gt;0,CONCATENATE("CITES_",A156,"_",'Valoració '!$D$7)," ")</f>
        <v xml:space="preserve"> </v>
      </c>
      <c r="I156" s="203">
        <f t="shared" si="5"/>
        <v>0</v>
      </c>
      <c r="J156" s="203" t="e">
        <f>IF(#REF!=1,I156/2,IF(#REF!=2,I156/4,0))</f>
        <v>#REF!</v>
      </c>
      <c r="K156" s="203">
        <f t="shared" si="4"/>
        <v>0</v>
      </c>
      <c r="L156" s="217" t="str">
        <f>IF(D156&lt;&gt;"",CONCATENATE('Valoració '!$D$7,"1.1.e_00",C156),"")</f>
        <v/>
      </c>
    </row>
    <row r="157" spans="1:12" x14ac:dyDescent="0.25">
      <c r="A157" s="203">
        <v>136</v>
      </c>
      <c r="B157" s="13"/>
      <c r="C157" s="19"/>
      <c r="D157" s="22"/>
      <c r="E157" s="13"/>
      <c r="F157" s="13"/>
      <c r="G157" s="13"/>
      <c r="H157" s="43" t="str">
        <f>IF(B157&gt;0,CONCATENATE("CITES_",A157,"_",'Valoració '!$D$7)," ")</f>
        <v xml:space="preserve"> </v>
      </c>
      <c r="I157" s="203">
        <f t="shared" si="5"/>
        <v>0</v>
      </c>
      <c r="J157" s="203" t="e">
        <f>IF(#REF!=1,I157/2,IF(#REF!=2,I157/4,0))</f>
        <v>#REF!</v>
      </c>
      <c r="K157" s="203">
        <f t="shared" ref="K157:K220" si="6">IF(F157&lt;&gt;"",IF(F157&lt;50,0.05,IF(AND(F157&gt;49,F157&lt;100),0.25,1)),0)</f>
        <v>0</v>
      </c>
      <c r="L157" s="217" t="str">
        <f>IF(D157&lt;&gt;"",CONCATENATE('Valoració '!$D$7,"1.1.e_00",C157),"")</f>
        <v/>
      </c>
    </row>
    <row r="158" spans="1:12" x14ac:dyDescent="0.25">
      <c r="A158" s="203">
        <v>137</v>
      </c>
      <c r="B158" s="13"/>
      <c r="C158" s="19"/>
      <c r="D158" s="22"/>
      <c r="E158" s="13"/>
      <c r="F158" s="13"/>
      <c r="G158" s="13"/>
      <c r="H158" s="43" t="str">
        <f>IF(B158&gt;0,CONCATENATE("CITES_",A158,"_",'Valoració '!$D$7)," ")</f>
        <v xml:space="preserve"> </v>
      </c>
      <c r="I158" s="203">
        <f t="shared" si="5"/>
        <v>0</v>
      </c>
      <c r="J158" s="203" t="e">
        <f>IF(#REF!=1,I158/2,IF(#REF!=2,I158/4,0))</f>
        <v>#REF!</v>
      </c>
      <c r="K158" s="203">
        <f t="shared" si="6"/>
        <v>0</v>
      </c>
      <c r="L158" s="217" t="str">
        <f>IF(D158&lt;&gt;"",CONCATENATE('Valoració '!$D$7,"1.1.e_00",C158),"")</f>
        <v/>
      </c>
    </row>
    <row r="159" spans="1:12" x14ac:dyDescent="0.25">
      <c r="A159" s="203">
        <v>138</v>
      </c>
      <c r="B159" s="13"/>
      <c r="C159" s="19"/>
      <c r="D159" s="22"/>
      <c r="E159" s="13"/>
      <c r="F159" s="13"/>
      <c r="G159" s="13"/>
      <c r="H159" s="43" t="str">
        <f>IF(B159&gt;0,CONCATENATE("CITES_",A159,"_",'Valoració '!$D$7)," ")</f>
        <v xml:space="preserve"> </v>
      </c>
      <c r="I159" s="203">
        <f t="shared" si="5"/>
        <v>0</v>
      </c>
      <c r="J159" s="203" t="e">
        <f>IF(#REF!=1,I159/2,IF(#REF!=2,I159/4,0))</f>
        <v>#REF!</v>
      </c>
      <c r="K159" s="203">
        <f t="shared" si="6"/>
        <v>0</v>
      </c>
      <c r="L159" s="217" t="str">
        <f>IF(D159&lt;&gt;"",CONCATENATE('Valoració '!$D$7,"1.1.e_00",C159),"")</f>
        <v/>
      </c>
    </row>
    <row r="160" spans="1:12" x14ac:dyDescent="0.25">
      <c r="A160" s="203">
        <v>139</v>
      </c>
      <c r="B160" s="13"/>
      <c r="C160" s="19"/>
      <c r="D160" s="22"/>
      <c r="E160" s="13"/>
      <c r="F160" s="13"/>
      <c r="G160" s="13"/>
      <c r="H160" s="43" t="str">
        <f>IF(B160&gt;0,CONCATENATE("CITES_",A160,"_",'Valoració '!$D$7)," ")</f>
        <v xml:space="preserve"> </v>
      </c>
      <c r="I160" s="203">
        <f t="shared" si="5"/>
        <v>0</v>
      </c>
      <c r="J160" s="203" t="e">
        <f>IF(#REF!=1,I160/2,IF(#REF!=2,I160/4,0))</f>
        <v>#REF!</v>
      </c>
      <c r="K160" s="203">
        <f t="shared" si="6"/>
        <v>0</v>
      </c>
      <c r="L160" s="217" t="str">
        <f>IF(D160&lt;&gt;"",CONCATENATE('Valoració '!$D$7,"1.1.e_00",C160),"")</f>
        <v/>
      </c>
    </row>
    <row r="161" spans="1:12" x14ac:dyDescent="0.25">
      <c r="A161" s="203">
        <v>140</v>
      </c>
      <c r="B161" s="13"/>
      <c r="C161" s="19"/>
      <c r="D161" s="22"/>
      <c r="E161" s="13"/>
      <c r="F161" s="13"/>
      <c r="G161" s="13"/>
      <c r="H161" s="43" t="str">
        <f>IF(B161&gt;0,CONCATENATE("CITES_",A161,"_",'Valoració '!$D$7)," ")</f>
        <v xml:space="preserve"> </v>
      </c>
      <c r="I161" s="203">
        <f t="shared" si="5"/>
        <v>0</v>
      </c>
      <c r="J161" s="203" t="e">
        <f>IF(#REF!=1,I161/2,IF(#REF!=2,I161/4,0))</f>
        <v>#REF!</v>
      </c>
      <c r="K161" s="203">
        <f t="shared" si="6"/>
        <v>0</v>
      </c>
      <c r="L161" s="217" t="str">
        <f>IF(D161&lt;&gt;"",CONCATENATE('Valoració '!$D$7,"1.1.e_00",C161),"")</f>
        <v/>
      </c>
    </row>
    <row r="162" spans="1:12" x14ac:dyDescent="0.25">
      <c r="A162" s="203">
        <v>141</v>
      </c>
      <c r="B162" s="13"/>
      <c r="C162" s="19"/>
      <c r="D162" s="22"/>
      <c r="E162" s="13"/>
      <c r="F162" s="13"/>
      <c r="G162" s="13"/>
      <c r="H162" s="43" t="str">
        <f>IF(B162&gt;0,CONCATENATE("CITES_",A162,"_",'Valoració '!$D$7)," ")</f>
        <v xml:space="preserve"> </v>
      </c>
      <c r="I162" s="203">
        <f t="shared" si="5"/>
        <v>0</v>
      </c>
      <c r="J162" s="203" t="e">
        <f>IF(#REF!=1,I162/2,IF(#REF!=2,I162/4,0))</f>
        <v>#REF!</v>
      </c>
      <c r="K162" s="203">
        <f t="shared" si="6"/>
        <v>0</v>
      </c>
      <c r="L162" s="217" t="str">
        <f>IF(D162&lt;&gt;"",CONCATENATE('Valoració '!$D$7,"1.1.e_00",C162),"")</f>
        <v/>
      </c>
    </row>
    <row r="163" spans="1:12" x14ac:dyDescent="0.25">
      <c r="A163" s="203">
        <v>142</v>
      </c>
      <c r="B163" s="13"/>
      <c r="C163" s="19"/>
      <c r="D163" s="22"/>
      <c r="E163" s="13"/>
      <c r="F163" s="13"/>
      <c r="G163" s="13"/>
      <c r="H163" s="43" t="str">
        <f>IF(B163&gt;0,CONCATENATE("CITES_",A163,"_",'Valoració '!$D$7)," ")</f>
        <v xml:space="preserve"> </v>
      </c>
      <c r="I163" s="203">
        <f t="shared" si="5"/>
        <v>0</v>
      </c>
      <c r="J163" s="203" t="e">
        <f>IF(#REF!=1,I163/2,IF(#REF!=2,I163/4,0))</f>
        <v>#REF!</v>
      </c>
      <c r="K163" s="203">
        <f t="shared" si="6"/>
        <v>0</v>
      </c>
      <c r="L163" s="217" t="str">
        <f>IF(D163&lt;&gt;"",CONCATENATE('Valoració '!$D$7,"1.1.e_00",C163),"")</f>
        <v/>
      </c>
    </row>
    <row r="164" spans="1:12" x14ac:dyDescent="0.25">
      <c r="A164" s="203">
        <v>143</v>
      </c>
      <c r="B164" s="13"/>
      <c r="C164" s="19"/>
      <c r="D164" s="22"/>
      <c r="E164" s="13"/>
      <c r="F164" s="13"/>
      <c r="G164" s="13"/>
      <c r="H164" s="43" t="str">
        <f>IF(B164&gt;0,CONCATENATE("CITES_",A164,"_",'Valoració '!$D$7)," ")</f>
        <v xml:space="preserve"> </v>
      </c>
      <c r="I164" s="203">
        <f t="shared" si="5"/>
        <v>0</v>
      </c>
      <c r="J164" s="203" t="e">
        <f>IF(#REF!=1,I164/2,IF(#REF!=2,I164/4,0))</f>
        <v>#REF!</v>
      </c>
      <c r="K164" s="203">
        <f t="shared" si="6"/>
        <v>0</v>
      </c>
      <c r="L164" s="217" t="str">
        <f>IF(D164&lt;&gt;"",CONCATENATE('Valoració '!$D$7,"1.1.e_00",C164),"")</f>
        <v/>
      </c>
    </row>
    <row r="165" spans="1:12" x14ac:dyDescent="0.25">
      <c r="A165" s="203">
        <v>144</v>
      </c>
      <c r="B165" s="13"/>
      <c r="C165" s="19"/>
      <c r="D165" s="22"/>
      <c r="E165" s="13"/>
      <c r="F165" s="13"/>
      <c r="G165" s="13"/>
      <c r="H165" s="43" t="str">
        <f>IF(B165&gt;0,CONCATENATE("CITES_",A165,"_",'Valoració '!$D$7)," ")</f>
        <v xml:space="preserve"> </v>
      </c>
      <c r="I165" s="203">
        <f t="shared" si="5"/>
        <v>0</v>
      </c>
      <c r="J165" s="203" t="e">
        <f>IF(#REF!=1,I165/2,IF(#REF!=2,I165/4,0))</f>
        <v>#REF!</v>
      </c>
      <c r="K165" s="203">
        <f t="shared" si="6"/>
        <v>0</v>
      </c>
      <c r="L165" s="217" t="str">
        <f>IF(D165&lt;&gt;"",CONCATENATE('Valoració '!$D$7,"1.1.e_00",C165),"")</f>
        <v/>
      </c>
    </row>
    <row r="166" spans="1:12" x14ac:dyDescent="0.25">
      <c r="A166" s="203">
        <v>145</v>
      </c>
      <c r="B166" s="13"/>
      <c r="C166" s="19"/>
      <c r="D166" s="22"/>
      <c r="E166" s="13"/>
      <c r="F166" s="13"/>
      <c r="G166" s="13"/>
      <c r="H166" s="43" t="str">
        <f>IF(B166&gt;0,CONCATENATE("CITES_",A166,"_",'Valoració '!$D$7)," ")</f>
        <v xml:space="preserve"> </v>
      </c>
      <c r="I166" s="203">
        <f t="shared" si="5"/>
        <v>0</v>
      </c>
      <c r="J166" s="203" t="e">
        <f>IF(#REF!=1,I166/2,IF(#REF!=2,I166/4,0))</f>
        <v>#REF!</v>
      </c>
      <c r="K166" s="203">
        <f t="shared" si="6"/>
        <v>0</v>
      </c>
      <c r="L166" s="217" t="str">
        <f>IF(D166&lt;&gt;"",CONCATENATE('Valoració '!$D$7,"1.1.e_00",C166),"")</f>
        <v/>
      </c>
    </row>
    <row r="167" spans="1:12" x14ac:dyDescent="0.25">
      <c r="A167" s="203">
        <v>146</v>
      </c>
      <c r="B167" s="13"/>
      <c r="C167" s="19"/>
      <c r="D167" s="22"/>
      <c r="E167" s="13"/>
      <c r="F167" s="13"/>
      <c r="G167" s="13"/>
      <c r="H167" s="43" t="str">
        <f>IF(B167&gt;0,CONCATENATE("CITES_",A167,"_",'Valoració '!$D$7)," ")</f>
        <v xml:space="preserve"> </v>
      </c>
      <c r="I167" s="203">
        <f t="shared" si="5"/>
        <v>0</v>
      </c>
      <c r="J167" s="203" t="e">
        <f>IF(#REF!=1,I167/2,IF(#REF!=2,I167/4,0))</f>
        <v>#REF!</v>
      </c>
      <c r="K167" s="203">
        <f t="shared" si="6"/>
        <v>0</v>
      </c>
      <c r="L167" s="217" t="str">
        <f>IF(D167&lt;&gt;"",CONCATENATE('Valoració '!$D$7,"1.1.e_00",C167),"")</f>
        <v/>
      </c>
    </row>
    <row r="168" spans="1:12" x14ac:dyDescent="0.25">
      <c r="A168" s="203">
        <v>147</v>
      </c>
      <c r="B168" s="13"/>
      <c r="C168" s="19"/>
      <c r="D168" s="22"/>
      <c r="E168" s="13"/>
      <c r="F168" s="13"/>
      <c r="G168" s="13"/>
      <c r="H168" s="43" t="str">
        <f>IF(B168&gt;0,CONCATENATE("CITES_",A168,"_",'Valoració '!$D$7)," ")</f>
        <v xml:space="preserve"> </v>
      </c>
      <c r="I168" s="203">
        <f t="shared" si="5"/>
        <v>0</v>
      </c>
      <c r="J168" s="203" t="e">
        <f>IF(#REF!=1,I168/2,IF(#REF!=2,I168/4,0))</f>
        <v>#REF!</v>
      </c>
      <c r="K168" s="203">
        <f t="shared" si="6"/>
        <v>0</v>
      </c>
      <c r="L168" s="217" t="str">
        <f>IF(D168&lt;&gt;"",CONCATENATE('Valoració '!$D$7,"1.1.e_00",C168),"")</f>
        <v/>
      </c>
    </row>
    <row r="169" spans="1:12" x14ac:dyDescent="0.25">
      <c r="A169" s="203">
        <v>148</v>
      </c>
      <c r="B169" s="13"/>
      <c r="C169" s="19"/>
      <c r="D169" s="22"/>
      <c r="E169" s="13"/>
      <c r="F169" s="13"/>
      <c r="G169" s="13"/>
      <c r="H169" s="43" t="str">
        <f>IF(B169&gt;0,CONCATENATE("CITES_",A169,"_",'Valoració '!$D$7)," ")</f>
        <v xml:space="preserve"> </v>
      </c>
      <c r="I169" s="203">
        <f t="shared" si="5"/>
        <v>0</v>
      </c>
      <c r="J169" s="203" t="e">
        <f>IF(#REF!=1,I169/2,IF(#REF!=2,I169/4,0))</f>
        <v>#REF!</v>
      </c>
      <c r="K169" s="203">
        <f t="shared" si="6"/>
        <v>0</v>
      </c>
      <c r="L169" s="217" t="str">
        <f>IF(D169&lt;&gt;"",CONCATENATE('Valoració '!$D$7,"1.1.e_00",C169),"")</f>
        <v/>
      </c>
    </row>
    <row r="170" spans="1:12" x14ac:dyDescent="0.25">
      <c r="A170" s="203">
        <v>149</v>
      </c>
      <c r="B170" s="13"/>
      <c r="C170" s="19"/>
      <c r="D170" s="22"/>
      <c r="E170" s="13"/>
      <c r="F170" s="13"/>
      <c r="G170" s="13"/>
      <c r="H170" s="43" t="str">
        <f>IF(B170&gt;0,CONCATENATE("CITES_",A170,"_",'Valoració '!$D$7)," ")</f>
        <v xml:space="preserve"> </v>
      </c>
      <c r="I170" s="203">
        <f t="shared" si="5"/>
        <v>0</v>
      </c>
      <c r="J170" s="203" t="e">
        <f>IF(#REF!=1,I170/2,IF(#REF!=2,I170/4,0))</f>
        <v>#REF!</v>
      </c>
      <c r="K170" s="203">
        <f t="shared" si="6"/>
        <v>0</v>
      </c>
      <c r="L170" s="217" t="str">
        <f>IF(D170&lt;&gt;"",CONCATENATE('Valoració '!$D$7,"1.1.e_00",C170),"")</f>
        <v/>
      </c>
    </row>
    <row r="171" spans="1:12" x14ac:dyDescent="0.25">
      <c r="A171" s="203">
        <v>150</v>
      </c>
      <c r="B171" s="13"/>
      <c r="C171" s="19"/>
      <c r="D171" s="22"/>
      <c r="E171" s="13"/>
      <c r="F171" s="13"/>
      <c r="G171" s="13"/>
      <c r="H171" s="43" t="str">
        <f>IF(B171&gt;0,CONCATENATE("CITES_",A171,"_",'Valoració '!$D$7)," ")</f>
        <v xml:space="preserve"> </v>
      </c>
      <c r="I171" s="203">
        <f t="shared" si="5"/>
        <v>0</v>
      </c>
      <c r="J171" s="203" t="e">
        <f>IF(#REF!=1,I171/2,IF(#REF!=2,I171/4,0))</f>
        <v>#REF!</v>
      </c>
      <c r="K171" s="203">
        <f t="shared" si="6"/>
        <v>0</v>
      </c>
      <c r="L171" s="217" t="str">
        <f>IF(D171&lt;&gt;"",CONCATENATE('Valoració '!$D$7,"1.1.e_00",C171),"")</f>
        <v/>
      </c>
    </row>
    <row r="172" spans="1:12" x14ac:dyDescent="0.25">
      <c r="A172" s="203">
        <v>151</v>
      </c>
      <c r="B172" s="13"/>
      <c r="C172" s="19"/>
      <c r="D172" s="22"/>
      <c r="E172" s="13"/>
      <c r="F172" s="13"/>
      <c r="G172" s="13"/>
      <c r="H172" s="43" t="str">
        <f>IF(B172&gt;0,CONCATENATE("CITES_",A172,"_",'Valoració '!$D$7)," ")</f>
        <v xml:space="preserve"> </v>
      </c>
      <c r="I172" s="203">
        <f t="shared" si="5"/>
        <v>0</v>
      </c>
      <c r="J172" s="203" t="e">
        <f>IF(#REF!=1,I172/2,IF(#REF!=2,I172/4,0))</f>
        <v>#REF!</v>
      </c>
      <c r="K172" s="203">
        <f t="shared" si="6"/>
        <v>0</v>
      </c>
      <c r="L172" s="217" t="str">
        <f>IF(D172&lt;&gt;"",CONCATENATE('Valoració '!$D$7,"1.1.e_00",C172),"")</f>
        <v/>
      </c>
    </row>
    <row r="173" spans="1:12" x14ac:dyDescent="0.25">
      <c r="A173" s="203">
        <v>152</v>
      </c>
      <c r="B173" s="13"/>
      <c r="C173" s="19"/>
      <c r="D173" s="22"/>
      <c r="E173" s="13"/>
      <c r="F173" s="13"/>
      <c r="G173" s="13"/>
      <c r="H173" s="43" t="str">
        <f>IF(B173&gt;0,CONCATENATE("CITES_",A173,"_",'Valoració '!$D$7)," ")</f>
        <v xml:space="preserve"> </v>
      </c>
      <c r="I173" s="203">
        <f t="shared" si="5"/>
        <v>0</v>
      </c>
      <c r="J173" s="203" t="e">
        <f>IF(#REF!=1,I173/2,IF(#REF!=2,I173/4,0))</f>
        <v>#REF!</v>
      </c>
      <c r="K173" s="203">
        <f t="shared" si="6"/>
        <v>0</v>
      </c>
      <c r="L173" s="217" t="str">
        <f>IF(D173&lt;&gt;"",CONCATENATE('Valoració '!$D$7,"1.1.e_00",C173),"")</f>
        <v/>
      </c>
    </row>
    <row r="174" spans="1:12" x14ac:dyDescent="0.25">
      <c r="A174" s="203">
        <v>153</v>
      </c>
      <c r="B174" s="13"/>
      <c r="C174" s="19"/>
      <c r="D174" s="22"/>
      <c r="E174" s="13"/>
      <c r="F174" s="13"/>
      <c r="G174" s="13"/>
      <c r="H174" s="43" t="str">
        <f>IF(B174&gt;0,CONCATENATE("CITES_",A174,"_",'Valoració '!$D$7)," ")</f>
        <v xml:space="preserve"> </v>
      </c>
      <c r="I174" s="203">
        <f t="shared" si="5"/>
        <v>0</v>
      </c>
      <c r="J174" s="203" t="e">
        <f>IF(#REF!=1,I174/2,IF(#REF!=2,I174/4,0))</f>
        <v>#REF!</v>
      </c>
      <c r="K174" s="203">
        <f t="shared" si="6"/>
        <v>0</v>
      </c>
      <c r="L174" s="217" t="str">
        <f>IF(D174&lt;&gt;"",CONCATENATE('Valoració '!$D$7,"1.1.e_00",C174),"")</f>
        <v/>
      </c>
    </row>
    <row r="175" spans="1:12" x14ac:dyDescent="0.25">
      <c r="A175" s="203">
        <v>154</v>
      </c>
      <c r="B175" s="13"/>
      <c r="C175" s="19"/>
      <c r="D175" s="22"/>
      <c r="E175" s="13"/>
      <c r="F175" s="13"/>
      <c r="G175" s="13"/>
      <c r="H175" s="43" t="str">
        <f>IF(B175&gt;0,CONCATENATE("CITES_",A175,"_",'Valoració '!$D$7)," ")</f>
        <v xml:space="preserve"> </v>
      </c>
      <c r="I175" s="203">
        <f t="shared" si="5"/>
        <v>0</v>
      </c>
      <c r="J175" s="203" t="e">
        <f>IF(#REF!=1,I175/2,IF(#REF!=2,I175/4,0))</f>
        <v>#REF!</v>
      </c>
      <c r="K175" s="203">
        <f t="shared" si="6"/>
        <v>0</v>
      </c>
      <c r="L175" s="217" t="str">
        <f>IF(D175&lt;&gt;"",CONCATENATE('Valoració '!$D$7,"1.1.e_00",C175),"")</f>
        <v/>
      </c>
    </row>
    <row r="176" spans="1:12" x14ac:dyDescent="0.25">
      <c r="A176" s="203">
        <v>155</v>
      </c>
      <c r="B176" s="13"/>
      <c r="C176" s="19"/>
      <c r="D176" s="22"/>
      <c r="E176" s="13"/>
      <c r="F176" s="13"/>
      <c r="G176" s="13"/>
      <c r="H176" s="43" t="str">
        <f>IF(B176&gt;0,CONCATENATE("CITES_",A176,"_",'Valoració '!$D$7)," ")</f>
        <v xml:space="preserve"> </v>
      </c>
      <c r="I176" s="203">
        <f t="shared" si="5"/>
        <v>0</v>
      </c>
      <c r="J176" s="203" t="e">
        <f>IF(#REF!=1,I176/2,IF(#REF!=2,I176/4,0))</f>
        <v>#REF!</v>
      </c>
      <c r="K176" s="203">
        <f t="shared" si="6"/>
        <v>0</v>
      </c>
      <c r="L176" s="217" t="str">
        <f>IF(D176&lt;&gt;"",CONCATENATE('Valoració '!$D$7,"1.1.e_00",C176),"")</f>
        <v/>
      </c>
    </row>
    <row r="177" spans="1:12" x14ac:dyDescent="0.25">
      <c r="A177" s="203">
        <v>156</v>
      </c>
      <c r="B177" s="13"/>
      <c r="C177" s="19"/>
      <c r="D177" s="22"/>
      <c r="E177" s="13"/>
      <c r="F177" s="13"/>
      <c r="G177" s="13"/>
      <c r="H177" s="43" t="str">
        <f>IF(B177&gt;0,CONCATENATE("CITES_",A177,"_",'Valoració '!$D$7)," ")</f>
        <v xml:space="preserve"> </v>
      </c>
      <c r="I177" s="203">
        <f t="shared" si="5"/>
        <v>0</v>
      </c>
      <c r="J177" s="203" t="e">
        <f>IF(#REF!=1,I177/2,IF(#REF!=2,I177/4,0))</f>
        <v>#REF!</v>
      </c>
      <c r="K177" s="203">
        <f t="shared" si="6"/>
        <v>0</v>
      </c>
      <c r="L177" s="217" t="str">
        <f>IF(D177&lt;&gt;"",CONCATENATE('Valoració '!$D$7,"1.1.e_00",C177),"")</f>
        <v/>
      </c>
    </row>
    <row r="178" spans="1:12" x14ac:dyDescent="0.25">
      <c r="A178" s="203">
        <v>157</v>
      </c>
      <c r="B178" s="13"/>
      <c r="C178" s="19"/>
      <c r="D178" s="22"/>
      <c r="E178" s="13"/>
      <c r="F178" s="13"/>
      <c r="G178" s="13"/>
      <c r="H178" s="43" t="str">
        <f>IF(B178&gt;0,CONCATENATE("CITES_",A178,"_",'Valoració '!$D$7)," ")</f>
        <v xml:space="preserve"> </v>
      </c>
      <c r="I178" s="203">
        <f t="shared" si="5"/>
        <v>0</v>
      </c>
      <c r="J178" s="203" t="e">
        <f>IF(#REF!=1,I178/2,IF(#REF!=2,I178/4,0))</f>
        <v>#REF!</v>
      </c>
      <c r="K178" s="203">
        <f t="shared" si="6"/>
        <v>0</v>
      </c>
      <c r="L178" s="217" t="str">
        <f>IF(D178&lt;&gt;"",CONCATENATE('Valoració '!$D$7,"1.1.e_00",C178),"")</f>
        <v/>
      </c>
    </row>
    <row r="179" spans="1:12" x14ac:dyDescent="0.25">
      <c r="A179" s="203">
        <v>158</v>
      </c>
      <c r="B179" s="13"/>
      <c r="C179" s="19"/>
      <c r="D179" s="22"/>
      <c r="E179" s="13"/>
      <c r="F179" s="13"/>
      <c r="G179" s="13"/>
      <c r="H179" s="43" t="str">
        <f>IF(B179&gt;0,CONCATENATE("CITES_",A179,"_",'Valoració '!$D$7)," ")</f>
        <v xml:space="preserve"> </v>
      </c>
      <c r="I179" s="203">
        <f t="shared" si="5"/>
        <v>0</v>
      </c>
      <c r="J179" s="203" t="e">
        <f>IF(#REF!=1,I179/2,IF(#REF!=2,I179/4,0))</f>
        <v>#REF!</v>
      </c>
      <c r="K179" s="203">
        <f t="shared" si="6"/>
        <v>0</v>
      </c>
      <c r="L179" s="217" t="str">
        <f>IF(D179&lt;&gt;"",CONCATENATE('Valoració '!$D$7,"1.1.e_00",C179),"")</f>
        <v/>
      </c>
    </row>
    <row r="180" spans="1:12" x14ac:dyDescent="0.25">
      <c r="A180" s="203">
        <v>159</v>
      </c>
      <c r="B180" s="13"/>
      <c r="C180" s="19"/>
      <c r="D180" s="22"/>
      <c r="E180" s="13"/>
      <c r="F180" s="13"/>
      <c r="G180" s="13"/>
      <c r="H180" s="43" t="str">
        <f>IF(B180&gt;0,CONCATENATE("CITES_",A180,"_",'Valoració '!$D$7)," ")</f>
        <v xml:space="preserve"> </v>
      </c>
      <c r="I180" s="203">
        <f t="shared" si="5"/>
        <v>0</v>
      </c>
      <c r="J180" s="203" t="e">
        <f>IF(#REF!=1,I180/2,IF(#REF!=2,I180/4,0))</f>
        <v>#REF!</v>
      </c>
      <c r="K180" s="203">
        <f t="shared" si="6"/>
        <v>0</v>
      </c>
      <c r="L180" s="217" t="str">
        <f>IF(D180&lt;&gt;"",CONCATENATE('Valoració '!$D$7,"1.1.e_00",C180),"")</f>
        <v/>
      </c>
    </row>
    <row r="181" spans="1:12" x14ac:dyDescent="0.25">
      <c r="A181" s="203">
        <v>160</v>
      </c>
      <c r="B181" s="13"/>
      <c r="C181" s="19"/>
      <c r="D181" s="22"/>
      <c r="E181" s="13"/>
      <c r="F181" s="13"/>
      <c r="G181" s="13"/>
      <c r="H181" s="43" t="str">
        <f>IF(B181&gt;0,CONCATENATE("CITES_",A181,"_",'Valoració '!$D$7)," ")</f>
        <v xml:space="preserve"> </v>
      </c>
      <c r="I181" s="203">
        <f t="shared" si="5"/>
        <v>0</v>
      </c>
      <c r="J181" s="203" t="e">
        <f>IF(#REF!=1,I181/2,IF(#REF!=2,I181/4,0))</f>
        <v>#REF!</v>
      </c>
      <c r="K181" s="203">
        <f t="shared" si="6"/>
        <v>0</v>
      </c>
      <c r="L181" s="217" t="str">
        <f>IF(D181&lt;&gt;"",CONCATENATE('Valoració '!$D$7,"1.1.e_00",C181),"")</f>
        <v/>
      </c>
    </row>
    <row r="182" spans="1:12" x14ac:dyDescent="0.25">
      <c r="A182" s="203">
        <v>161</v>
      </c>
      <c r="B182" s="13"/>
      <c r="C182" s="19"/>
      <c r="D182" s="22"/>
      <c r="E182" s="13"/>
      <c r="F182" s="13"/>
      <c r="G182" s="13"/>
      <c r="H182" s="43" t="str">
        <f>IF(B182&gt;0,CONCATENATE("CITES_",A182,"_",'Valoració '!$D$7)," ")</f>
        <v xml:space="preserve"> </v>
      </c>
      <c r="I182" s="203">
        <f t="shared" si="5"/>
        <v>0</v>
      </c>
      <c r="J182" s="203" t="e">
        <f>IF(#REF!=1,I182/2,IF(#REF!=2,I182/4,0))</f>
        <v>#REF!</v>
      </c>
      <c r="K182" s="203">
        <f t="shared" si="6"/>
        <v>0</v>
      </c>
      <c r="L182" s="217" t="str">
        <f>IF(D182&lt;&gt;"",CONCATENATE('Valoració '!$D$7,"1.1.e_00",C182),"")</f>
        <v/>
      </c>
    </row>
    <row r="183" spans="1:12" x14ac:dyDescent="0.25">
      <c r="A183" s="203">
        <v>162</v>
      </c>
      <c r="B183" s="13"/>
      <c r="C183" s="19"/>
      <c r="D183" s="22"/>
      <c r="E183" s="13"/>
      <c r="F183" s="13"/>
      <c r="G183" s="13"/>
      <c r="H183" s="43" t="str">
        <f>IF(B183&gt;0,CONCATENATE("CITES_",A183,"_",'Valoració '!$D$7)," ")</f>
        <v xml:space="preserve"> </v>
      </c>
      <c r="I183" s="203">
        <f t="shared" si="5"/>
        <v>0</v>
      </c>
      <c r="J183" s="203" t="e">
        <f>IF(#REF!=1,I183/2,IF(#REF!=2,I183/4,0))</f>
        <v>#REF!</v>
      </c>
      <c r="K183" s="203">
        <f t="shared" si="6"/>
        <v>0</v>
      </c>
      <c r="L183" s="217" t="str">
        <f>IF(D183&lt;&gt;"",CONCATENATE('Valoració '!$D$7,"1.1.e_00",C183),"")</f>
        <v/>
      </c>
    </row>
    <row r="184" spans="1:12" x14ac:dyDescent="0.25">
      <c r="A184" s="203">
        <v>163</v>
      </c>
      <c r="B184" s="13"/>
      <c r="C184" s="19"/>
      <c r="D184" s="22"/>
      <c r="E184" s="13"/>
      <c r="F184" s="13"/>
      <c r="G184" s="13"/>
      <c r="H184" s="43" t="str">
        <f>IF(B184&gt;0,CONCATENATE("CITES_",A184,"_",'Valoració '!$D$7)," ")</f>
        <v xml:space="preserve"> </v>
      </c>
      <c r="I184" s="203">
        <f t="shared" si="5"/>
        <v>0</v>
      </c>
      <c r="J184" s="203" t="e">
        <f>IF(#REF!=1,I184/2,IF(#REF!=2,I184/4,0))</f>
        <v>#REF!</v>
      </c>
      <c r="K184" s="203">
        <f t="shared" si="6"/>
        <v>0</v>
      </c>
      <c r="L184" s="217" t="str">
        <f>IF(D184&lt;&gt;"",CONCATENATE('Valoració '!$D$7,"1.1.e_00",C184),"")</f>
        <v/>
      </c>
    </row>
    <row r="185" spans="1:12" x14ac:dyDescent="0.25">
      <c r="A185" s="203">
        <v>164</v>
      </c>
      <c r="B185" s="13"/>
      <c r="C185" s="19"/>
      <c r="D185" s="22"/>
      <c r="E185" s="13"/>
      <c r="F185" s="13"/>
      <c r="G185" s="13"/>
      <c r="H185" s="43" t="str">
        <f>IF(B185&gt;0,CONCATENATE("CITES_",A185,"_",'Valoració '!$D$7)," ")</f>
        <v xml:space="preserve"> </v>
      </c>
      <c r="I185" s="203">
        <f t="shared" si="5"/>
        <v>0</v>
      </c>
      <c r="J185" s="203" t="e">
        <f>IF(#REF!=1,I185/2,IF(#REF!=2,I185/4,0))</f>
        <v>#REF!</v>
      </c>
      <c r="K185" s="203">
        <f t="shared" si="6"/>
        <v>0</v>
      </c>
      <c r="L185" s="217" t="str">
        <f>IF(D185&lt;&gt;"",CONCATENATE('Valoració '!$D$7,"1.1.e_00",C185),"")</f>
        <v/>
      </c>
    </row>
    <row r="186" spans="1:12" x14ac:dyDescent="0.25">
      <c r="A186" s="203">
        <v>165</v>
      </c>
      <c r="B186" s="13"/>
      <c r="C186" s="19"/>
      <c r="D186" s="22"/>
      <c r="E186" s="13"/>
      <c r="F186" s="13"/>
      <c r="G186" s="13"/>
      <c r="H186" s="43" t="str">
        <f>IF(B186&gt;0,CONCATENATE("CITES_",A186,"_",'Valoració '!$D$7)," ")</f>
        <v xml:space="preserve"> </v>
      </c>
      <c r="I186" s="203">
        <f t="shared" si="5"/>
        <v>0</v>
      </c>
      <c r="J186" s="203" t="e">
        <f>IF(#REF!=1,I186/2,IF(#REF!=2,I186/4,0))</f>
        <v>#REF!</v>
      </c>
      <c r="K186" s="203">
        <f t="shared" si="6"/>
        <v>0</v>
      </c>
      <c r="L186" s="217" t="str">
        <f>IF(D186&lt;&gt;"",CONCATENATE('Valoració '!$D$7,"1.1.e_00",C186),"")</f>
        <v/>
      </c>
    </row>
    <row r="187" spans="1:12" x14ac:dyDescent="0.25">
      <c r="A187" s="203">
        <v>166</v>
      </c>
      <c r="B187" s="13"/>
      <c r="C187" s="19"/>
      <c r="D187" s="22"/>
      <c r="E187" s="13"/>
      <c r="F187" s="13"/>
      <c r="G187" s="13"/>
      <c r="H187" s="43" t="str">
        <f>IF(B187&gt;0,CONCATENATE("CITES_",A187,"_",'Valoració '!$D$7)," ")</f>
        <v xml:space="preserve"> </v>
      </c>
      <c r="I187" s="203">
        <f t="shared" si="5"/>
        <v>0</v>
      </c>
      <c r="J187" s="203" t="e">
        <f>IF(#REF!=1,I187/2,IF(#REF!=2,I187/4,0))</f>
        <v>#REF!</v>
      </c>
      <c r="K187" s="203">
        <f t="shared" si="6"/>
        <v>0</v>
      </c>
      <c r="L187" s="217" t="str">
        <f>IF(D187&lt;&gt;"",CONCATENATE('Valoració '!$D$7,"1.1.e_00",C187),"")</f>
        <v/>
      </c>
    </row>
    <row r="188" spans="1:12" x14ac:dyDescent="0.25">
      <c r="A188" s="203">
        <v>167</v>
      </c>
      <c r="B188" s="13"/>
      <c r="C188" s="19"/>
      <c r="D188" s="22"/>
      <c r="E188" s="13"/>
      <c r="F188" s="13"/>
      <c r="G188" s="13"/>
      <c r="H188" s="43" t="str">
        <f>IF(B188&gt;0,CONCATENATE("CITES_",A188,"_",'Valoració '!$D$7)," ")</f>
        <v xml:space="preserve"> </v>
      </c>
      <c r="I188" s="203">
        <f t="shared" si="5"/>
        <v>0</v>
      </c>
      <c r="J188" s="203" t="e">
        <f>IF(#REF!=1,I188/2,IF(#REF!=2,I188/4,0))</f>
        <v>#REF!</v>
      </c>
      <c r="K188" s="203">
        <f t="shared" si="6"/>
        <v>0</v>
      </c>
      <c r="L188" s="217" t="str">
        <f>IF(D188&lt;&gt;"",CONCATENATE('Valoració '!$D$7,"1.1.e_00",C188),"")</f>
        <v/>
      </c>
    </row>
    <row r="189" spans="1:12" x14ac:dyDescent="0.25">
      <c r="A189" s="203">
        <v>168</v>
      </c>
      <c r="B189" s="13"/>
      <c r="C189" s="19"/>
      <c r="D189" s="22"/>
      <c r="E189" s="13"/>
      <c r="F189" s="13"/>
      <c r="G189" s="13"/>
      <c r="H189" s="43" t="str">
        <f>IF(B189&gt;0,CONCATENATE("CITES_",A189,"_",'Valoració '!$D$7)," ")</f>
        <v xml:space="preserve"> </v>
      </c>
      <c r="I189" s="203">
        <f t="shared" si="5"/>
        <v>0</v>
      </c>
      <c r="J189" s="203" t="e">
        <f>IF(#REF!=1,I189/2,IF(#REF!=2,I189/4,0))</f>
        <v>#REF!</v>
      </c>
      <c r="K189" s="203">
        <f t="shared" si="6"/>
        <v>0</v>
      </c>
      <c r="L189" s="217" t="str">
        <f>IF(D189&lt;&gt;"",CONCATENATE('Valoració '!$D$7,"1.1.e_00",C189),"")</f>
        <v/>
      </c>
    </row>
    <row r="190" spans="1:12" x14ac:dyDescent="0.25">
      <c r="A190" s="203">
        <v>169</v>
      </c>
      <c r="B190" s="13"/>
      <c r="C190" s="19"/>
      <c r="D190" s="22"/>
      <c r="E190" s="13"/>
      <c r="F190" s="13"/>
      <c r="G190" s="13"/>
      <c r="H190" s="43" t="str">
        <f>IF(B190&gt;0,CONCATENATE("CITES_",A190,"_",'Valoració '!$D$7)," ")</f>
        <v xml:space="preserve"> </v>
      </c>
      <c r="I190" s="203">
        <f t="shared" si="5"/>
        <v>0</v>
      </c>
      <c r="J190" s="203" t="e">
        <f>IF(#REF!=1,I190/2,IF(#REF!=2,I190/4,0))</f>
        <v>#REF!</v>
      </c>
      <c r="K190" s="203">
        <f t="shared" si="6"/>
        <v>0</v>
      </c>
      <c r="L190" s="217" t="str">
        <f>IF(D190&lt;&gt;"",CONCATENATE('Valoració '!$D$7,"1.1.e_00",C190),"")</f>
        <v/>
      </c>
    </row>
    <row r="191" spans="1:12" x14ac:dyDescent="0.25">
      <c r="A191" s="203">
        <v>170</v>
      </c>
      <c r="B191" s="13"/>
      <c r="C191" s="19"/>
      <c r="D191" s="22"/>
      <c r="E191" s="13"/>
      <c r="F191" s="13"/>
      <c r="G191" s="13"/>
      <c r="H191" s="43" t="str">
        <f>IF(B191&gt;0,CONCATENATE("CITES_",A191,"_",'Valoració '!$D$7)," ")</f>
        <v xml:space="preserve"> </v>
      </c>
      <c r="I191" s="203">
        <f t="shared" si="5"/>
        <v>0</v>
      </c>
      <c r="J191" s="203" t="e">
        <f>IF(#REF!=1,I191/2,IF(#REF!=2,I191/4,0))</f>
        <v>#REF!</v>
      </c>
      <c r="K191" s="203">
        <f t="shared" si="6"/>
        <v>0</v>
      </c>
      <c r="L191" s="217" t="str">
        <f>IF(D191&lt;&gt;"",CONCATENATE('Valoració '!$D$7,"1.1.e_00",C191),"")</f>
        <v/>
      </c>
    </row>
    <row r="192" spans="1:12" x14ac:dyDescent="0.25">
      <c r="A192" s="203">
        <v>171</v>
      </c>
      <c r="B192" s="13"/>
      <c r="C192" s="19"/>
      <c r="D192" s="22"/>
      <c r="E192" s="13"/>
      <c r="F192" s="13"/>
      <c r="G192" s="13"/>
      <c r="H192" s="43" t="str">
        <f>IF(B192&gt;0,CONCATENATE("CITES_",A192,"_",'Valoració '!$D$7)," ")</f>
        <v xml:space="preserve"> </v>
      </c>
      <c r="I192" s="203">
        <f t="shared" si="5"/>
        <v>0</v>
      </c>
      <c r="J192" s="203" t="e">
        <f>IF(#REF!=1,I192/2,IF(#REF!=2,I192/4,0))</f>
        <v>#REF!</v>
      </c>
      <c r="K192" s="203">
        <f t="shared" si="6"/>
        <v>0</v>
      </c>
      <c r="L192" s="217" t="str">
        <f>IF(D192&lt;&gt;"",CONCATENATE('Valoració '!$D$7,"1.1.e_00",C192),"")</f>
        <v/>
      </c>
    </row>
    <row r="193" spans="1:12" x14ac:dyDescent="0.25">
      <c r="A193" s="203">
        <v>172</v>
      </c>
      <c r="B193" s="13"/>
      <c r="C193" s="19"/>
      <c r="D193" s="22"/>
      <c r="E193" s="13"/>
      <c r="F193" s="13"/>
      <c r="G193" s="13"/>
      <c r="H193" s="43" t="str">
        <f>IF(B193&gt;0,CONCATENATE("CITES_",A193,"_",'Valoració '!$D$7)," ")</f>
        <v xml:space="preserve"> </v>
      </c>
      <c r="I193" s="203">
        <f t="shared" si="5"/>
        <v>0</v>
      </c>
      <c r="J193" s="203" t="e">
        <f>IF(#REF!=1,I193/2,IF(#REF!=2,I193/4,0))</f>
        <v>#REF!</v>
      </c>
      <c r="K193" s="203">
        <f t="shared" si="6"/>
        <v>0</v>
      </c>
      <c r="L193" s="217" t="str">
        <f>IF(D193&lt;&gt;"",CONCATENATE('Valoració '!$D$7,"1.1.e_00",C193),"")</f>
        <v/>
      </c>
    </row>
    <row r="194" spans="1:12" x14ac:dyDescent="0.25">
      <c r="A194" s="203">
        <v>173</v>
      </c>
      <c r="B194" s="13"/>
      <c r="C194" s="19"/>
      <c r="D194" s="22"/>
      <c r="E194" s="13"/>
      <c r="F194" s="13"/>
      <c r="G194" s="13"/>
      <c r="H194" s="43" t="str">
        <f>IF(B194&gt;0,CONCATENATE("CITES_",A194,"_",'Valoració '!$D$7)," ")</f>
        <v xml:space="preserve"> </v>
      </c>
      <c r="I194" s="203">
        <f t="shared" si="5"/>
        <v>0</v>
      </c>
      <c r="J194" s="203" t="e">
        <f>IF(#REF!=1,I194/2,IF(#REF!=2,I194/4,0))</f>
        <v>#REF!</v>
      </c>
      <c r="K194" s="203">
        <f t="shared" si="6"/>
        <v>0</v>
      </c>
      <c r="L194" s="217" t="str">
        <f>IF(D194&lt;&gt;"",CONCATENATE('Valoració '!$D$7,"1.1.e_00",C194),"")</f>
        <v/>
      </c>
    </row>
    <row r="195" spans="1:12" x14ac:dyDescent="0.25">
      <c r="A195" s="203">
        <v>174</v>
      </c>
      <c r="B195" s="13"/>
      <c r="C195" s="19"/>
      <c r="D195" s="22"/>
      <c r="E195" s="13"/>
      <c r="F195" s="13"/>
      <c r="G195" s="13"/>
      <c r="H195" s="43" t="str">
        <f>IF(B195&gt;0,CONCATENATE("CITES_",A195,"_",'Valoració '!$D$7)," ")</f>
        <v xml:space="preserve"> </v>
      </c>
      <c r="I195" s="203">
        <f t="shared" si="5"/>
        <v>0</v>
      </c>
      <c r="J195" s="203" t="e">
        <f>IF(#REF!=1,I195/2,IF(#REF!=2,I195/4,0))</f>
        <v>#REF!</v>
      </c>
      <c r="K195" s="203">
        <f t="shared" si="6"/>
        <v>0</v>
      </c>
      <c r="L195" s="217" t="str">
        <f>IF(D195&lt;&gt;"",CONCATENATE('Valoració '!$D$7,"1.1.e_00",C195),"")</f>
        <v/>
      </c>
    </row>
    <row r="196" spans="1:12" x14ac:dyDescent="0.25">
      <c r="A196" s="203">
        <v>175</v>
      </c>
      <c r="B196" s="13"/>
      <c r="C196" s="19"/>
      <c r="D196" s="22"/>
      <c r="E196" s="13"/>
      <c r="F196" s="13"/>
      <c r="G196" s="13"/>
      <c r="H196" s="43" t="str">
        <f>IF(B196&gt;0,CONCATENATE("CITES_",A196,"_",'Valoració '!$D$7)," ")</f>
        <v xml:space="preserve"> </v>
      </c>
      <c r="I196" s="203">
        <f t="shared" si="5"/>
        <v>0</v>
      </c>
      <c r="J196" s="203" t="e">
        <f>IF(#REF!=1,I196/2,IF(#REF!=2,I196/4,0))</f>
        <v>#REF!</v>
      </c>
      <c r="K196" s="203">
        <f t="shared" si="6"/>
        <v>0</v>
      </c>
      <c r="L196" s="217" t="str">
        <f>IF(D196&lt;&gt;"",CONCATENATE('Valoració '!$D$7,"1.1.e_00",C196),"")</f>
        <v/>
      </c>
    </row>
    <row r="197" spans="1:12" x14ac:dyDescent="0.25">
      <c r="A197" s="203">
        <v>176</v>
      </c>
      <c r="B197" s="13"/>
      <c r="C197" s="19"/>
      <c r="D197" s="22"/>
      <c r="E197" s="13"/>
      <c r="F197" s="13"/>
      <c r="G197" s="13"/>
      <c r="H197" s="43" t="str">
        <f>IF(B197&gt;0,CONCATENATE("CITES_",A197,"_",'Valoració '!$D$7)," ")</f>
        <v xml:space="preserve"> </v>
      </c>
      <c r="I197" s="203">
        <f t="shared" si="5"/>
        <v>0</v>
      </c>
      <c r="J197" s="203" t="e">
        <f>IF(#REF!=1,I197/2,IF(#REF!=2,I197/4,0))</f>
        <v>#REF!</v>
      </c>
      <c r="K197" s="203">
        <f t="shared" si="6"/>
        <v>0</v>
      </c>
      <c r="L197" s="217" t="str">
        <f>IF(D197&lt;&gt;"",CONCATENATE('Valoració '!$D$7,"1.1.e_00",C197),"")</f>
        <v/>
      </c>
    </row>
    <row r="198" spans="1:12" x14ac:dyDescent="0.25">
      <c r="A198" s="203">
        <v>177</v>
      </c>
      <c r="B198" s="13"/>
      <c r="C198" s="19"/>
      <c r="D198" s="22"/>
      <c r="E198" s="13"/>
      <c r="F198" s="13"/>
      <c r="G198" s="13"/>
      <c r="H198" s="43" t="str">
        <f>IF(B198&gt;0,CONCATENATE("CITES_",A198,"_",'Valoració '!$D$7)," ")</f>
        <v xml:space="preserve"> </v>
      </c>
      <c r="I198" s="203">
        <f t="shared" si="5"/>
        <v>0</v>
      </c>
      <c r="J198" s="203" t="e">
        <f>IF(#REF!=1,I198/2,IF(#REF!=2,I198/4,0))</f>
        <v>#REF!</v>
      </c>
      <c r="K198" s="203">
        <f t="shared" si="6"/>
        <v>0</v>
      </c>
      <c r="L198" s="217" t="str">
        <f>IF(D198&lt;&gt;"",CONCATENATE('Valoració '!$D$7,"1.1.e_00",C198),"")</f>
        <v/>
      </c>
    </row>
    <row r="199" spans="1:12" x14ac:dyDescent="0.25">
      <c r="A199" s="203">
        <v>178</v>
      </c>
      <c r="B199" s="13"/>
      <c r="C199" s="19"/>
      <c r="D199" s="22"/>
      <c r="E199" s="13"/>
      <c r="F199" s="13"/>
      <c r="G199" s="13"/>
      <c r="H199" s="43" t="str">
        <f>IF(B199&gt;0,CONCATENATE("CITES_",A199,"_",'Valoració '!$D$7)," ")</f>
        <v xml:space="preserve"> </v>
      </c>
      <c r="I199" s="203">
        <f t="shared" si="5"/>
        <v>0</v>
      </c>
      <c r="J199" s="203" t="e">
        <f>IF(#REF!=1,I199/2,IF(#REF!=2,I199/4,0))</f>
        <v>#REF!</v>
      </c>
      <c r="K199" s="203">
        <f t="shared" si="6"/>
        <v>0</v>
      </c>
      <c r="L199" s="217" t="str">
        <f>IF(D199&lt;&gt;"",CONCATENATE('Valoració '!$D$7,"1.1.e_00",C199),"")</f>
        <v/>
      </c>
    </row>
    <row r="200" spans="1:12" x14ac:dyDescent="0.25">
      <c r="A200" s="203">
        <v>179</v>
      </c>
      <c r="B200" s="13"/>
      <c r="C200" s="19"/>
      <c r="D200" s="22"/>
      <c r="E200" s="13"/>
      <c r="F200" s="13"/>
      <c r="G200" s="13"/>
      <c r="H200" s="43" t="str">
        <f>IF(B200&gt;0,CONCATENATE("CITES_",A200,"_",'Valoració '!$D$7)," ")</f>
        <v xml:space="preserve"> </v>
      </c>
      <c r="I200" s="203">
        <f t="shared" si="5"/>
        <v>0</v>
      </c>
      <c r="J200" s="203" t="e">
        <f>IF(#REF!=1,I200/2,IF(#REF!=2,I200/4,0))</f>
        <v>#REF!</v>
      </c>
      <c r="K200" s="203">
        <f t="shared" si="6"/>
        <v>0</v>
      </c>
      <c r="L200" s="217" t="str">
        <f>IF(D200&lt;&gt;"",CONCATENATE('Valoració '!$D$7,"1.1.e_00",C200),"")</f>
        <v/>
      </c>
    </row>
    <row r="201" spans="1:12" x14ac:dyDescent="0.25">
      <c r="A201" s="203">
        <v>180</v>
      </c>
      <c r="B201" s="13"/>
      <c r="C201" s="19"/>
      <c r="D201" s="22"/>
      <c r="E201" s="13"/>
      <c r="F201" s="13"/>
      <c r="G201" s="13"/>
      <c r="H201" s="43" t="str">
        <f>IF(B201&gt;0,CONCATENATE("CITES_",A201,"_",'Valoració '!$D$7)," ")</f>
        <v xml:space="preserve"> </v>
      </c>
      <c r="I201" s="203">
        <f t="shared" si="5"/>
        <v>0</v>
      </c>
      <c r="J201" s="203" t="e">
        <f>IF(#REF!=1,I201/2,IF(#REF!=2,I201/4,0))</f>
        <v>#REF!</v>
      </c>
      <c r="K201" s="203">
        <f t="shared" si="6"/>
        <v>0</v>
      </c>
      <c r="L201" s="217" t="str">
        <f>IF(D201&lt;&gt;"",CONCATENATE('Valoració '!$D$7,"1.1.e_00",C201),"")</f>
        <v/>
      </c>
    </row>
    <row r="202" spans="1:12" x14ac:dyDescent="0.25">
      <c r="A202" s="203">
        <v>181</v>
      </c>
      <c r="B202" s="13"/>
      <c r="C202" s="19"/>
      <c r="D202" s="22"/>
      <c r="E202" s="13"/>
      <c r="F202" s="13"/>
      <c r="G202" s="13"/>
      <c r="H202" s="43" t="str">
        <f>IF(B202&gt;0,CONCATENATE("CITES_",A202,"_",'Valoració '!$D$7)," ")</f>
        <v xml:space="preserve"> </v>
      </c>
      <c r="I202" s="203">
        <f t="shared" si="5"/>
        <v>0</v>
      </c>
      <c r="J202" s="203" t="e">
        <f>IF(#REF!=1,I202/2,IF(#REF!=2,I202/4,0))</f>
        <v>#REF!</v>
      </c>
      <c r="K202" s="203">
        <f t="shared" si="6"/>
        <v>0</v>
      </c>
      <c r="L202" s="217" t="str">
        <f>IF(D202&lt;&gt;"",CONCATENATE('Valoració '!$D$7,"1.1.e_00",C202),"")</f>
        <v/>
      </c>
    </row>
    <row r="203" spans="1:12" x14ac:dyDescent="0.25">
      <c r="A203" s="203">
        <v>182</v>
      </c>
      <c r="B203" s="13"/>
      <c r="C203" s="19"/>
      <c r="D203" s="22"/>
      <c r="E203" s="13"/>
      <c r="F203" s="13"/>
      <c r="G203" s="13"/>
      <c r="H203" s="43" t="str">
        <f>IF(B203&gt;0,CONCATENATE("CITES_",A203,"_",'Valoració '!$D$7)," ")</f>
        <v xml:space="preserve"> </v>
      </c>
      <c r="I203" s="203">
        <f t="shared" si="5"/>
        <v>0</v>
      </c>
      <c r="J203" s="203" t="e">
        <f>IF(#REF!=1,I203/2,IF(#REF!=2,I203/4,0))</f>
        <v>#REF!</v>
      </c>
      <c r="K203" s="203">
        <f t="shared" si="6"/>
        <v>0</v>
      </c>
      <c r="L203" s="217" t="str">
        <f>IF(D203&lt;&gt;"",CONCATENATE('Valoració '!$D$7,"1.1.e_00",C203),"")</f>
        <v/>
      </c>
    </row>
    <row r="204" spans="1:12" x14ac:dyDescent="0.25">
      <c r="A204" s="203">
        <v>183</v>
      </c>
      <c r="B204" s="13"/>
      <c r="C204" s="19"/>
      <c r="D204" s="22"/>
      <c r="E204" s="13"/>
      <c r="F204" s="13"/>
      <c r="G204" s="13"/>
      <c r="H204" s="43" t="str">
        <f>IF(B204&gt;0,CONCATENATE("CITES_",A204,"_",'Valoració '!$D$7)," ")</f>
        <v xml:space="preserve"> </v>
      </c>
      <c r="I204" s="203">
        <f t="shared" si="5"/>
        <v>0</v>
      </c>
      <c r="J204" s="203" t="e">
        <f>IF(#REF!=1,I204/2,IF(#REF!=2,I204/4,0))</f>
        <v>#REF!</v>
      </c>
      <c r="K204" s="203">
        <f t="shared" si="6"/>
        <v>0</v>
      </c>
      <c r="L204" s="217" t="str">
        <f>IF(D204&lt;&gt;"",CONCATENATE('Valoració '!$D$7,"1.1.e_00",C204),"")</f>
        <v/>
      </c>
    </row>
    <row r="205" spans="1:12" x14ac:dyDescent="0.25">
      <c r="A205" s="203">
        <v>184</v>
      </c>
      <c r="B205" s="13"/>
      <c r="C205" s="19"/>
      <c r="D205" s="22"/>
      <c r="E205" s="13"/>
      <c r="F205" s="13"/>
      <c r="G205" s="13"/>
      <c r="H205" s="43" t="str">
        <f>IF(B205&gt;0,CONCATENATE("CITES_",A205,"_",'Valoració '!$D$7)," ")</f>
        <v xml:space="preserve"> </v>
      </c>
      <c r="I205" s="203">
        <f t="shared" si="5"/>
        <v>0</v>
      </c>
      <c r="J205" s="203" t="e">
        <f>IF(#REF!=1,I205/2,IF(#REF!=2,I205/4,0))</f>
        <v>#REF!</v>
      </c>
      <c r="K205" s="203">
        <f t="shared" si="6"/>
        <v>0</v>
      </c>
      <c r="L205" s="217" t="str">
        <f>IF(D205&lt;&gt;"",CONCATENATE('Valoració '!$D$7,"1.1.e_00",C205),"")</f>
        <v/>
      </c>
    </row>
    <row r="206" spans="1:12" x14ac:dyDescent="0.25">
      <c r="A206" s="203">
        <v>185</v>
      </c>
      <c r="B206" s="13"/>
      <c r="C206" s="19"/>
      <c r="D206" s="22"/>
      <c r="E206" s="13"/>
      <c r="F206" s="13"/>
      <c r="G206" s="13"/>
      <c r="H206" s="43" t="str">
        <f>IF(B206&gt;0,CONCATENATE("CITES_",A206,"_",'Valoració '!$D$7)," ")</f>
        <v xml:space="preserve"> </v>
      </c>
      <c r="I206" s="203">
        <f t="shared" si="5"/>
        <v>0</v>
      </c>
      <c r="J206" s="203" t="e">
        <f>IF(#REF!=1,I206/2,IF(#REF!=2,I206/4,0))</f>
        <v>#REF!</v>
      </c>
      <c r="K206" s="203">
        <f t="shared" si="6"/>
        <v>0</v>
      </c>
      <c r="L206" s="217" t="str">
        <f>IF(D206&lt;&gt;"",CONCATENATE('Valoració '!$D$7,"1.1.e_00",C206),"")</f>
        <v/>
      </c>
    </row>
    <row r="207" spans="1:12" x14ac:dyDescent="0.25">
      <c r="A207" s="203">
        <v>186</v>
      </c>
      <c r="B207" s="13"/>
      <c r="C207" s="19"/>
      <c r="D207" s="22"/>
      <c r="E207" s="13"/>
      <c r="F207" s="13"/>
      <c r="G207" s="13"/>
      <c r="H207" s="43" t="str">
        <f>IF(B207&gt;0,CONCATENATE("CITES_",A207,"_",'Valoració '!$D$7)," ")</f>
        <v xml:space="preserve"> </v>
      </c>
      <c r="I207" s="203">
        <f t="shared" si="5"/>
        <v>0</v>
      </c>
      <c r="J207" s="203" t="e">
        <f>IF(#REF!=1,I207/2,IF(#REF!=2,I207/4,0))</f>
        <v>#REF!</v>
      </c>
      <c r="K207" s="203">
        <f t="shared" si="6"/>
        <v>0</v>
      </c>
      <c r="L207" s="217" t="str">
        <f>IF(D207&lt;&gt;"",CONCATENATE('Valoració '!$D$7,"1.1.e_00",C207),"")</f>
        <v/>
      </c>
    </row>
    <row r="208" spans="1:12" x14ac:dyDescent="0.25">
      <c r="A208" s="203">
        <v>187</v>
      </c>
      <c r="B208" s="13"/>
      <c r="C208" s="19"/>
      <c r="D208" s="22"/>
      <c r="E208" s="13"/>
      <c r="F208" s="13"/>
      <c r="G208" s="13"/>
      <c r="H208" s="43" t="str">
        <f>IF(B208&gt;0,CONCATENATE("CITES_",A208,"_",'Valoració '!$D$7)," ")</f>
        <v xml:space="preserve"> </v>
      </c>
      <c r="I208" s="203">
        <f t="shared" si="5"/>
        <v>0</v>
      </c>
      <c r="J208" s="203" t="e">
        <f>IF(#REF!=1,I208/2,IF(#REF!=2,I208/4,0))</f>
        <v>#REF!</v>
      </c>
      <c r="K208" s="203">
        <f t="shared" si="6"/>
        <v>0</v>
      </c>
      <c r="L208" s="217" t="str">
        <f>IF(D208&lt;&gt;"",CONCATENATE('Valoració '!$D$7,"1.1.e_00",C208),"")</f>
        <v/>
      </c>
    </row>
    <row r="209" spans="1:12" x14ac:dyDescent="0.25">
      <c r="A209" s="203">
        <v>188</v>
      </c>
      <c r="B209" s="13"/>
      <c r="C209" s="19"/>
      <c r="D209" s="22"/>
      <c r="E209" s="13"/>
      <c r="F209" s="13"/>
      <c r="G209" s="13"/>
      <c r="H209" s="43" t="str">
        <f>IF(B209&gt;0,CONCATENATE("CITES_",A209,"_",'Valoració '!$D$7)," ")</f>
        <v xml:space="preserve"> </v>
      </c>
      <c r="I209" s="203">
        <f t="shared" si="5"/>
        <v>0</v>
      </c>
      <c r="J209" s="203" t="e">
        <f>IF(#REF!=1,I209/2,IF(#REF!=2,I209/4,0))</f>
        <v>#REF!</v>
      </c>
      <c r="K209" s="203">
        <f t="shared" si="6"/>
        <v>0</v>
      </c>
      <c r="L209" s="217" t="str">
        <f>IF(D209&lt;&gt;"",CONCATENATE('Valoració '!$D$7,"1.1.e_00",C209),"")</f>
        <v/>
      </c>
    </row>
    <row r="210" spans="1:12" x14ac:dyDescent="0.25">
      <c r="A210" s="203">
        <v>189</v>
      </c>
      <c r="B210" s="13"/>
      <c r="C210" s="19"/>
      <c r="D210" s="22"/>
      <c r="E210" s="13"/>
      <c r="F210" s="13"/>
      <c r="G210" s="13"/>
      <c r="H210" s="43" t="str">
        <f>IF(B210&gt;0,CONCATENATE("CITES_",A210,"_",'Valoració '!$D$7)," ")</f>
        <v xml:space="preserve"> </v>
      </c>
      <c r="I210" s="203">
        <f t="shared" si="5"/>
        <v>0</v>
      </c>
      <c r="J210" s="203" t="e">
        <f>IF(#REF!=1,I210/2,IF(#REF!=2,I210/4,0))</f>
        <v>#REF!</v>
      </c>
      <c r="K210" s="203">
        <f t="shared" si="6"/>
        <v>0</v>
      </c>
      <c r="L210" s="217" t="str">
        <f>IF(D210&lt;&gt;"",CONCATENATE('Valoració '!$D$7,"1.1.e_00",C210),"")</f>
        <v/>
      </c>
    </row>
    <row r="211" spans="1:12" x14ac:dyDescent="0.25">
      <c r="A211" s="203">
        <v>190</v>
      </c>
      <c r="B211" s="13"/>
      <c r="C211" s="19"/>
      <c r="D211" s="22"/>
      <c r="E211" s="13"/>
      <c r="F211" s="13"/>
      <c r="G211" s="13"/>
      <c r="H211" s="43" t="str">
        <f>IF(B211&gt;0,CONCATENATE("CITES_",A211,"_",'Valoració '!$D$7)," ")</f>
        <v xml:space="preserve"> </v>
      </c>
      <c r="I211" s="203">
        <f t="shared" si="5"/>
        <v>0</v>
      </c>
      <c r="J211" s="203" t="e">
        <f>IF(#REF!=1,I211/2,IF(#REF!=2,I211/4,0))</f>
        <v>#REF!</v>
      </c>
      <c r="K211" s="203">
        <f t="shared" si="6"/>
        <v>0</v>
      </c>
      <c r="L211" s="217" t="str">
        <f>IF(D211&lt;&gt;"",CONCATENATE('Valoració '!$D$7,"1.1.e_00",C211),"")</f>
        <v/>
      </c>
    </row>
    <row r="212" spans="1:12" x14ac:dyDescent="0.25">
      <c r="A212" s="203">
        <v>191</v>
      </c>
      <c r="B212" s="13"/>
      <c r="C212" s="19"/>
      <c r="D212" s="22"/>
      <c r="E212" s="13"/>
      <c r="F212" s="13"/>
      <c r="G212" s="13"/>
      <c r="H212" s="43" t="str">
        <f>IF(B212&gt;0,CONCATENATE("CITES_",A212,"_",'Valoració '!$D$7)," ")</f>
        <v xml:space="preserve"> </v>
      </c>
      <c r="I212" s="203">
        <f t="shared" si="5"/>
        <v>0</v>
      </c>
      <c r="J212" s="203" t="e">
        <f>IF(#REF!=1,I212/2,IF(#REF!=2,I212/4,0))</f>
        <v>#REF!</v>
      </c>
      <c r="K212" s="203">
        <f t="shared" si="6"/>
        <v>0</v>
      </c>
      <c r="L212" s="217" t="str">
        <f>IF(D212&lt;&gt;"",CONCATENATE('Valoració '!$D$7,"1.1.e_00",C212),"")</f>
        <v/>
      </c>
    </row>
    <row r="213" spans="1:12" x14ac:dyDescent="0.25">
      <c r="A213" s="203">
        <v>192</v>
      </c>
      <c r="B213" s="13"/>
      <c r="C213" s="19"/>
      <c r="D213" s="22"/>
      <c r="E213" s="13"/>
      <c r="F213" s="13"/>
      <c r="G213" s="13"/>
      <c r="H213" s="43" t="str">
        <f>IF(B213&gt;0,CONCATENATE("CITES_",A213,"_",'Valoració '!$D$7)," ")</f>
        <v xml:space="preserve"> </v>
      </c>
      <c r="I213" s="203">
        <f t="shared" si="5"/>
        <v>0</v>
      </c>
      <c r="J213" s="203" t="e">
        <f>IF(#REF!=1,I213/2,IF(#REF!=2,I213/4,0))</f>
        <v>#REF!</v>
      </c>
      <c r="K213" s="203">
        <f t="shared" si="6"/>
        <v>0</v>
      </c>
      <c r="L213" s="217" t="str">
        <f>IF(D213&lt;&gt;"",CONCATENATE('Valoració '!$D$7,"1.1.e_00",C213),"")</f>
        <v/>
      </c>
    </row>
    <row r="214" spans="1:12" x14ac:dyDescent="0.25">
      <c r="A214" s="203">
        <v>193</v>
      </c>
      <c r="B214" s="13"/>
      <c r="C214" s="19"/>
      <c r="D214" s="22"/>
      <c r="E214" s="13"/>
      <c r="F214" s="13"/>
      <c r="G214" s="13"/>
      <c r="H214" s="43" t="str">
        <f>IF(B214&gt;0,CONCATENATE("CITES_",A214,"_",'Valoració '!$D$7)," ")</f>
        <v xml:space="preserve"> </v>
      </c>
      <c r="I214" s="203">
        <f t="shared" si="5"/>
        <v>0</v>
      </c>
      <c r="J214" s="203" t="e">
        <f>IF(#REF!=1,I214/2,IF(#REF!=2,I214/4,0))</f>
        <v>#REF!</v>
      </c>
      <c r="K214" s="203">
        <f t="shared" si="6"/>
        <v>0</v>
      </c>
      <c r="L214" s="217" t="str">
        <f>IF(D214&lt;&gt;"",CONCATENATE('Valoració '!$D$7,"1.1.e_00",C214),"")</f>
        <v/>
      </c>
    </row>
    <row r="215" spans="1:12" x14ac:dyDescent="0.25">
      <c r="A215" s="203">
        <v>194</v>
      </c>
      <c r="B215" s="13"/>
      <c r="C215" s="19"/>
      <c r="D215" s="22"/>
      <c r="E215" s="13"/>
      <c r="F215" s="13"/>
      <c r="G215" s="13"/>
      <c r="H215" s="43" t="str">
        <f>IF(B215&gt;0,CONCATENATE("CITES_",A215,"_",'Valoració '!$D$7)," ")</f>
        <v xml:space="preserve"> </v>
      </c>
      <c r="I215" s="203">
        <f t="shared" ref="I215:I221" si="7">IF(C215&lt;&gt;"",1,0)</f>
        <v>0</v>
      </c>
      <c r="J215" s="203" t="e">
        <f>IF(#REF!=1,I215/2,IF(#REF!=2,I215/4,0))</f>
        <v>#REF!</v>
      </c>
      <c r="K215" s="203">
        <f t="shared" si="6"/>
        <v>0</v>
      </c>
      <c r="L215" s="217" t="str">
        <f>IF(D215&lt;&gt;"",CONCATENATE('Valoració '!$D$7,"1.1.e_00",C215),"")</f>
        <v/>
      </c>
    </row>
    <row r="216" spans="1:12" x14ac:dyDescent="0.25">
      <c r="A216" s="203">
        <v>195</v>
      </c>
      <c r="B216" s="13"/>
      <c r="C216" s="19"/>
      <c r="D216" s="22"/>
      <c r="E216" s="13"/>
      <c r="F216" s="13"/>
      <c r="G216" s="13"/>
      <c r="H216" s="43" t="str">
        <f>IF(B216&gt;0,CONCATENATE("CITES_",A216,"_",'Valoració '!$D$7)," ")</f>
        <v xml:space="preserve"> </v>
      </c>
      <c r="I216" s="203">
        <f t="shared" si="7"/>
        <v>0</v>
      </c>
      <c r="J216" s="203" t="e">
        <f>IF(#REF!=1,I216/2,IF(#REF!=2,I216/4,0))</f>
        <v>#REF!</v>
      </c>
      <c r="K216" s="203">
        <f t="shared" si="6"/>
        <v>0</v>
      </c>
      <c r="L216" s="217" t="str">
        <f>IF(D216&lt;&gt;"",CONCATENATE('Valoració '!$D$7,"1.1.e_00",C216),"")</f>
        <v/>
      </c>
    </row>
    <row r="217" spans="1:12" x14ac:dyDescent="0.25">
      <c r="A217" s="203">
        <v>196</v>
      </c>
      <c r="B217" s="13"/>
      <c r="C217" s="19"/>
      <c r="D217" s="22"/>
      <c r="E217" s="13"/>
      <c r="F217" s="13"/>
      <c r="G217" s="13"/>
      <c r="H217" s="43" t="str">
        <f>IF(B217&gt;0,CONCATENATE("CITES_",A217,"_",'Valoració '!$D$7)," ")</f>
        <v xml:space="preserve"> </v>
      </c>
      <c r="I217" s="203">
        <f t="shared" si="7"/>
        <v>0</v>
      </c>
      <c r="J217" s="203" t="e">
        <f>IF(#REF!=1,I217/2,IF(#REF!=2,I217/4,0))</f>
        <v>#REF!</v>
      </c>
      <c r="K217" s="203">
        <f t="shared" si="6"/>
        <v>0</v>
      </c>
      <c r="L217" s="217" t="str">
        <f>IF(D217&lt;&gt;"",CONCATENATE('Valoració '!$D$7,"1.1.e_00",C217),"")</f>
        <v/>
      </c>
    </row>
    <row r="218" spans="1:12" x14ac:dyDescent="0.25">
      <c r="A218" s="203">
        <v>197</v>
      </c>
      <c r="B218" s="13"/>
      <c r="C218" s="19"/>
      <c r="D218" s="22"/>
      <c r="E218" s="13"/>
      <c r="F218" s="13"/>
      <c r="G218" s="13"/>
      <c r="H218" s="43" t="str">
        <f>IF(B218&gt;0,CONCATENATE("CITES_",A218,"_",'Valoració '!$D$7)," ")</f>
        <v xml:space="preserve"> </v>
      </c>
      <c r="I218" s="203">
        <f t="shared" si="7"/>
        <v>0</v>
      </c>
      <c r="J218" s="203" t="e">
        <f>IF(#REF!=1,I218/2,IF(#REF!=2,I218/4,0))</f>
        <v>#REF!</v>
      </c>
      <c r="K218" s="203">
        <f t="shared" si="6"/>
        <v>0</v>
      </c>
      <c r="L218" s="217" t="str">
        <f>IF(D218&lt;&gt;"",CONCATENATE('Valoració '!$D$7,"1.1.e_00",C218),"")</f>
        <v/>
      </c>
    </row>
    <row r="219" spans="1:12" x14ac:dyDescent="0.25">
      <c r="A219" s="203">
        <v>198</v>
      </c>
      <c r="B219" s="13"/>
      <c r="C219" s="19"/>
      <c r="D219" s="22"/>
      <c r="E219" s="13"/>
      <c r="F219" s="13"/>
      <c r="G219" s="13"/>
      <c r="H219" s="43" t="str">
        <f>IF(B219&gt;0,CONCATENATE("CITES_",A219,"_",'Valoració '!$D$7)," ")</f>
        <v xml:space="preserve"> </v>
      </c>
      <c r="I219" s="203">
        <f t="shared" si="7"/>
        <v>0</v>
      </c>
      <c r="J219" s="203" t="e">
        <f>IF(#REF!=1,I219/2,IF(#REF!=2,I219/4,0))</f>
        <v>#REF!</v>
      </c>
      <c r="K219" s="203">
        <f t="shared" si="6"/>
        <v>0</v>
      </c>
      <c r="L219" s="217" t="str">
        <f>IF(D219&lt;&gt;"",CONCATENATE('Valoració '!$D$7,"1.1.e_00",C219),"")</f>
        <v/>
      </c>
    </row>
    <row r="220" spans="1:12" x14ac:dyDescent="0.25">
      <c r="A220" s="203">
        <v>199</v>
      </c>
      <c r="B220" s="13"/>
      <c r="C220" s="19"/>
      <c r="D220" s="22"/>
      <c r="E220" s="13"/>
      <c r="F220" s="13"/>
      <c r="G220" s="13"/>
      <c r="H220" s="43" t="str">
        <f>IF(B220&gt;0,CONCATENATE("CITES_",A220,"_",'Valoració '!$D$7)," ")</f>
        <v xml:space="preserve"> </v>
      </c>
      <c r="I220" s="203">
        <f t="shared" si="7"/>
        <v>0</v>
      </c>
      <c r="J220" s="203" t="e">
        <f>IF(#REF!=1,I220/2,IF(#REF!=2,I220/4,0))</f>
        <v>#REF!</v>
      </c>
      <c r="K220" s="203">
        <f t="shared" si="6"/>
        <v>0</v>
      </c>
      <c r="L220" s="217" t="str">
        <f>IF(D220&lt;&gt;"",CONCATENATE('Valoració '!$D$7,"1.1.e_00",C220),"")</f>
        <v/>
      </c>
    </row>
    <row r="221" spans="1:12" x14ac:dyDescent="0.25">
      <c r="A221" s="203">
        <v>200</v>
      </c>
      <c r="B221" s="13"/>
      <c r="C221" s="19"/>
      <c r="D221" s="22"/>
      <c r="E221" s="13"/>
      <c r="F221" s="13"/>
      <c r="G221" s="13"/>
      <c r="H221" s="43" t="str">
        <f>IF(B221&gt;0,CONCATENATE("CITES_",A221,"_",'Valoració '!$D$7)," ")</f>
        <v xml:space="preserve"> </v>
      </c>
      <c r="I221" s="203">
        <f t="shared" si="7"/>
        <v>0</v>
      </c>
      <c r="J221" s="203" t="e">
        <f>IF(#REF!=1,I221/2,IF(#REF!=2,I221/4,0))</f>
        <v>#REF!</v>
      </c>
      <c r="K221" s="203">
        <f t="shared" ref="K221" si="8">IF(F221&lt;&gt;"",IF(F221&lt;50,0.05,IF(AND(F221&gt;49,F221&lt;100),0.25,1)),0)</f>
        <v>0</v>
      </c>
      <c r="L221" s="217" t="str">
        <f>IF(D221&lt;&gt;"",CONCATENATE('Valoració '!$D$7,"1.1.e_00",C221),"")</f>
        <v/>
      </c>
    </row>
    <row r="222" spans="1:12" x14ac:dyDescent="0.25">
      <c r="C222" s="39"/>
      <c r="D222" s="39"/>
    </row>
  </sheetData>
  <sheetProtection algorithmName="SHA-512" hashValue="GWCINLLFPJAd00EQOvaqCoJtE4iItZyHL3dWgASRrN/zo8Vr4eP+XvJKrES/OICf/o94pmfIvAr7RRi1YC32VQ==" saltValue="2igiSrVND7fp3leFHtB/uQ==" spinCount="100000" sheet="1" objects="1" scenarios="1"/>
  <mergeCells count="11">
    <mergeCell ref="L18:L21"/>
    <mergeCell ref="A17:I17"/>
    <mergeCell ref="I18:I21"/>
    <mergeCell ref="A18:A21"/>
    <mergeCell ref="K18:K21"/>
    <mergeCell ref="J18:J21"/>
    <mergeCell ref="E18:E21"/>
    <mergeCell ref="F18:F21"/>
    <mergeCell ref="G18:G21"/>
    <mergeCell ref="B18:B21"/>
    <mergeCell ref="H18:H21"/>
  </mergeCells>
  <dataValidations count="1">
    <dataValidation type="list" allowBlank="1" showInputMessage="1" showErrorMessage="1" sqref="C22:C221" xr:uid="{C0B38477-D750-4826-A61E-21597FF6CA4F}">
      <formula1>"Journal Citation Reports(JCR),Social Sciences Citation Index(SSCI),SCOPUS,CARHUS+A,capítol de llibre de recerca SPI 1r quartil,"</formula1>
    </dataValidation>
  </dataValidations>
  <hyperlinks>
    <hyperlink ref="A4" r:id="rId1" xr:uid="{00000000-0004-0000-08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35842" r:id="rId4" name="Button 2">
              <controlPr defaultSize="0" print="0" autoFill="0" autoPict="0" macro="[0]!Enviar">
                <anchor moveWithCells="1" sizeWithCells="1">
                  <from>
                    <xdr:col>7</xdr:col>
                    <xdr:colOff>781050</xdr:colOff>
                    <xdr:row>11</xdr:row>
                    <xdr:rowOff>38100</xdr:rowOff>
                  </from>
                  <to>
                    <xdr:col>7</xdr:col>
                    <xdr:colOff>1838325</xdr:colOff>
                    <xdr:row>14</xdr:row>
                    <xdr:rowOff>104775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9"/>
  <dimension ref="A1:T57"/>
  <sheetViews>
    <sheetView topLeftCell="B1" workbookViewId="0">
      <pane ySplit="7" topLeftCell="A8" activePane="bottomLeft" state="frozen"/>
      <selection pane="bottomLeft" activeCell="G17" sqref="G17"/>
    </sheetView>
  </sheetViews>
  <sheetFormatPr baseColWidth="10" defaultColWidth="11.42578125" defaultRowHeight="15" x14ac:dyDescent="0.25"/>
  <cols>
    <col min="1" max="1" width="9" style="146" customWidth="1"/>
    <col min="2" max="2" width="29.7109375" style="146" customWidth="1"/>
    <col min="3" max="3" width="22.140625" style="146" customWidth="1"/>
    <col min="4" max="4" width="19" style="146" customWidth="1"/>
    <col min="5" max="5" width="30.7109375" style="146" customWidth="1"/>
    <col min="6" max="6" width="14.7109375" style="146" customWidth="1"/>
    <col min="7" max="10" width="11.42578125" style="146"/>
    <col min="11" max="11" width="18.42578125" style="146" customWidth="1"/>
    <col min="12" max="16384" width="11.42578125" style="146"/>
  </cols>
  <sheetData>
    <row r="1" spans="1:20" x14ac:dyDescent="0.25">
      <c r="A1" s="155" t="s">
        <v>29</v>
      </c>
      <c r="R1" s="156"/>
    </row>
    <row r="2" spans="1:20" x14ac:dyDescent="0.25">
      <c r="A2" s="157" t="s">
        <v>48</v>
      </c>
      <c r="R2" s="156"/>
    </row>
    <row r="3" spans="1:20" x14ac:dyDescent="0.25">
      <c r="A3" s="155"/>
      <c r="F3" s="171"/>
      <c r="R3" s="156"/>
    </row>
    <row r="4" spans="1:20" ht="26.25" customHeight="1" x14ac:dyDescent="0.3">
      <c r="A4" s="147" t="s">
        <v>98</v>
      </c>
      <c r="B4" s="158" t="s">
        <v>71</v>
      </c>
      <c r="C4" s="159"/>
      <c r="D4" s="160">
        <f>SUM(G8:G57)+SUM(H8:H57)+IF(SUM(I8:I57)&gt;0.5,0.5,SUM(I8:I57))+IF(SUM(J8:J57)&gt;0.5,0.5,SUM(J8:J57))</f>
        <v>0</v>
      </c>
      <c r="F4" s="171"/>
      <c r="R4" s="156"/>
      <c r="T4" s="147" t="s">
        <v>98</v>
      </c>
    </row>
    <row r="5" spans="1:20" x14ac:dyDescent="0.25">
      <c r="A5" s="155"/>
      <c r="R5" s="156"/>
    </row>
    <row r="6" spans="1:20" ht="15.75" x14ac:dyDescent="0.25">
      <c r="A6" s="303" t="s">
        <v>163</v>
      </c>
      <c r="B6" s="304"/>
      <c r="C6" s="304"/>
      <c r="D6" s="304"/>
      <c r="E6" s="304"/>
      <c r="F6" s="304"/>
      <c r="G6" s="304"/>
      <c r="H6" s="304"/>
      <c r="I6" s="304"/>
      <c r="J6" s="304"/>
      <c r="K6" s="305"/>
      <c r="L6" s="172"/>
      <c r="M6" s="172"/>
      <c r="N6" s="172"/>
      <c r="O6" s="172"/>
      <c r="P6" s="172"/>
      <c r="Q6" s="172"/>
    </row>
    <row r="7" spans="1:20" ht="30" x14ac:dyDescent="0.25">
      <c r="A7" s="151" t="s">
        <v>46</v>
      </c>
      <c r="B7" s="161" t="s">
        <v>66</v>
      </c>
      <c r="C7" s="161" t="s">
        <v>67</v>
      </c>
      <c r="D7" s="161" t="s">
        <v>68</v>
      </c>
      <c r="E7" s="161" t="s">
        <v>69</v>
      </c>
      <c r="F7" s="161" t="s">
        <v>70</v>
      </c>
      <c r="G7" s="162" t="s">
        <v>72</v>
      </c>
      <c r="H7" s="162" t="s">
        <v>73</v>
      </c>
      <c r="I7" s="162" t="s">
        <v>74</v>
      </c>
      <c r="J7" s="162" t="s">
        <v>75</v>
      </c>
      <c r="K7" s="150" t="s">
        <v>44</v>
      </c>
    </row>
    <row r="8" spans="1:20" x14ac:dyDescent="0.25">
      <c r="A8" s="151">
        <v>1</v>
      </c>
      <c r="B8" s="153"/>
      <c r="C8" s="153"/>
      <c r="D8" s="153"/>
      <c r="E8" s="153"/>
      <c r="F8" s="153"/>
      <c r="G8" s="164">
        <f>IF(AND(C8="Internacional",F8="Responsable"),0.25*D8,0)</f>
        <v>0</v>
      </c>
      <c r="H8" s="164">
        <f>IF(AND(C8="Nacional",F8="Responsable"),0.2*D8,0)</f>
        <v>0</v>
      </c>
      <c r="I8" s="164">
        <f>IF(AND(C8="Nacional",F8="Participant"),0.1*D8,0)</f>
        <v>0</v>
      </c>
      <c r="J8" s="164">
        <f>IF(AND(C8="Internacional",F8="Participant"),0.1*D8,0)</f>
        <v>0</v>
      </c>
      <c r="K8" s="170" t="str">
        <f>IF(B8&lt;&gt;0,(CONCATENATE("11f_",'Valoració '!$D$10,"00",A8))," ")</f>
        <v xml:space="preserve"> </v>
      </c>
    </row>
    <row r="9" spans="1:20" x14ac:dyDescent="0.25">
      <c r="A9" s="151">
        <v>2</v>
      </c>
      <c r="B9" s="153"/>
      <c r="C9" s="153"/>
      <c r="D9" s="153"/>
      <c r="E9" s="153"/>
      <c r="F9" s="153"/>
      <c r="G9" s="164">
        <f>IF(AND(C9="Internacional",F9="Responsable"),0.25*D9,0)</f>
        <v>0</v>
      </c>
      <c r="H9" s="164">
        <f>IF(AND(C9="Nacional",F9="Responsable"),0.2*D9,0)</f>
        <v>0</v>
      </c>
      <c r="I9" s="164">
        <f>IF(AND(C9="Nacional",F9="Participant"),0.1*D9,0)</f>
        <v>0</v>
      </c>
      <c r="J9" s="164">
        <f>IF(AND(C9="Internacional",F9="Participant"),0.1*D9,0)</f>
        <v>0</v>
      </c>
      <c r="K9" s="170" t="str">
        <f>IF(B9&lt;&gt;0,(CONCATENATE("11f_",'Valoració '!$D$10,"00",A9))," ")</f>
        <v xml:space="preserve"> </v>
      </c>
    </row>
    <row r="10" spans="1:20" x14ac:dyDescent="0.25">
      <c r="A10" s="151">
        <v>3</v>
      </c>
      <c r="B10" s="153"/>
      <c r="C10" s="153"/>
      <c r="D10" s="153"/>
      <c r="E10" s="153"/>
      <c r="F10" s="153"/>
      <c r="G10" s="164">
        <f>IF(AND(C10="Internacional",F10="Responsable"),0.25*D10,0)</f>
        <v>0</v>
      </c>
      <c r="H10" s="164">
        <f>IF(AND(C10="Nacional",F10="Responsable"),0.2*D10,0)</f>
        <v>0</v>
      </c>
      <c r="I10" s="164">
        <f>IF(AND(C10="Nacional",F10="Participant"),0.1*D10,0)</f>
        <v>0</v>
      </c>
      <c r="J10" s="164">
        <f>IF(AND(C10="Internacional",F10="Participant"),0.1*D10,0)</f>
        <v>0</v>
      </c>
      <c r="K10" s="170" t="str">
        <f>IF(B10&lt;&gt;0,(CONCATENATE("11f_",'Valoració '!$D$10,"00",A10))," ")</f>
        <v xml:space="preserve"> </v>
      </c>
    </row>
    <row r="11" spans="1:20" x14ac:dyDescent="0.25">
      <c r="A11" s="151">
        <v>4</v>
      </c>
      <c r="B11" s="153"/>
      <c r="C11" s="153"/>
      <c r="D11" s="153"/>
      <c r="E11" s="153"/>
      <c r="F11" s="153"/>
      <c r="G11" s="164">
        <f>IF(AND(C11="Internacional",F11="Responsable"),0.25*D11,0)</f>
        <v>0</v>
      </c>
      <c r="H11" s="164">
        <f>IF(AND(C11="Nacional",F11="Responsable"),0.2*D11,0)</f>
        <v>0</v>
      </c>
      <c r="I11" s="164">
        <f>IF(AND(C11="Nacional",F11="Participant"),0.1*D11,0)</f>
        <v>0</v>
      </c>
      <c r="J11" s="164">
        <f>IF(AND(C11="Internacional",F11="Participant"),0.1*D11,0)</f>
        <v>0</v>
      </c>
      <c r="K11" s="170" t="str">
        <f>IF(B11&lt;&gt;0,(CONCATENATE("11f_",'Valoració '!$D$10,"00",A11))," ")</f>
        <v xml:space="preserve"> </v>
      </c>
    </row>
    <row r="12" spans="1:20" x14ac:dyDescent="0.25">
      <c r="A12" s="151">
        <v>5</v>
      </c>
      <c r="B12" s="153"/>
      <c r="C12" s="153"/>
      <c r="D12" s="153"/>
      <c r="E12" s="153"/>
      <c r="F12" s="153"/>
      <c r="G12" s="164">
        <f t="shared" ref="G12:G57" si="0">IF(AND(C12="Internacional",F12="Responsable"),0.25*D12,0)</f>
        <v>0</v>
      </c>
      <c r="H12" s="164">
        <f t="shared" ref="H12:H57" si="1">IF(AND(C12="Nacional",F12="Responsable"),0.2*D12,0)</f>
        <v>0</v>
      </c>
      <c r="I12" s="164">
        <f t="shared" ref="I12:I57" si="2">IF(AND(C12="Nacional",F12="Participant"),0.1*D12,0)</f>
        <v>0</v>
      </c>
      <c r="J12" s="164">
        <f t="shared" ref="J12:J57" si="3">IF(AND(C12="Internacional",F12="Participant"),0.1*D12,0)</f>
        <v>0</v>
      </c>
      <c r="K12" s="170" t="str">
        <f>IF(B12&lt;&gt;0,(CONCATENATE("11f_",'Valoració '!$D$10,"00",A12))," ")</f>
        <v xml:space="preserve"> </v>
      </c>
    </row>
    <row r="13" spans="1:20" x14ac:dyDescent="0.25">
      <c r="A13" s="151">
        <v>6</v>
      </c>
      <c r="B13" s="153"/>
      <c r="C13" s="153"/>
      <c r="D13" s="153"/>
      <c r="E13" s="153"/>
      <c r="F13" s="153"/>
      <c r="G13" s="164">
        <f t="shared" si="0"/>
        <v>0</v>
      </c>
      <c r="H13" s="164">
        <f t="shared" si="1"/>
        <v>0</v>
      </c>
      <c r="I13" s="164">
        <f t="shared" si="2"/>
        <v>0</v>
      </c>
      <c r="J13" s="164">
        <f t="shared" si="3"/>
        <v>0</v>
      </c>
      <c r="K13" s="170" t="str">
        <f>IF(B13&lt;&gt;0,(CONCATENATE("11f_",'Valoració '!$D$10,"00",A13))," ")</f>
        <v xml:space="preserve"> </v>
      </c>
    </row>
    <row r="14" spans="1:20" x14ac:dyDescent="0.25">
      <c r="A14" s="151">
        <v>7</v>
      </c>
      <c r="B14" s="153"/>
      <c r="C14" s="153"/>
      <c r="D14" s="153"/>
      <c r="E14" s="153"/>
      <c r="F14" s="153"/>
      <c r="G14" s="164">
        <f t="shared" si="0"/>
        <v>0</v>
      </c>
      <c r="H14" s="164">
        <f t="shared" si="1"/>
        <v>0</v>
      </c>
      <c r="I14" s="164">
        <f t="shared" si="2"/>
        <v>0</v>
      </c>
      <c r="J14" s="164">
        <f t="shared" si="3"/>
        <v>0</v>
      </c>
      <c r="K14" s="170" t="str">
        <f>IF(B14&lt;&gt;0,(CONCATENATE("11f_",'Valoració '!$D$10,"00",A14))," ")</f>
        <v xml:space="preserve"> </v>
      </c>
    </row>
    <row r="15" spans="1:20" x14ac:dyDescent="0.25">
      <c r="A15" s="151">
        <v>8</v>
      </c>
      <c r="B15" s="153"/>
      <c r="C15" s="153"/>
      <c r="D15" s="153"/>
      <c r="E15" s="153"/>
      <c r="F15" s="153"/>
      <c r="G15" s="164">
        <f t="shared" si="0"/>
        <v>0</v>
      </c>
      <c r="H15" s="164">
        <f t="shared" si="1"/>
        <v>0</v>
      </c>
      <c r="I15" s="164">
        <f t="shared" si="2"/>
        <v>0</v>
      </c>
      <c r="J15" s="164">
        <f t="shared" si="3"/>
        <v>0</v>
      </c>
      <c r="K15" s="170" t="str">
        <f>IF(B15&lt;&gt;0,(CONCATENATE("11f_",'Valoració '!$D$10,"00",A15))," ")</f>
        <v xml:space="preserve"> </v>
      </c>
    </row>
    <row r="16" spans="1:20" x14ac:dyDescent="0.25">
      <c r="A16" s="151">
        <v>9</v>
      </c>
      <c r="B16" s="153"/>
      <c r="C16" s="153"/>
      <c r="D16" s="153"/>
      <c r="E16" s="153"/>
      <c r="F16" s="153"/>
      <c r="G16" s="164">
        <f t="shared" si="0"/>
        <v>0</v>
      </c>
      <c r="H16" s="164">
        <f t="shared" si="1"/>
        <v>0</v>
      </c>
      <c r="I16" s="164">
        <f t="shared" si="2"/>
        <v>0</v>
      </c>
      <c r="J16" s="164">
        <f t="shared" si="3"/>
        <v>0</v>
      </c>
      <c r="K16" s="170" t="str">
        <f>IF(B16&lt;&gt;0,(CONCATENATE("11f_",'Valoració '!$D$10,"00",A16))," ")</f>
        <v xml:space="preserve"> </v>
      </c>
    </row>
    <row r="17" spans="1:11" x14ac:dyDescent="0.25">
      <c r="A17" s="151">
        <v>10</v>
      </c>
      <c r="B17" s="153"/>
      <c r="C17" s="153"/>
      <c r="D17" s="153"/>
      <c r="E17" s="153"/>
      <c r="F17" s="153"/>
      <c r="G17" s="164">
        <f t="shared" si="0"/>
        <v>0</v>
      </c>
      <c r="H17" s="164">
        <f t="shared" si="1"/>
        <v>0</v>
      </c>
      <c r="I17" s="164">
        <f t="shared" si="2"/>
        <v>0</v>
      </c>
      <c r="J17" s="164">
        <f t="shared" si="3"/>
        <v>0</v>
      </c>
      <c r="K17" s="170" t="str">
        <f>IF(B17&lt;&gt;0,(CONCATENATE("11f_",'Valoració '!$D$10,"00",A17))," ")</f>
        <v xml:space="preserve"> </v>
      </c>
    </row>
    <row r="18" spans="1:11" x14ac:dyDescent="0.25">
      <c r="A18" s="151">
        <v>11</v>
      </c>
      <c r="B18" s="153"/>
      <c r="C18" s="153"/>
      <c r="D18" s="153"/>
      <c r="E18" s="153"/>
      <c r="F18" s="153"/>
      <c r="G18" s="164">
        <f t="shared" si="0"/>
        <v>0</v>
      </c>
      <c r="H18" s="164">
        <f t="shared" si="1"/>
        <v>0</v>
      </c>
      <c r="I18" s="164">
        <f t="shared" si="2"/>
        <v>0</v>
      </c>
      <c r="J18" s="164">
        <f t="shared" si="3"/>
        <v>0</v>
      </c>
      <c r="K18" s="170" t="str">
        <f>IF(B18&lt;&gt;0,(CONCATENATE("11f_",'Valoració '!$D$10,"00",A18))," ")</f>
        <v xml:space="preserve"> </v>
      </c>
    </row>
    <row r="19" spans="1:11" x14ac:dyDescent="0.25">
      <c r="A19" s="151">
        <v>12</v>
      </c>
      <c r="B19" s="153"/>
      <c r="C19" s="153"/>
      <c r="D19" s="153"/>
      <c r="E19" s="153"/>
      <c r="F19" s="153"/>
      <c r="G19" s="164">
        <f t="shared" si="0"/>
        <v>0</v>
      </c>
      <c r="H19" s="164">
        <f t="shared" si="1"/>
        <v>0</v>
      </c>
      <c r="I19" s="164">
        <f t="shared" si="2"/>
        <v>0</v>
      </c>
      <c r="J19" s="164">
        <f t="shared" si="3"/>
        <v>0</v>
      </c>
      <c r="K19" s="170" t="str">
        <f>IF(B19&lt;&gt;0,(CONCATENATE("11f_",'Valoració '!$D$10,"00",A19))," ")</f>
        <v xml:space="preserve"> </v>
      </c>
    </row>
    <row r="20" spans="1:11" x14ac:dyDescent="0.25">
      <c r="A20" s="151">
        <v>13</v>
      </c>
      <c r="B20" s="153"/>
      <c r="C20" s="153"/>
      <c r="D20" s="153"/>
      <c r="E20" s="153"/>
      <c r="F20" s="153"/>
      <c r="G20" s="164">
        <f t="shared" si="0"/>
        <v>0</v>
      </c>
      <c r="H20" s="164">
        <f t="shared" si="1"/>
        <v>0</v>
      </c>
      <c r="I20" s="164">
        <f t="shared" si="2"/>
        <v>0</v>
      </c>
      <c r="J20" s="164">
        <f t="shared" si="3"/>
        <v>0</v>
      </c>
      <c r="K20" s="170" t="str">
        <f>IF(B20&lt;&gt;0,(CONCATENATE("11f_",'Valoració '!$D$10,"00",A20))," ")</f>
        <v xml:space="preserve"> </v>
      </c>
    </row>
    <row r="21" spans="1:11" x14ac:dyDescent="0.25">
      <c r="A21" s="151">
        <v>14</v>
      </c>
      <c r="B21" s="153"/>
      <c r="C21" s="153"/>
      <c r="D21" s="153"/>
      <c r="E21" s="153"/>
      <c r="F21" s="153"/>
      <c r="G21" s="164">
        <f t="shared" si="0"/>
        <v>0</v>
      </c>
      <c r="H21" s="164">
        <f t="shared" si="1"/>
        <v>0</v>
      </c>
      <c r="I21" s="164">
        <f t="shared" si="2"/>
        <v>0</v>
      </c>
      <c r="J21" s="164">
        <f t="shared" si="3"/>
        <v>0</v>
      </c>
      <c r="K21" s="170" t="str">
        <f>IF(B21&lt;&gt;0,(CONCATENATE("11f_",'Valoració '!$D$10,"00",A21))," ")</f>
        <v xml:space="preserve"> </v>
      </c>
    </row>
    <row r="22" spans="1:11" x14ac:dyDescent="0.25">
      <c r="A22" s="151">
        <v>15</v>
      </c>
      <c r="B22" s="153"/>
      <c r="C22" s="153"/>
      <c r="D22" s="153"/>
      <c r="E22" s="153"/>
      <c r="F22" s="153"/>
      <c r="G22" s="164">
        <f t="shared" si="0"/>
        <v>0</v>
      </c>
      <c r="H22" s="164">
        <f t="shared" si="1"/>
        <v>0</v>
      </c>
      <c r="I22" s="164">
        <f t="shared" si="2"/>
        <v>0</v>
      </c>
      <c r="J22" s="164">
        <f t="shared" si="3"/>
        <v>0</v>
      </c>
      <c r="K22" s="170" t="str">
        <f>IF(B22&lt;&gt;0,(CONCATENATE("11f_",'Valoració '!$D$10,"00",A22))," ")</f>
        <v xml:space="preserve"> </v>
      </c>
    </row>
    <row r="23" spans="1:11" x14ac:dyDescent="0.25">
      <c r="A23" s="151">
        <v>16</v>
      </c>
      <c r="B23" s="153"/>
      <c r="C23" s="153"/>
      <c r="D23" s="153"/>
      <c r="E23" s="153"/>
      <c r="F23" s="153"/>
      <c r="G23" s="164">
        <f t="shared" si="0"/>
        <v>0</v>
      </c>
      <c r="H23" s="164">
        <f t="shared" si="1"/>
        <v>0</v>
      </c>
      <c r="I23" s="164">
        <f t="shared" si="2"/>
        <v>0</v>
      </c>
      <c r="J23" s="164">
        <f t="shared" si="3"/>
        <v>0</v>
      </c>
      <c r="K23" s="170" t="str">
        <f>IF(B23&lt;&gt;0,(CONCATENATE("11f_",'Valoració '!$D$10,"00",A23))," ")</f>
        <v xml:space="preserve"> </v>
      </c>
    </row>
    <row r="24" spans="1:11" x14ac:dyDescent="0.25">
      <c r="A24" s="151">
        <v>17</v>
      </c>
      <c r="B24" s="153"/>
      <c r="C24" s="153"/>
      <c r="D24" s="153"/>
      <c r="E24" s="153"/>
      <c r="F24" s="153"/>
      <c r="G24" s="164">
        <f t="shared" si="0"/>
        <v>0</v>
      </c>
      <c r="H24" s="164">
        <f t="shared" si="1"/>
        <v>0</v>
      </c>
      <c r="I24" s="164">
        <f t="shared" si="2"/>
        <v>0</v>
      </c>
      <c r="J24" s="164">
        <f t="shared" si="3"/>
        <v>0</v>
      </c>
      <c r="K24" s="170" t="str">
        <f>IF(B24&lt;&gt;0,(CONCATENATE("11f_",'Valoració '!$D$10,"00",A24))," ")</f>
        <v xml:space="preserve"> </v>
      </c>
    </row>
    <row r="25" spans="1:11" x14ac:dyDescent="0.25">
      <c r="A25" s="151">
        <v>18</v>
      </c>
      <c r="B25" s="153"/>
      <c r="C25" s="153"/>
      <c r="D25" s="153"/>
      <c r="E25" s="153"/>
      <c r="F25" s="153"/>
      <c r="G25" s="164">
        <f t="shared" si="0"/>
        <v>0</v>
      </c>
      <c r="H25" s="164">
        <f t="shared" si="1"/>
        <v>0</v>
      </c>
      <c r="I25" s="164">
        <f t="shared" si="2"/>
        <v>0</v>
      </c>
      <c r="J25" s="164">
        <f t="shared" si="3"/>
        <v>0</v>
      </c>
      <c r="K25" s="170" t="str">
        <f>IF(B25&lt;&gt;0,(CONCATENATE("11f_",'Valoració '!$D$10,"00",A25))," ")</f>
        <v xml:space="preserve"> </v>
      </c>
    </row>
    <row r="26" spans="1:11" x14ac:dyDescent="0.25">
      <c r="A26" s="151">
        <v>19</v>
      </c>
      <c r="B26" s="153"/>
      <c r="C26" s="153"/>
      <c r="D26" s="153"/>
      <c r="E26" s="153"/>
      <c r="F26" s="153"/>
      <c r="G26" s="164">
        <f t="shared" si="0"/>
        <v>0</v>
      </c>
      <c r="H26" s="164">
        <f t="shared" si="1"/>
        <v>0</v>
      </c>
      <c r="I26" s="164">
        <f t="shared" si="2"/>
        <v>0</v>
      </c>
      <c r="J26" s="164">
        <f t="shared" si="3"/>
        <v>0</v>
      </c>
      <c r="K26" s="170" t="str">
        <f>IF(B26&lt;&gt;0,(CONCATENATE("11f_",'Valoració '!$D$10,"00",A26))," ")</f>
        <v xml:space="preserve"> </v>
      </c>
    </row>
    <row r="27" spans="1:11" x14ac:dyDescent="0.25">
      <c r="A27" s="151">
        <v>20</v>
      </c>
      <c r="B27" s="153"/>
      <c r="C27" s="153"/>
      <c r="D27" s="153"/>
      <c r="E27" s="153"/>
      <c r="F27" s="153"/>
      <c r="G27" s="164">
        <f t="shared" si="0"/>
        <v>0</v>
      </c>
      <c r="H27" s="164">
        <f t="shared" si="1"/>
        <v>0</v>
      </c>
      <c r="I27" s="164">
        <f t="shared" si="2"/>
        <v>0</v>
      </c>
      <c r="J27" s="164">
        <f t="shared" si="3"/>
        <v>0</v>
      </c>
      <c r="K27" s="170" t="str">
        <f>IF(B27&lt;&gt;0,(CONCATENATE("11f_",'Valoració '!$D$10,"00",A27))," ")</f>
        <v xml:space="preserve"> </v>
      </c>
    </row>
    <row r="28" spans="1:11" x14ac:dyDescent="0.25">
      <c r="A28" s="151">
        <v>21</v>
      </c>
      <c r="B28" s="153"/>
      <c r="C28" s="153"/>
      <c r="D28" s="153"/>
      <c r="E28" s="153"/>
      <c r="F28" s="153"/>
      <c r="G28" s="164">
        <f t="shared" si="0"/>
        <v>0</v>
      </c>
      <c r="H28" s="164">
        <f t="shared" si="1"/>
        <v>0</v>
      </c>
      <c r="I28" s="164">
        <f t="shared" si="2"/>
        <v>0</v>
      </c>
      <c r="J28" s="164">
        <f t="shared" si="3"/>
        <v>0</v>
      </c>
      <c r="K28" s="170" t="str">
        <f>IF(B28&lt;&gt;0,(CONCATENATE("11f_",'Valoració '!$D$10,"00",A28))," ")</f>
        <v xml:space="preserve"> </v>
      </c>
    </row>
    <row r="29" spans="1:11" x14ac:dyDescent="0.25">
      <c r="A29" s="151">
        <v>22</v>
      </c>
      <c r="B29" s="153"/>
      <c r="C29" s="153"/>
      <c r="D29" s="153"/>
      <c r="E29" s="153"/>
      <c r="F29" s="153"/>
      <c r="G29" s="164">
        <f t="shared" si="0"/>
        <v>0</v>
      </c>
      <c r="H29" s="164">
        <f t="shared" si="1"/>
        <v>0</v>
      </c>
      <c r="I29" s="164">
        <f t="shared" si="2"/>
        <v>0</v>
      </c>
      <c r="J29" s="164">
        <f t="shared" si="3"/>
        <v>0</v>
      </c>
      <c r="K29" s="170" t="str">
        <f>IF(B29&lt;&gt;0,(CONCATENATE("11f_",'Valoració '!$D$10,"00",A29))," ")</f>
        <v xml:space="preserve"> </v>
      </c>
    </row>
    <row r="30" spans="1:11" x14ac:dyDescent="0.25">
      <c r="A30" s="151">
        <v>23</v>
      </c>
      <c r="B30" s="153"/>
      <c r="C30" s="153"/>
      <c r="D30" s="153"/>
      <c r="E30" s="153"/>
      <c r="F30" s="153"/>
      <c r="G30" s="164">
        <f t="shared" si="0"/>
        <v>0</v>
      </c>
      <c r="H30" s="164">
        <f t="shared" si="1"/>
        <v>0</v>
      </c>
      <c r="I30" s="164">
        <f t="shared" si="2"/>
        <v>0</v>
      </c>
      <c r="J30" s="164">
        <f t="shared" si="3"/>
        <v>0</v>
      </c>
      <c r="K30" s="170" t="str">
        <f>IF(B30&lt;&gt;0,(CONCATENATE("11f_",'Valoració '!$D$10,"00",A30))," ")</f>
        <v xml:space="preserve"> </v>
      </c>
    </row>
    <row r="31" spans="1:11" x14ac:dyDescent="0.25">
      <c r="A31" s="151">
        <v>24</v>
      </c>
      <c r="B31" s="153"/>
      <c r="C31" s="153"/>
      <c r="D31" s="153"/>
      <c r="E31" s="153"/>
      <c r="F31" s="153"/>
      <c r="G31" s="164">
        <f t="shared" si="0"/>
        <v>0</v>
      </c>
      <c r="H31" s="164">
        <f t="shared" si="1"/>
        <v>0</v>
      </c>
      <c r="I31" s="164">
        <f t="shared" si="2"/>
        <v>0</v>
      </c>
      <c r="J31" s="164">
        <f t="shared" si="3"/>
        <v>0</v>
      </c>
      <c r="K31" s="170" t="str">
        <f>IF(B31&lt;&gt;0,(CONCATENATE("11f_",'Valoració '!$D$10,"00",A31))," ")</f>
        <v xml:space="preserve"> </v>
      </c>
    </row>
    <row r="32" spans="1:11" x14ac:dyDescent="0.25">
      <c r="A32" s="151">
        <v>25</v>
      </c>
      <c r="B32" s="153"/>
      <c r="C32" s="153"/>
      <c r="D32" s="153"/>
      <c r="E32" s="153"/>
      <c r="F32" s="153"/>
      <c r="G32" s="164">
        <f t="shared" si="0"/>
        <v>0</v>
      </c>
      <c r="H32" s="164">
        <f t="shared" si="1"/>
        <v>0</v>
      </c>
      <c r="I32" s="164">
        <f t="shared" si="2"/>
        <v>0</v>
      </c>
      <c r="J32" s="164">
        <f t="shared" si="3"/>
        <v>0</v>
      </c>
      <c r="K32" s="170" t="str">
        <f>IF(B32&lt;&gt;0,(CONCATENATE("11f_",'Valoració '!$D$10,"00",A32))," ")</f>
        <v xml:space="preserve"> </v>
      </c>
    </row>
    <row r="33" spans="1:11" x14ac:dyDescent="0.25">
      <c r="A33" s="151">
        <v>26</v>
      </c>
      <c r="B33" s="153"/>
      <c r="C33" s="153"/>
      <c r="D33" s="153"/>
      <c r="E33" s="153"/>
      <c r="F33" s="153"/>
      <c r="G33" s="164">
        <f t="shared" si="0"/>
        <v>0</v>
      </c>
      <c r="H33" s="164">
        <f t="shared" si="1"/>
        <v>0</v>
      </c>
      <c r="I33" s="164">
        <f t="shared" si="2"/>
        <v>0</v>
      </c>
      <c r="J33" s="164">
        <f t="shared" si="3"/>
        <v>0</v>
      </c>
      <c r="K33" s="170" t="str">
        <f>IF(B33&lt;&gt;0,(CONCATENATE("11f_",'Valoració '!$D$10,"00",A33))," ")</f>
        <v xml:space="preserve"> </v>
      </c>
    </row>
    <row r="34" spans="1:11" x14ac:dyDescent="0.25">
      <c r="A34" s="151">
        <v>27</v>
      </c>
      <c r="B34" s="153"/>
      <c r="C34" s="153"/>
      <c r="D34" s="153"/>
      <c r="E34" s="153"/>
      <c r="F34" s="153"/>
      <c r="G34" s="164">
        <f t="shared" si="0"/>
        <v>0</v>
      </c>
      <c r="H34" s="164">
        <f t="shared" si="1"/>
        <v>0</v>
      </c>
      <c r="I34" s="164">
        <f t="shared" si="2"/>
        <v>0</v>
      </c>
      <c r="J34" s="164">
        <f t="shared" si="3"/>
        <v>0</v>
      </c>
      <c r="K34" s="170" t="str">
        <f>IF(B34&lt;&gt;0,(CONCATENATE("11f_",'Valoració '!$D$10,"00",A34))," ")</f>
        <v xml:space="preserve"> </v>
      </c>
    </row>
    <row r="35" spans="1:11" x14ac:dyDescent="0.25">
      <c r="A35" s="151">
        <v>28</v>
      </c>
      <c r="B35" s="153"/>
      <c r="C35" s="153"/>
      <c r="D35" s="153"/>
      <c r="E35" s="153"/>
      <c r="F35" s="153"/>
      <c r="G35" s="164">
        <f t="shared" si="0"/>
        <v>0</v>
      </c>
      <c r="H35" s="164">
        <f t="shared" si="1"/>
        <v>0</v>
      </c>
      <c r="I35" s="164">
        <f t="shared" si="2"/>
        <v>0</v>
      </c>
      <c r="J35" s="164">
        <f t="shared" si="3"/>
        <v>0</v>
      </c>
      <c r="K35" s="170" t="str">
        <f>IF(B35&lt;&gt;0,(CONCATENATE("11f_",'Valoració '!$D$10,"00",A35))," ")</f>
        <v xml:space="preserve"> </v>
      </c>
    </row>
    <row r="36" spans="1:11" x14ac:dyDescent="0.25">
      <c r="A36" s="151">
        <v>29</v>
      </c>
      <c r="B36" s="153"/>
      <c r="C36" s="153"/>
      <c r="D36" s="153"/>
      <c r="E36" s="153"/>
      <c r="F36" s="153"/>
      <c r="G36" s="164">
        <f t="shared" si="0"/>
        <v>0</v>
      </c>
      <c r="H36" s="164">
        <f t="shared" si="1"/>
        <v>0</v>
      </c>
      <c r="I36" s="164">
        <f t="shared" si="2"/>
        <v>0</v>
      </c>
      <c r="J36" s="164">
        <f t="shared" si="3"/>
        <v>0</v>
      </c>
      <c r="K36" s="170" t="str">
        <f>IF(B36&lt;&gt;0,(CONCATENATE("11f_",'Valoració '!$D$10,"00",A36))," ")</f>
        <v xml:space="preserve"> </v>
      </c>
    </row>
    <row r="37" spans="1:11" x14ac:dyDescent="0.25">
      <c r="A37" s="151">
        <v>30</v>
      </c>
      <c r="B37" s="153"/>
      <c r="C37" s="153"/>
      <c r="D37" s="153"/>
      <c r="E37" s="153"/>
      <c r="F37" s="153"/>
      <c r="G37" s="164">
        <f t="shared" si="0"/>
        <v>0</v>
      </c>
      <c r="H37" s="164">
        <f t="shared" si="1"/>
        <v>0</v>
      </c>
      <c r="I37" s="164">
        <f t="shared" si="2"/>
        <v>0</v>
      </c>
      <c r="J37" s="164">
        <f t="shared" si="3"/>
        <v>0</v>
      </c>
      <c r="K37" s="170" t="str">
        <f>IF(B37&lt;&gt;0,(CONCATENATE("11f_",'Valoració '!$D$10,"00",A37))," ")</f>
        <v xml:space="preserve"> </v>
      </c>
    </row>
    <row r="38" spans="1:11" x14ac:dyDescent="0.25">
      <c r="A38" s="151">
        <v>31</v>
      </c>
      <c r="B38" s="153"/>
      <c r="C38" s="153"/>
      <c r="D38" s="153"/>
      <c r="E38" s="153"/>
      <c r="F38" s="153"/>
      <c r="G38" s="164">
        <f t="shared" si="0"/>
        <v>0</v>
      </c>
      <c r="H38" s="164">
        <f t="shared" si="1"/>
        <v>0</v>
      </c>
      <c r="I38" s="164">
        <f t="shared" si="2"/>
        <v>0</v>
      </c>
      <c r="J38" s="164">
        <f t="shared" si="3"/>
        <v>0</v>
      </c>
      <c r="K38" s="170" t="str">
        <f>IF(B38&lt;&gt;0,(CONCATENATE("11f_",'Valoració '!$D$10,"00",A38))," ")</f>
        <v xml:space="preserve"> </v>
      </c>
    </row>
    <row r="39" spans="1:11" x14ac:dyDescent="0.25">
      <c r="A39" s="151">
        <v>32</v>
      </c>
      <c r="B39" s="153"/>
      <c r="C39" s="153"/>
      <c r="D39" s="153"/>
      <c r="E39" s="153"/>
      <c r="F39" s="153"/>
      <c r="G39" s="164">
        <f t="shared" si="0"/>
        <v>0</v>
      </c>
      <c r="H39" s="164">
        <f t="shared" si="1"/>
        <v>0</v>
      </c>
      <c r="I39" s="164">
        <f t="shared" si="2"/>
        <v>0</v>
      </c>
      <c r="J39" s="164">
        <f t="shared" si="3"/>
        <v>0</v>
      </c>
      <c r="K39" s="170" t="str">
        <f>IF(B39&lt;&gt;0,(CONCATENATE("11f_",'Valoració '!$D$10,"00",A39))," ")</f>
        <v xml:space="preserve"> </v>
      </c>
    </row>
    <row r="40" spans="1:11" x14ac:dyDescent="0.25">
      <c r="A40" s="151">
        <v>33</v>
      </c>
      <c r="B40" s="153"/>
      <c r="C40" s="153"/>
      <c r="D40" s="153"/>
      <c r="E40" s="153"/>
      <c r="F40" s="153"/>
      <c r="G40" s="164">
        <f t="shared" si="0"/>
        <v>0</v>
      </c>
      <c r="H40" s="164">
        <f t="shared" si="1"/>
        <v>0</v>
      </c>
      <c r="I40" s="164">
        <f t="shared" si="2"/>
        <v>0</v>
      </c>
      <c r="J40" s="164">
        <f t="shared" si="3"/>
        <v>0</v>
      </c>
      <c r="K40" s="170" t="str">
        <f>IF(B40&lt;&gt;0,(CONCATENATE("11f_",'Valoració '!$D$10,"00",A40))," ")</f>
        <v xml:space="preserve"> </v>
      </c>
    </row>
    <row r="41" spans="1:11" x14ac:dyDescent="0.25">
      <c r="A41" s="151">
        <v>34</v>
      </c>
      <c r="B41" s="153"/>
      <c r="C41" s="153"/>
      <c r="D41" s="153"/>
      <c r="E41" s="153"/>
      <c r="F41" s="153"/>
      <c r="G41" s="164">
        <f t="shared" si="0"/>
        <v>0</v>
      </c>
      <c r="H41" s="164">
        <f t="shared" si="1"/>
        <v>0</v>
      </c>
      <c r="I41" s="164">
        <f t="shared" si="2"/>
        <v>0</v>
      </c>
      <c r="J41" s="164">
        <f t="shared" si="3"/>
        <v>0</v>
      </c>
      <c r="K41" s="170" t="str">
        <f>IF(B41&lt;&gt;0,(CONCATENATE("11f_",'Valoració '!$D$10,"00",A41))," ")</f>
        <v xml:space="preserve"> </v>
      </c>
    </row>
    <row r="42" spans="1:11" x14ac:dyDescent="0.25">
      <c r="A42" s="151">
        <v>35</v>
      </c>
      <c r="B42" s="153"/>
      <c r="C42" s="153"/>
      <c r="D42" s="153"/>
      <c r="E42" s="153"/>
      <c r="F42" s="153"/>
      <c r="G42" s="164">
        <f t="shared" si="0"/>
        <v>0</v>
      </c>
      <c r="H42" s="164">
        <f t="shared" si="1"/>
        <v>0</v>
      </c>
      <c r="I42" s="164">
        <f t="shared" si="2"/>
        <v>0</v>
      </c>
      <c r="J42" s="164">
        <f t="shared" si="3"/>
        <v>0</v>
      </c>
      <c r="K42" s="170" t="str">
        <f>IF(B42&lt;&gt;0,(CONCATENATE("11f_",'Valoració '!$D$10,"00",A42))," ")</f>
        <v xml:space="preserve"> </v>
      </c>
    </row>
    <row r="43" spans="1:11" x14ac:dyDescent="0.25">
      <c r="A43" s="151">
        <v>36</v>
      </c>
      <c r="B43" s="153"/>
      <c r="C43" s="153"/>
      <c r="D43" s="153"/>
      <c r="E43" s="153"/>
      <c r="F43" s="153"/>
      <c r="G43" s="164">
        <f t="shared" si="0"/>
        <v>0</v>
      </c>
      <c r="H43" s="164">
        <f t="shared" si="1"/>
        <v>0</v>
      </c>
      <c r="I43" s="164">
        <f t="shared" si="2"/>
        <v>0</v>
      </c>
      <c r="J43" s="164">
        <f t="shared" si="3"/>
        <v>0</v>
      </c>
      <c r="K43" s="170" t="str">
        <f>IF(B43&lt;&gt;0,(CONCATENATE("11f_",'Valoració '!$D$10,"00",A43))," ")</f>
        <v xml:space="preserve"> </v>
      </c>
    </row>
    <row r="44" spans="1:11" x14ac:dyDescent="0.25">
      <c r="A44" s="151">
        <v>37</v>
      </c>
      <c r="B44" s="153"/>
      <c r="C44" s="153"/>
      <c r="D44" s="153"/>
      <c r="E44" s="153"/>
      <c r="F44" s="153"/>
      <c r="G44" s="164">
        <f t="shared" si="0"/>
        <v>0</v>
      </c>
      <c r="H44" s="164">
        <f t="shared" si="1"/>
        <v>0</v>
      </c>
      <c r="I44" s="164">
        <f t="shared" si="2"/>
        <v>0</v>
      </c>
      <c r="J44" s="164">
        <f t="shared" si="3"/>
        <v>0</v>
      </c>
      <c r="K44" s="170" t="str">
        <f>IF(B44&lt;&gt;0,(CONCATENATE("11f_",'Valoració '!$D$10,"00",A44))," ")</f>
        <v xml:space="preserve"> </v>
      </c>
    </row>
    <row r="45" spans="1:11" x14ac:dyDescent="0.25">
      <c r="A45" s="151">
        <v>38</v>
      </c>
      <c r="B45" s="153"/>
      <c r="C45" s="153"/>
      <c r="D45" s="153"/>
      <c r="E45" s="153"/>
      <c r="F45" s="153"/>
      <c r="G45" s="164">
        <f t="shared" si="0"/>
        <v>0</v>
      </c>
      <c r="H45" s="164">
        <f t="shared" si="1"/>
        <v>0</v>
      </c>
      <c r="I45" s="164">
        <f t="shared" si="2"/>
        <v>0</v>
      </c>
      <c r="J45" s="164">
        <f t="shared" si="3"/>
        <v>0</v>
      </c>
      <c r="K45" s="170" t="str">
        <f>IF(B45&lt;&gt;0,(CONCATENATE("11f_",'Valoració '!$D$10,"00",A45))," ")</f>
        <v xml:space="preserve"> </v>
      </c>
    </row>
    <row r="46" spans="1:11" x14ac:dyDescent="0.25">
      <c r="A46" s="151">
        <v>39</v>
      </c>
      <c r="B46" s="153"/>
      <c r="C46" s="153"/>
      <c r="D46" s="153"/>
      <c r="E46" s="153"/>
      <c r="F46" s="153"/>
      <c r="G46" s="164">
        <f t="shared" si="0"/>
        <v>0</v>
      </c>
      <c r="H46" s="164">
        <f t="shared" si="1"/>
        <v>0</v>
      </c>
      <c r="I46" s="164">
        <f t="shared" si="2"/>
        <v>0</v>
      </c>
      <c r="J46" s="164">
        <f t="shared" si="3"/>
        <v>0</v>
      </c>
      <c r="K46" s="170" t="str">
        <f>IF(B46&lt;&gt;0,(CONCATENATE("11f_",'Valoració '!$D$10,"00",A46))," ")</f>
        <v xml:space="preserve"> </v>
      </c>
    </row>
    <row r="47" spans="1:11" x14ac:dyDescent="0.25">
      <c r="A47" s="151">
        <v>40</v>
      </c>
      <c r="B47" s="153"/>
      <c r="C47" s="153"/>
      <c r="D47" s="153"/>
      <c r="E47" s="153"/>
      <c r="F47" s="153"/>
      <c r="G47" s="164">
        <f t="shared" si="0"/>
        <v>0</v>
      </c>
      <c r="H47" s="164">
        <f t="shared" si="1"/>
        <v>0</v>
      </c>
      <c r="I47" s="164">
        <f t="shared" si="2"/>
        <v>0</v>
      </c>
      <c r="J47" s="164">
        <f t="shared" si="3"/>
        <v>0</v>
      </c>
      <c r="K47" s="170" t="str">
        <f>IF(B47&lt;&gt;0,(CONCATENATE("11f_",'Valoració '!$D$10,"00",A47))," ")</f>
        <v xml:space="preserve"> </v>
      </c>
    </row>
    <row r="48" spans="1:11" x14ac:dyDescent="0.25">
      <c r="A48" s="151">
        <v>41</v>
      </c>
      <c r="B48" s="153"/>
      <c r="C48" s="153"/>
      <c r="D48" s="153"/>
      <c r="E48" s="153"/>
      <c r="F48" s="153"/>
      <c r="G48" s="164">
        <f t="shared" si="0"/>
        <v>0</v>
      </c>
      <c r="H48" s="164">
        <f t="shared" si="1"/>
        <v>0</v>
      </c>
      <c r="I48" s="164">
        <f t="shared" si="2"/>
        <v>0</v>
      </c>
      <c r="J48" s="164">
        <f t="shared" si="3"/>
        <v>0</v>
      </c>
      <c r="K48" s="170" t="str">
        <f>IF(B48&lt;&gt;0,(CONCATENATE("11f_",'Valoració '!$D$10,"00",A48))," ")</f>
        <v xml:space="preserve"> </v>
      </c>
    </row>
    <row r="49" spans="1:11" x14ac:dyDescent="0.25">
      <c r="A49" s="151">
        <v>42</v>
      </c>
      <c r="B49" s="153"/>
      <c r="C49" s="153"/>
      <c r="D49" s="153"/>
      <c r="E49" s="153"/>
      <c r="F49" s="153"/>
      <c r="G49" s="164">
        <f t="shared" si="0"/>
        <v>0</v>
      </c>
      <c r="H49" s="164">
        <f t="shared" si="1"/>
        <v>0</v>
      </c>
      <c r="I49" s="164">
        <f t="shared" si="2"/>
        <v>0</v>
      </c>
      <c r="J49" s="164">
        <f t="shared" si="3"/>
        <v>0</v>
      </c>
      <c r="K49" s="170" t="str">
        <f>IF(B49&lt;&gt;0,(CONCATENATE("11f_",'Valoració '!$D$10,"00",A49))," ")</f>
        <v xml:space="preserve"> </v>
      </c>
    </row>
    <row r="50" spans="1:11" x14ac:dyDescent="0.25">
      <c r="A50" s="151">
        <v>43</v>
      </c>
      <c r="B50" s="153"/>
      <c r="C50" s="153"/>
      <c r="D50" s="153"/>
      <c r="E50" s="153"/>
      <c r="F50" s="153"/>
      <c r="G50" s="164">
        <f t="shared" si="0"/>
        <v>0</v>
      </c>
      <c r="H50" s="164">
        <f t="shared" si="1"/>
        <v>0</v>
      </c>
      <c r="I50" s="164">
        <f t="shared" si="2"/>
        <v>0</v>
      </c>
      <c r="J50" s="164">
        <f t="shared" si="3"/>
        <v>0</v>
      </c>
      <c r="K50" s="170" t="str">
        <f>IF(B50&lt;&gt;0,(CONCATENATE("11f_",'Valoració '!$D$10,"00",A50))," ")</f>
        <v xml:space="preserve"> </v>
      </c>
    </row>
    <row r="51" spans="1:11" x14ac:dyDescent="0.25">
      <c r="A51" s="151">
        <v>44</v>
      </c>
      <c r="B51" s="153"/>
      <c r="C51" s="153"/>
      <c r="D51" s="153"/>
      <c r="E51" s="153"/>
      <c r="F51" s="153"/>
      <c r="G51" s="164">
        <f t="shared" si="0"/>
        <v>0</v>
      </c>
      <c r="H51" s="164">
        <f t="shared" si="1"/>
        <v>0</v>
      </c>
      <c r="I51" s="164">
        <f t="shared" si="2"/>
        <v>0</v>
      </c>
      <c r="J51" s="164">
        <f t="shared" si="3"/>
        <v>0</v>
      </c>
      <c r="K51" s="170" t="str">
        <f>IF(B51&lt;&gt;0,(CONCATENATE("11f_",'Valoració '!$D$10,"00",A51))," ")</f>
        <v xml:space="preserve"> </v>
      </c>
    </row>
    <row r="52" spans="1:11" x14ac:dyDescent="0.25">
      <c r="A52" s="151">
        <v>45</v>
      </c>
      <c r="B52" s="153"/>
      <c r="C52" s="153"/>
      <c r="D52" s="153"/>
      <c r="E52" s="153"/>
      <c r="F52" s="153"/>
      <c r="G52" s="164">
        <f t="shared" si="0"/>
        <v>0</v>
      </c>
      <c r="H52" s="164">
        <f t="shared" si="1"/>
        <v>0</v>
      </c>
      <c r="I52" s="164">
        <f t="shared" si="2"/>
        <v>0</v>
      </c>
      <c r="J52" s="164">
        <f t="shared" si="3"/>
        <v>0</v>
      </c>
      <c r="K52" s="170" t="str">
        <f>IF(B52&lt;&gt;0,(CONCATENATE("11f_",'Valoració '!$D$10,"00",A52))," ")</f>
        <v xml:space="preserve"> </v>
      </c>
    </row>
    <row r="53" spans="1:11" x14ac:dyDescent="0.25">
      <c r="A53" s="151">
        <v>46</v>
      </c>
      <c r="B53" s="153"/>
      <c r="C53" s="153"/>
      <c r="D53" s="153"/>
      <c r="E53" s="153"/>
      <c r="F53" s="153"/>
      <c r="G53" s="164">
        <f t="shared" si="0"/>
        <v>0</v>
      </c>
      <c r="H53" s="164">
        <f t="shared" si="1"/>
        <v>0</v>
      </c>
      <c r="I53" s="164">
        <f t="shared" si="2"/>
        <v>0</v>
      </c>
      <c r="J53" s="164">
        <f t="shared" si="3"/>
        <v>0</v>
      </c>
      <c r="K53" s="170" t="str">
        <f>IF(B53&lt;&gt;0,(CONCATENATE("11f_",'Valoració '!$D$10,"00",A53))," ")</f>
        <v xml:space="preserve"> </v>
      </c>
    </row>
    <row r="54" spans="1:11" x14ac:dyDescent="0.25">
      <c r="A54" s="151">
        <v>47</v>
      </c>
      <c r="B54" s="153"/>
      <c r="C54" s="153"/>
      <c r="D54" s="153"/>
      <c r="E54" s="153"/>
      <c r="F54" s="153"/>
      <c r="G54" s="164">
        <f t="shared" si="0"/>
        <v>0</v>
      </c>
      <c r="H54" s="164">
        <f t="shared" si="1"/>
        <v>0</v>
      </c>
      <c r="I54" s="164">
        <f t="shared" si="2"/>
        <v>0</v>
      </c>
      <c r="J54" s="164">
        <f t="shared" si="3"/>
        <v>0</v>
      </c>
      <c r="K54" s="170" t="str">
        <f>IF(B54&lt;&gt;0,(CONCATENATE("11f_",'Valoració '!$D$10,"00",A54))," ")</f>
        <v xml:space="preserve"> </v>
      </c>
    </row>
    <row r="55" spans="1:11" x14ac:dyDescent="0.25">
      <c r="A55" s="151">
        <v>48</v>
      </c>
      <c r="B55" s="153"/>
      <c r="C55" s="153"/>
      <c r="D55" s="153"/>
      <c r="E55" s="153"/>
      <c r="F55" s="153"/>
      <c r="G55" s="164">
        <f t="shared" si="0"/>
        <v>0</v>
      </c>
      <c r="H55" s="164">
        <f t="shared" si="1"/>
        <v>0</v>
      </c>
      <c r="I55" s="164">
        <f t="shared" si="2"/>
        <v>0</v>
      </c>
      <c r="J55" s="164">
        <f t="shared" si="3"/>
        <v>0</v>
      </c>
      <c r="K55" s="170" t="str">
        <f>IF(B55&lt;&gt;0,(CONCATENATE("11f_",'Valoració '!$D$10,"00",A55))," ")</f>
        <v xml:space="preserve"> </v>
      </c>
    </row>
    <row r="56" spans="1:11" x14ac:dyDescent="0.25">
      <c r="A56" s="151">
        <v>49</v>
      </c>
      <c r="B56" s="153"/>
      <c r="C56" s="153"/>
      <c r="D56" s="153"/>
      <c r="E56" s="153"/>
      <c r="F56" s="153"/>
      <c r="G56" s="164">
        <f t="shared" si="0"/>
        <v>0</v>
      </c>
      <c r="H56" s="164">
        <f t="shared" si="1"/>
        <v>0</v>
      </c>
      <c r="I56" s="164">
        <f t="shared" si="2"/>
        <v>0</v>
      </c>
      <c r="J56" s="164">
        <f t="shared" si="3"/>
        <v>0</v>
      </c>
      <c r="K56" s="170" t="str">
        <f>IF(B56&lt;&gt;0,(CONCATENATE("11f_",'Valoració '!$D$10,"00",A56))," ")</f>
        <v xml:space="preserve"> </v>
      </c>
    </row>
    <row r="57" spans="1:11" x14ac:dyDescent="0.25">
      <c r="A57" s="151">
        <v>50</v>
      </c>
      <c r="B57" s="153"/>
      <c r="C57" s="153"/>
      <c r="D57" s="153"/>
      <c r="E57" s="153"/>
      <c r="F57" s="153"/>
      <c r="G57" s="164">
        <f t="shared" si="0"/>
        <v>0</v>
      </c>
      <c r="H57" s="164">
        <f t="shared" si="1"/>
        <v>0</v>
      </c>
      <c r="I57" s="164">
        <f t="shared" si="2"/>
        <v>0</v>
      </c>
      <c r="J57" s="164">
        <f t="shared" si="3"/>
        <v>0</v>
      </c>
      <c r="K57" s="170" t="str">
        <f>IF(B57&lt;&gt;0,(CONCATENATE("11f_",'Valoració '!$D$10,"00",A57))," ")</f>
        <v xml:space="preserve"> </v>
      </c>
    </row>
  </sheetData>
  <sheetProtection algorithmName="SHA-512" hashValue="pjf9UyE1PIiuco7nVGxQNTkUZDRNa6/eizhPoB7T7Po0yIx5usbw9gtQfSnSZEJnTyV1TMrsV0DjIXKwjzYgfw==" saltValue="561R6IxWRTuFsw0nS5/dHg==" spinCount="100000" sheet="1" objects="1" scenarios="1"/>
  <mergeCells count="1">
    <mergeCell ref="A6:K6"/>
  </mergeCells>
  <dataValidations count="2">
    <dataValidation type="list" allowBlank="1" showInputMessage="1" showErrorMessage="1" sqref="C8:C57" xr:uid="{C0F37278-0B66-4102-AAA1-B6CCA14AB8C5}">
      <formula1>"Nacional, Internacional"</formula1>
    </dataValidation>
    <dataValidation type="list" allowBlank="1" showInputMessage="1" showErrorMessage="1" sqref="F8:F57" xr:uid="{5E792DC8-94F1-475B-BCB8-6EEB40E5C8EE}">
      <formula1>"Responsable, Participant"</formula1>
    </dataValidation>
  </dataValidations>
  <hyperlinks>
    <hyperlink ref="T4" r:id="rId1" xr:uid="{E7BF31B6-0F5D-45D5-B8C1-35135B4595A7}"/>
    <hyperlink ref="A4" r:id="rId2" xr:uid="{4A79A01F-6016-4480-8612-F8A68995D6CC}"/>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5121"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mc:AlternateContent xmlns:mc="http://schemas.openxmlformats.org/markup-compatibility/2006">
          <mc:Choice Requires="x14">
            <control shapeId="5122" r:id="rId6" name="Button 2">
              <controlPr defaultSize="0" print="0" autoFill="0" autoPict="0" macro="[1]!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E109"/>
  <sheetViews>
    <sheetView workbookViewId="0">
      <selection activeCell="E13" sqref="E13"/>
    </sheetView>
  </sheetViews>
  <sheetFormatPr baseColWidth="10" defaultColWidth="9.140625" defaultRowHeight="15" x14ac:dyDescent="0.25"/>
  <cols>
    <col min="1" max="1" width="9.140625" style="146"/>
    <col min="2" max="2" width="84.5703125" style="146" customWidth="1"/>
    <col min="3" max="3" width="42.5703125" style="146" customWidth="1"/>
    <col min="4" max="4" width="19.140625" style="146" customWidth="1"/>
    <col min="5" max="5" width="20.140625" style="146" customWidth="1"/>
    <col min="6" max="16384" width="9.140625" style="146"/>
  </cols>
  <sheetData>
    <row r="1" spans="1:5" x14ac:dyDescent="0.25">
      <c r="A1" s="145" t="s">
        <v>111</v>
      </c>
    </row>
    <row r="2" spans="1:5" x14ac:dyDescent="0.25">
      <c r="A2" s="146" t="s">
        <v>93</v>
      </c>
    </row>
    <row r="4" spans="1:5" x14ac:dyDescent="0.25">
      <c r="A4" s="147" t="s">
        <v>98</v>
      </c>
    </row>
    <row r="6" spans="1:5" x14ac:dyDescent="0.25">
      <c r="A6" s="303" t="s">
        <v>164</v>
      </c>
      <c r="B6" s="304"/>
      <c r="C6" s="304"/>
      <c r="D6" s="305"/>
    </row>
    <row r="7" spans="1:5" ht="34.5" customHeight="1" x14ac:dyDescent="0.25">
      <c r="A7" s="149" t="s">
        <v>46</v>
      </c>
      <c r="B7" s="150" t="s">
        <v>112</v>
      </c>
      <c r="C7" s="150" t="s">
        <v>94</v>
      </c>
      <c r="D7" s="150" t="s">
        <v>113</v>
      </c>
      <c r="E7" s="150" t="s">
        <v>44</v>
      </c>
    </row>
    <row r="8" spans="1:5" x14ac:dyDescent="0.25">
      <c r="A8" s="151">
        <v>1</v>
      </c>
      <c r="B8" s="152"/>
      <c r="C8" s="152"/>
      <c r="D8" s="152"/>
      <c r="E8" s="151" t="str">
        <f>IF(B8&lt;&gt;0,(CONCATENATE("11g_",'Valoració '!$D$7,"00",A8))," ")</f>
        <v xml:space="preserve"> </v>
      </c>
    </row>
    <row r="9" spans="1:5" x14ac:dyDescent="0.25">
      <c r="A9" s="151">
        <v>2</v>
      </c>
      <c r="B9" s="152"/>
      <c r="C9" s="152"/>
      <c r="D9" s="152"/>
      <c r="E9" s="151" t="str">
        <f>IF(B9&lt;&gt;0,(CONCATENATE("11g_",'Valoració '!$D$7,"00",A9))," ")</f>
        <v xml:space="preserve"> </v>
      </c>
    </row>
    <row r="10" spans="1:5" x14ac:dyDescent="0.25">
      <c r="A10" s="151">
        <v>3</v>
      </c>
      <c r="B10" s="152"/>
      <c r="C10" s="152"/>
      <c r="D10" s="152"/>
      <c r="E10" s="151" t="str">
        <f>IF(B10&lt;&gt;0,(CONCATENATE("11g_",'Valoració '!$D$7,"00",A10))," ")</f>
        <v xml:space="preserve"> </v>
      </c>
    </row>
    <row r="11" spans="1:5" x14ac:dyDescent="0.25">
      <c r="A11" s="151">
        <v>4</v>
      </c>
      <c r="B11" s="152"/>
      <c r="C11" s="152"/>
      <c r="D11" s="152"/>
      <c r="E11" s="151" t="str">
        <f>IF(B11&lt;&gt;0,(CONCATENATE("11g_",'Valoració '!$D$7,"00",A11))," ")</f>
        <v xml:space="preserve"> </v>
      </c>
    </row>
    <row r="12" spans="1:5" x14ac:dyDescent="0.25">
      <c r="A12" s="151">
        <v>5</v>
      </c>
      <c r="B12" s="152"/>
      <c r="C12" s="152"/>
      <c r="D12" s="152"/>
      <c r="E12" s="151" t="str">
        <f>IF(B12&lt;&gt;0,(CONCATENATE("11g_",'Valoració '!$D$7,"00",A12))," ")</f>
        <v xml:space="preserve"> </v>
      </c>
    </row>
    <row r="13" spans="1:5" x14ac:dyDescent="0.25">
      <c r="A13" s="151">
        <v>6</v>
      </c>
      <c r="B13" s="152"/>
      <c r="C13" s="152"/>
      <c r="D13" s="152"/>
      <c r="E13" s="151" t="str">
        <f>IF(B13&lt;&gt;0,(CONCATENATE("11g_",'Valoració '!$D$7,"00",A13))," ")</f>
        <v xml:space="preserve"> </v>
      </c>
    </row>
    <row r="14" spans="1:5" x14ac:dyDescent="0.25">
      <c r="A14" s="151">
        <v>7</v>
      </c>
      <c r="B14" s="153"/>
      <c r="C14" s="153"/>
      <c r="D14" s="153"/>
      <c r="E14" s="151" t="str">
        <f>IF(B14&lt;&gt;0,(CONCATENATE("11g_",'Valoració '!$D$7,"00",A14))," ")</f>
        <v xml:space="preserve"> </v>
      </c>
    </row>
    <row r="15" spans="1:5" x14ac:dyDescent="0.25">
      <c r="A15" s="151">
        <v>8</v>
      </c>
      <c r="B15" s="153"/>
      <c r="C15" s="153"/>
      <c r="D15" s="153"/>
      <c r="E15" s="151" t="str">
        <f>IF(B15&lt;&gt;0,(CONCATENATE("11g_",'Valoració '!$D$7,"00",A15))," ")</f>
        <v xml:space="preserve"> </v>
      </c>
    </row>
    <row r="16" spans="1:5" x14ac:dyDescent="0.25">
      <c r="A16" s="151">
        <v>9</v>
      </c>
      <c r="B16" s="153"/>
      <c r="C16" s="153"/>
      <c r="D16" s="153"/>
      <c r="E16" s="151" t="str">
        <f>IF(B16&lt;&gt;0,(CONCATENATE("11g_",'Valoració '!$D$7,"00",A16))," ")</f>
        <v xml:space="preserve"> </v>
      </c>
    </row>
    <row r="17" spans="1:5" x14ac:dyDescent="0.25">
      <c r="A17" s="151">
        <v>10</v>
      </c>
      <c r="B17" s="153"/>
      <c r="C17" s="153"/>
      <c r="D17" s="153"/>
      <c r="E17" s="151" t="str">
        <f>IF(B17&lt;&gt;0,(CONCATENATE("11g_",'Valoració '!$D$7,"00",A17))," ")</f>
        <v xml:space="preserve"> </v>
      </c>
    </row>
    <row r="18" spans="1:5" x14ac:dyDescent="0.25">
      <c r="A18" s="151">
        <v>11</v>
      </c>
      <c r="B18" s="153"/>
      <c r="C18" s="153"/>
      <c r="D18" s="153"/>
      <c r="E18" s="151" t="str">
        <f>IF(B18&lt;&gt;0,(CONCATENATE("11g_",'Valoració '!$D$7,"00",A18))," ")</f>
        <v xml:space="preserve"> </v>
      </c>
    </row>
    <row r="19" spans="1:5" x14ac:dyDescent="0.25">
      <c r="A19" s="151">
        <v>12</v>
      </c>
      <c r="B19" s="153"/>
      <c r="C19" s="153"/>
      <c r="D19" s="153"/>
      <c r="E19" s="151" t="str">
        <f>IF(B19&lt;&gt;0,(CONCATENATE("11g_",'Valoració '!$D$7,"00",A19))," ")</f>
        <v xml:space="preserve"> </v>
      </c>
    </row>
    <row r="20" spans="1:5" x14ac:dyDescent="0.25">
      <c r="A20" s="151">
        <v>13</v>
      </c>
      <c r="B20" s="153"/>
      <c r="C20" s="153"/>
      <c r="D20" s="153"/>
      <c r="E20" s="151" t="str">
        <f>IF(B20&lt;&gt;0,(CONCATENATE("11g_",'Valoració '!$D$7,"00",A20))," ")</f>
        <v xml:space="preserve"> </v>
      </c>
    </row>
    <row r="21" spans="1:5" x14ac:dyDescent="0.25">
      <c r="A21" s="151">
        <v>14</v>
      </c>
      <c r="B21" s="153"/>
      <c r="C21" s="153"/>
      <c r="D21" s="153"/>
      <c r="E21" s="151" t="str">
        <f>IF(B21&lt;&gt;0,(CONCATENATE("11g_",'Valoració '!$D$7,"00",A21))," ")</f>
        <v xml:space="preserve"> </v>
      </c>
    </row>
    <row r="22" spans="1:5" x14ac:dyDescent="0.25">
      <c r="A22" s="151">
        <v>15</v>
      </c>
      <c r="B22" s="153"/>
      <c r="C22" s="153"/>
      <c r="D22" s="153"/>
      <c r="E22" s="151" t="str">
        <f>IF(B22&lt;&gt;0,(CONCATENATE("11g_",'Valoració '!$D$7,"00",A22))," ")</f>
        <v xml:space="preserve"> </v>
      </c>
    </row>
    <row r="23" spans="1:5" x14ac:dyDescent="0.25">
      <c r="A23" s="151">
        <v>16</v>
      </c>
      <c r="B23" s="153"/>
      <c r="C23" s="153"/>
      <c r="D23" s="153"/>
      <c r="E23" s="151" t="str">
        <f>IF(B23&lt;&gt;0,(CONCATENATE("11g_",'Valoració '!$D$7,"00",A23))," ")</f>
        <v xml:space="preserve"> </v>
      </c>
    </row>
    <row r="24" spans="1:5" x14ac:dyDescent="0.25">
      <c r="A24" s="151">
        <v>17</v>
      </c>
      <c r="B24" s="153"/>
      <c r="C24" s="153"/>
      <c r="D24" s="153"/>
      <c r="E24" s="151" t="str">
        <f>IF(B24&lt;&gt;0,(CONCATENATE("11g_",'Valoració '!$D$7,"00",A24))," ")</f>
        <v xml:space="preserve"> </v>
      </c>
    </row>
    <row r="25" spans="1:5" x14ac:dyDescent="0.25">
      <c r="A25" s="151">
        <v>18</v>
      </c>
      <c r="B25" s="153"/>
      <c r="C25" s="153"/>
      <c r="D25" s="153"/>
      <c r="E25" s="151" t="str">
        <f>IF(B25&lt;&gt;0,(CONCATENATE("11g_",'Valoració '!$D$7,"00",A25))," ")</f>
        <v xml:space="preserve"> </v>
      </c>
    </row>
    <row r="26" spans="1:5" x14ac:dyDescent="0.25">
      <c r="A26" s="151">
        <v>19</v>
      </c>
      <c r="B26" s="153"/>
      <c r="C26" s="153"/>
      <c r="D26" s="153"/>
      <c r="E26" s="151" t="str">
        <f>IF(B26&lt;&gt;0,(CONCATENATE("11g_",'Valoració '!$D$7,"00",A26))," ")</f>
        <v xml:space="preserve"> </v>
      </c>
    </row>
    <row r="27" spans="1:5" x14ac:dyDescent="0.25">
      <c r="A27" s="151">
        <v>20</v>
      </c>
      <c r="B27" s="153"/>
      <c r="C27" s="153"/>
      <c r="D27" s="153"/>
      <c r="E27" s="151" t="str">
        <f>IF(B27&lt;&gt;0,(CONCATENATE("11g_",'Valoració '!$D$7,"00",A27))," ")</f>
        <v xml:space="preserve"> </v>
      </c>
    </row>
    <row r="28" spans="1:5" x14ac:dyDescent="0.25">
      <c r="A28" s="151">
        <v>21</v>
      </c>
      <c r="B28" s="153"/>
      <c r="C28" s="153"/>
      <c r="D28" s="153"/>
      <c r="E28" s="151" t="str">
        <f>IF(B28&lt;&gt;0,(CONCATENATE("11g_",'Valoració '!$D$7,"00",A28))," ")</f>
        <v xml:space="preserve"> </v>
      </c>
    </row>
    <row r="29" spans="1:5" x14ac:dyDescent="0.25">
      <c r="A29" s="151">
        <v>22</v>
      </c>
      <c r="B29" s="153"/>
      <c r="C29" s="153"/>
      <c r="D29" s="153"/>
      <c r="E29" s="151" t="str">
        <f>IF(B29&lt;&gt;0,(CONCATENATE("11g_",'Valoració '!$D$7,"00",A29))," ")</f>
        <v xml:space="preserve"> </v>
      </c>
    </row>
    <row r="30" spans="1:5" x14ac:dyDescent="0.25">
      <c r="A30" s="151">
        <v>23</v>
      </c>
      <c r="B30" s="153"/>
      <c r="C30" s="153"/>
      <c r="D30" s="153"/>
      <c r="E30" s="151" t="str">
        <f>IF(B30&lt;&gt;0,(CONCATENATE("11g_",'Valoració '!$D$7,"00",A30))," ")</f>
        <v xml:space="preserve"> </v>
      </c>
    </row>
    <row r="31" spans="1:5" x14ac:dyDescent="0.25">
      <c r="A31" s="151">
        <v>24</v>
      </c>
      <c r="B31" s="153"/>
      <c r="C31" s="153"/>
      <c r="D31" s="153"/>
      <c r="E31" s="151" t="str">
        <f>IF(B31&lt;&gt;0,(CONCATENATE("11g_",'Valoració '!$D$7,"00",A31))," ")</f>
        <v xml:space="preserve"> </v>
      </c>
    </row>
    <row r="32" spans="1:5" x14ac:dyDescent="0.25">
      <c r="A32" s="151">
        <v>25</v>
      </c>
      <c r="B32" s="153"/>
      <c r="C32" s="153"/>
      <c r="D32" s="153"/>
      <c r="E32" s="151" t="str">
        <f>IF(B32&lt;&gt;0,(CONCATENATE("11g_",'Valoració '!$D$7,"00",A32))," ")</f>
        <v xml:space="preserve"> </v>
      </c>
    </row>
    <row r="33" spans="1:5" x14ac:dyDescent="0.25">
      <c r="A33" s="151">
        <v>26</v>
      </c>
      <c r="B33" s="153"/>
      <c r="C33" s="153"/>
      <c r="D33" s="153"/>
      <c r="E33" s="151" t="str">
        <f>IF(B33&lt;&gt;0,(CONCATENATE("11g_",'Valoració '!$D$7,"00",A33))," ")</f>
        <v xml:space="preserve"> </v>
      </c>
    </row>
    <row r="34" spans="1:5" x14ac:dyDescent="0.25">
      <c r="A34" s="151">
        <v>27</v>
      </c>
      <c r="B34" s="153"/>
      <c r="C34" s="153"/>
      <c r="D34" s="153"/>
      <c r="E34" s="151" t="str">
        <f>IF(B34&lt;&gt;0,(CONCATENATE("11g_",'Valoració '!$D$7,"00",A34))," ")</f>
        <v xml:space="preserve"> </v>
      </c>
    </row>
    <row r="35" spans="1:5" x14ac:dyDescent="0.25">
      <c r="A35" s="151">
        <v>28</v>
      </c>
      <c r="B35" s="153"/>
      <c r="C35" s="153"/>
      <c r="D35" s="153"/>
      <c r="E35" s="151" t="str">
        <f>IF(B35&lt;&gt;0,(CONCATENATE("11g_",'Valoració '!$D$7,"00",A35))," ")</f>
        <v xml:space="preserve"> </v>
      </c>
    </row>
    <row r="36" spans="1:5" x14ac:dyDescent="0.25">
      <c r="A36" s="151">
        <v>29</v>
      </c>
      <c r="B36" s="153"/>
      <c r="C36" s="153"/>
      <c r="D36" s="153"/>
      <c r="E36" s="151" t="str">
        <f>IF(B36&lt;&gt;0,(CONCATENATE("11g_",'Valoració '!$D$7,"00",A36))," ")</f>
        <v xml:space="preserve"> </v>
      </c>
    </row>
    <row r="37" spans="1:5" x14ac:dyDescent="0.25">
      <c r="A37" s="151">
        <v>30</v>
      </c>
      <c r="B37" s="153"/>
      <c r="C37" s="153"/>
      <c r="D37" s="153"/>
      <c r="E37" s="151" t="str">
        <f>IF(B37&lt;&gt;0,(CONCATENATE("11g_",'Valoració '!$D$7,"00",A37))," ")</f>
        <v xml:space="preserve"> </v>
      </c>
    </row>
    <row r="38" spans="1:5" x14ac:dyDescent="0.25">
      <c r="A38" s="151">
        <v>31</v>
      </c>
      <c r="B38" s="153"/>
      <c r="C38" s="153"/>
      <c r="D38" s="153"/>
      <c r="E38" s="151" t="str">
        <f>IF(B38&lt;&gt;0,(CONCATENATE("11g_",'Valoració '!$D$7,"00",A38))," ")</f>
        <v xml:space="preserve"> </v>
      </c>
    </row>
    <row r="39" spans="1:5" x14ac:dyDescent="0.25">
      <c r="A39" s="151">
        <v>32</v>
      </c>
      <c r="B39" s="153"/>
      <c r="C39" s="153"/>
      <c r="D39" s="153"/>
      <c r="E39" s="151" t="str">
        <f>IF(B39&lt;&gt;0,(CONCATENATE("11g_",'Valoració '!$D$7,"00",A39))," ")</f>
        <v xml:space="preserve"> </v>
      </c>
    </row>
    <row r="40" spans="1:5" x14ac:dyDescent="0.25">
      <c r="A40" s="151">
        <v>33</v>
      </c>
      <c r="B40" s="153"/>
      <c r="C40" s="153"/>
      <c r="D40" s="153"/>
      <c r="E40" s="151" t="str">
        <f>IF(B40&lt;&gt;0,(CONCATENATE("11g_",'Valoració '!$D$7,"00",A40))," ")</f>
        <v xml:space="preserve"> </v>
      </c>
    </row>
    <row r="41" spans="1:5" x14ac:dyDescent="0.25">
      <c r="A41" s="151">
        <v>34</v>
      </c>
      <c r="B41" s="153"/>
      <c r="C41" s="153"/>
      <c r="D41" s="153"/>
      <c r="E41" s="151" t="str">
        <f>IF(B41&lt;&gt;0,(CONCATENATE("11g_",'Valoració '!$D$7,"00",A41))," ")</f>
        <v xml:space="preserve"> </v>
      </c>
    </row>
    <row r="42" spans="1:5" x14ac:dyDescent="0.25">
      <c r="A42" s="151">
        <v>35</v>
      </c>
      <c r="B42" s="153"/>
      <c r="C42" s="153"/>
      <c r="D42" s="153"/>
      <c r="E42" s="151" t="str">
        <f>IF(B42&lt;&gt;0,(CONCATENATE("11g_",'Valoració '!$D$7,"00",A42))," ")</f>
        <v xml:space="preserve"> </v>
      </c>
    </row>
    <row r="43" spans="1:5" x14ac:dyDescent="0.25">
      <c r="A43" s="151">
        <v>36</v>
      </c>
      <c r="B43" s="153"/>
      <c r="C43" s="153"/>
      <c r="D43" s="153"/>
      <c r="E43" s="151" t="str">
        <f>IF(B43&lt;&gt;0,(CONCATENATE("11g_",'Valoració '!$D$7,"00",A43))," ")</f>
        <v xml:space="preserve"> </v>
      </c>
    </row>
    <row r="44" spans="1:5" x14ac:dyDescent="0.25">
      <c r="A44" s="151">
        <v>37</v>
      </c>
      <c r="B44" s="153"/>
      <c r="C44" s="153"/>
      <c r="D44" s="153"/>
      <c r="E44" s="151" t="str">
        <f>IF(B44&lt;&gt;0,(CONCATENATE("11g_",'Valoració '!$D$7,"00",A44))," ")</f>
        <v xml:space="preserve"> </v>
      </c>
    </row>
    <row r="45" spans="1:5" x14ac:dyDescent="0.25">
      <c r="A45" s="151">
        <v>38</v>
      </c>
      <c r="B45" s="153"/>
      <c r="C45" s="153"/>
      <c r="D45" s="153"/>
      <c r="E45" s="151" t="str">
        <f>IF(B45&lt;&gt;0,(CONCATENATE("11g_",'Valoració '!$D$7,"00",A45))," ")</f>
        <v xml:space="preserve"> </v>
      </c>
    </row>
    <row r="46" spans="1:5" x14ac:dyDescent="0.25">
      <c r="A46" s="151">
        <v>39</v>
      </c>
      <c r="B46" s="153"/>
      <c r="C46" s="153"/>
      <c r="D46" s="153"/>
      <c r="E46" s="151" t="str">
        <f>IF(B46&lt;&gt;0,(CONCATENATE("11g_",'Valoració '!$D$7,"00",A46))," ")</f>
        <v xml:space="preserve"> </v>
      </c>
    </row>
    <row r="47" spans="1:5" x14ac:dyDescent="0.25">
      <c r="A47" s="151">
        <v>40</v>
      </c>
      <c r="B47" s="153"/>
      <c r="C47" s="153"/>
      <c r="D47" s="153"/>
      <c r="E47" s="151" t="str">
        <f>IF(B47&lt;&gt;0,(CONCATENATE("11g_",'Valoració '!$D$7,"00",A47))," ")</f>
        <v xml:space="preserve"> </v>
      </c>
    </row>
    <row r="48" spans="1:5" x14ac:dyDescent="0.25">
      <c r="A48" s="151">
        <v>41</v>
      </c>
      <c r="B48" s="153"/>
      <c r="C48" s="153"/>
      <c r="D48" s="153"/>
      <c r="E48" s="151" t="str">
        <f>IF(B48&lt;&gt;0,(CONCATENATE("11g_",'Valoració '!$D$7,"00",A48))," ")</f>
        <v xml:space="preserve"> </v>
      </c>
    </row>
    <row r="49" spans="1:5" x14ac:dyDescent="0.25">
      <c r="A49" s="151">
        <v>42</v>
      </c>
      <c r="B49" s="153"/>
      <c r="C49" s="153"/>
      <c r="D49" s="153"/>
      <c r="E49" s="151" t="str">
        <f>IF(B49&lt;&gt;0,(CONCATENATE("11g_",'Valoració '!$D$7,"00",A49))," ")</f>
        <v xml:space="preserve"> </v>
      </c>
    </row>
    <row r="50" spans="1:5" x14ac:dyDescent="0.25">
      <c r="A50" s="151">
        <v>43</v>
      </c>
      <c r="B50" s="153"/>
      <c r="C50" s="153"/>
      <c r="D50" s="153"/>
      <c r="E50" s="151" t="str">
        <f>IF(B50&lt;&gt;0,(CONCATENATE("11g_",'Valoració '!$D$7,"00",A50))," ")</f>
        <v xml:space="preserve"> </v>
      </c>
    </row>
    <row r="51" spans="1:5" x14ac:dyDescent="0.25">
      <c r="A51" s="151">
        <v>44</v>
      </c>
      <c r="B51" s="153"/>
      <c r="C51" s="153"/>
      <c r="D51" s="153"/>
      <c r="E51" s="151" t="str">
        <f>IF(B51&lt;&gt;0,(CONCATENATE("11g_",'Valoració '!$D$7,"00",A51))," ")</f>
        <v xml:space="preserve"> </v>
      </c>
    </row>
    <row r="52" spans="1:5" x14ac:dyDescent="0.25">
      <c r="A52" s="151">
        <v>45</v>
      </c>
      <c r="B52" s="153"/>
      <c r="C52" s="153"/>
      <c r="D52" s="153"/>
      <c r="E52" s="151" t="str">
        <f>IF(B52&lt;&gt;0,(CONCATENATE("11g_",'Valoració '!$D$7,"00",A52))," ")</f>
        <v xml:space="preserve"> </v>
      </c>
    </row>
    <row r="53" spans="1:5" x14ac:dyDescent="0.25">
      <c r="A53" s="151">
        <v>46</v>
      </c>
      <c r="B53" s="153"/>
      <c r="C53" s="153"/>
      <c r="D53" s="153"/>
      <c r="E53" s="151" t="str">
        <f>IF(B53&lt;&gt;0,(CONCATENATE("11g_",'Valoració '!$D$7,"00",A53))," ")</f>
        <v xml:space="preserve"> </v>
      </c>
    </row>
    <row r="54" spans="1:5" x14ac:dyDescent="0.25">
      <c r="A54" s="151">
        <v>47</v>
      </c>
      <c r="B54" s="153"/>
      <c r="C54" s="153"/>
      <c r="D54" s="153"/>
      <c r="E54" s="151" t="str">
        <f>IF(B54&lt;&gt;0,(CONCATENATE("11g_",'Valoració '!$D$7,"00",A54))," ")</f>
        <v xml:space="preserve"> </v>
      </c>
    </row>
    <row r="55" spans="1:5" x14ac:dyDescent="0.25">
      <c r="A55" s="151">
        <v>48</v>
      </c>
      <c r="B55" s="153"/>
      <c r="C55" s="153"/>
      <c r="D55" s="153"/>
      <c r="E55" s="151" t="str">
        <f>IF(B55&lt;&gt;0,(CONCATENATE("11g_",'Valoració '!$D$7,"00",A55))," ")</f>
        <v xml:space="preserve"> </v>
      </c>
    </row>
    <row r="56" spans="1:5" x14ac:dyDescent="0.25">
      <c r="A56" s="151">
        <v>49</v>
      </c>
      <c r="B56" s="153"/>
      <c r="C56" s="153"/>
      <c r="D56" s="153"/>
      <c r="E56" s="151" t="str">
        <f>IF(B56&lt;&gt;0,(CONCATENATE("11g_",'Valoració '!$D$7,"00",A56))," ")</f>
        <v xml:space="preserve"> </v>
      </c>
    </row>
    <row r="57" spans="1:5" x14ac:dyDescent="0.25">
      <c r="A57" s="151">
        <v>50</v>
      </c>
      <c r="B57" s="153"/>
      <c r="C57" s="153"/>
      <c r="D57" s="153"/>
      <c r="E57" s="151" t="str">
        <f>IF(B57&lt;&gt;0,(CONCATENATE("11g_",'Valoració '!$D$7,"00",A57))," ")</f>
        <v xml:space="preserve"> </v>
      </c>
    </row>
    <row r="58" spans="1:5" x14ac:dyDescent="0.25">
      <c r="A58" s="151">
        <v>51</v>
      </c>
      <c r="B58" s="153"/>
      <c r="C58" s="153"/>
      <c r="D58" s="153"/>
      <c r="E58" s="151" t="str">
        <f>IF(B58&lt;&gt;0,(CONCATENATE("11g_",'Valoració '!$D$7,"00",A58))," ")</f>
        <v xml:space="preserve"> </v>
      </c>
    </row>
    <row r="59" spans="1:5" x14ac:dyDescent="0.25">
      <c r="A59" s="151">
        <v>52</v>
      </c>
      <c r="B59" s="153"/>
      <c r="C59" s="153"/>
      <c r="D59" s="153"/>
      <c r="E59" s="151" t="str">
        <f>IF(B59&lt;&gt;0,(CONCATENATE("11g_",'Valoració '!$D$7,"00",A59))," ")</f>
        <v xml:space="preserve"> </v>
      </c>
    </row>
    <row r="60" spans="1:5" x14ac:dyDescent="0.25">
      <c r="A60" s="151">
        <v>53</v>
      </c>
      <c r="B60" s="153"/>
      <c r="C60" s="153"/>
      <c r="D60" s="153"/>
      <c r="E60" s="151" t="str">
        <f>IF(B60&lt;&gt;0,(CONCATENATE("11g_",'Valoració '!$D$7,"00",A60))," ")</f>
        <v xml:space="preserve"> </v>
      </c>
    </row>
    <row r="61" spans="1:5" x14ac:dyDescent="0.25">
      <c r="A61" s="151">
        <v>54</v>
      </c>
      <c r="B61" s="153"/>
      <c r="C61" s="153"/>
      <c r="D61" s="153"/>
      <c r="E61" s="151" t="str">
        <f>IF(B61&lt;&gt;0,(CONCATENATE("11g_",'Valoració '!$D$7,"00",A61))," ")</f>
        <v xml:space="preserve"> </v>
      </c>
    </row>
    <row r="62" spans="1:5" x14ac:dyDescent="0.25">
      <c r="A62" s="151">
        <v>55</v>
      </c>
      <c r="B62" s="153"/>
      <c r="C62" s="153"/>
      <c r="D62" s="153"/>
      <c r="E62" s="151" t="str">
        <f>IF(B62&lt;&gt;0,(CONCATENATE("11g_",'Valoració '!$D$7,"00",A62))," ")</f>
        <v xml:space="preserve"> </v>
      </c>
    </row>
    <row r="63" spans="1:5" x14ac:dyDescent="0.25">
      <c r="A63" s="151">
        <v>56</v>
      </c>
      <c r="B63" s="153"/>
      <c r="C63" s="153"/>
      <c r="D63" s="153"/>
      <c r="E63" s="151" t="str">
        <f>IF(B63&lt;&gt;0,(CONCATENATE("11g_",'Valoració '!$D$7,"00",A63))," ")</f>
        <v xml:space="preserve"> </v>
      </c>
    </row>
    <row r="64" spans="1:5" x14ac:dyDescent="0.25">
      <c r="A64" s="151">
        <v>57</v>
      </c>
      <c r="B64" s="153"/>
      <c r="C64" s="153"/>
      <c r="D64" s="153"/>
      <c r="E64" s="151" t="str">
        <f>IF(B64&lt;&gt;0,(CONCATENATE("11g_",'Valoració '!$D$7,"00",A64))," ")</f>
        <v xml:space="preserve"> </v>
      </c>
    </row>
    <row r="65" spans="1:5" x14ac:dyDescent="0.25">
      <c r="A65" s="151">
        <v>58</v>
      </c>
      <c r="B65" s="153"/>
      <c r="C65" s="153"/>
      <c r="D65" s="153"/>
      <c r="E65" s="151" t="str">
        <f>IF(B65&lt;&gt;0,(CONCATENATE("11g_",'Valoració '!$D$7,"00",A65))," ")</f>
        <v xml:space="preserve"> </v>
      </c>
    </row>
    <row r="66" spans="1:5" x14ac:dyDescent="0.25">
      <c r="A66" s="151">
        <v>59</v>
      </c>
      <c r="B66" s="153"/>
      <c r="C66" s="153"/>
      <c r="D66" s="153"/>
      <c r="E66" s="151" t="str">
        <f>IF(B66&lt;&gt;0,(CONCATENATE("11g_",'Valoració '!$D$7,"00",A66))," ")</f>
        <v xml:space="preserve"> </v>
      </c>
    </row>
    <row r="67" spans="1:5" x14ac:dyDescent="0.25">
      <c r="A67" s="151">
        <v>60</v>
      </c>
      <c r="B67" s="153"/>
      <c r="C67" s="153"/>
      <c r="D67" s="153"/>
      <c r="E67" s="151" t="str">
        <f>IF(B67&lt;&gt;0,(CONCATENATE("11g_",'Valoració '!$D$7,"00",A67))," ")</f>
        <v xml:space="preserve"> </v>
      </c>
    </row>
    <row r="68" spans="1:5" x14ac:dyDescent="0.25">
      <c r="A68" s="151">
        <v>61</v>
      </c>
      <c r="B68" s="153"/>
      <c r="C68" s="153"/>
      <c r="D68" s="153"/>
      <c r="E68" s="151" t="str">
        <f>IF(B68&lt;&gt;0,(CONCATENATE("11g_",'Valoració '!$D$7,"00",A68))," ")</f>
        <v xml:space="preserve"> </v>
      </c>
    </row>
    <row r="69" spans="1:5" x14ac:dyDescent="0.25">
      <c r="A69" s="151">
        <v>62</v>
      </c>
      <c r="B69" s="153"/>
      <c r="C69" s="153"/>
      <c r="D69" s="153"/>
      <c r="E69" s="151" t="str">
        <f>IF(B69&lt;&gt;0,(CONCATENATE("11g_",'Valoració '!$D$7,"00",A69))," ")</f>
        <v xml:space="preserve"> </v>
      </c>
    </row>
    <row r="70" spans="1:5" x14ac:dyDescent="0.25">
      <c r="A70" s="151">
        <v>63</v>
      </c>
      <c r="B70" s="153"/>
      <c r="C70" s="153"/>
      <c r="D70" s="153"/>
      <c r="E70" s="151" t="str">
        <f>IF(B70&lt;&gt;0,(CONCATENATE("11g_",'Valoració '!$D$7,"00",A70))," ")</f>
        <v xml:space="preserve"> </v>
      </c>
    </row>
    <row r="71" spans="1:5" x14ac:dyDescent="0.25">
      <c r="A71" s="151">
        <v>64</v>
      </c>
      <c r="B71" s="153"/>
      <c r="C71" s="153"/>
      <c r="D71" s="153"/>
      <c r="E71" s="151" t="str">
        <f>IF(B71&lt;&gt;0,(CONCATENATE("11g_",'Valoració '!$D$7,"00",A71))," ")</f>
        <v xml:space="preserve"> </v>
      </c>
    </row>
    <row r="72" spans="1:5" x14ac:dyDescent="0.25">
      <c r="A72" s="151">
        <v>65</v>
      </c>
      <c r="B72" s="153"/>
      <c r="C72" s="153"/>
      <c r="D72" s="153"/>
      <c r="E72" s="151" t="str">
        <f>IF(B72&lt;&gt;0,(CONCATENATE("11g_",'Valoració '!$D$7,"00",A72))," ")</f>
        <v xml:space="preserve"> </v>
      </c>
    </row>
    <row r="73" spans="1:5" x14ac:dyDescent="0.25">
      <c r="A73" s="151">
        <v>66</v>
      </c>
      <c r="B73" s="153"/>
      <c r="C73" s="153"/>
      <c r="D73" s="153"/>
      <c r="E73" s="151" t="str">
        <f>IF(B73&lt;&gt;0,(CONCATENATE("11g_",'Valoració '!$D$7,"00",A73))," ")</f>
        <v xml:space="preserve"> </v>
      </c>
    </row>
    <row r="74" spans="1:5" x14ac:dyDescent="0.25">
      <c r="A74" s="151">
        <v>67</v>
      </c>
      <c r="B74" s="153"/>
      <c r="C74" s="153"/>
      <c r="D74" s="153"/>
      <c r="E74" s="151" t="str">
        <f>IF(B74&lt;&gt;0,(CONCATENATE("11g_",'Valoració '!$D$7,"00",A74))," ")</f>
        <v xml:space="preserve"> </v>
      </c>
    </row>
    <row r="75" spans="1:5" x14ac:dyDescent="0.25">
      <c r="A75" s="151">
        <v>68</v>
      </c>
      <c r="B75" s="153"/>
      <c r="C75" s="153"/>
      <c r="D75" s="153"/>
      <c r="E75" s="151" t="str">
        <f>IF(B75&lt;&gt;0,(CONCATENATE("11g_",'Valoració '!$D$7,"00",A75))," ")</f>
        <v xml:space="preserve"> </v>
      </c>
    </row>
    <row r="76" spans="1:5" x14ac:dyDescent="0.25">
      <c r="A76" s="151">
        <v>69</v>
      </c>
      <c r="B76" s="153"/>
      <c r="C76" s="153"/>
      <c r="D76" s="153"/>
      <c r="E76" s="151" t="str">
        <f>IF(B76&lt;&gt;0,(CONCATENATE("11g_",'Valoració '!$D$7,"00",A76))," ")</f>
        <v xml:space="preserve"> </v>
      </c>
    </row>
    <row r="77" spans="1:5" x14ac:dyDescent="0.25">
      <c r="A77" s="151">
        <v>70</v>
      </c>
      <c r="B77" s="153"/>
      <c r="C77" s="153"/>
      <c r="D77" s="153"/>
      <c r="E77" s="151" t="str">
        <f>IF(B77&lt;&gt;0,(CONCATENATE("11g_",'Valoració '!$D$7,"00",A77))," ")</f>
        <v xml:space="preserve"> </v>
      </c>
    </row>
    <row r="78" spans="1:5" x14ac:dyDescent="0.25">
      <c r="A78" s="151">
        <v>71</v>
      </c>
      <c r="B78" s="153"/>
      <c r="C78" s="153"/>
      <c r="D78" s="153"/>
      <c r="E78" s="151" t="str">
        <f>IF(B78&lt;&gt;0,(CONCATENATE("11g_",'Valoració '!$D$7,"00",A78))," ")</f>
        <v xml:space="preserve"> </v>
      </c>
    </row>
    <row r="79" spans="1:5" x14ac:dyDescent="0.25">
      <c r="A79" s="151">
        <v>72</v>
      </c>
      <c r="B79" s="153"/>
      <c r="C79" s="153"/>
      <c r="D79" s="153"/>
      <c r="E79" s="151" t="str">
        <f>IF(B79&lt;&gt;0,(CONCATENATE("11g_",'Valoració '!$D$7,"00",A79))," ")</f>
        <v xml:space="preserve"> </v>
      </c>
    </row>
    <row r="80" spans="1:5" x14ac:dyDescent="0.25">
      <c r="A80" s="151">
        <v>73</v>
      </c>
      <c r="B80" s="153"/>
      <c r="C80" s="153"/>
      <c r="D80" s="153"/>
      <c r="E80" s="151" t="str">
        <f>IF(B80&lt;&gt;0,(CONCATENATE("11g_",'Valoració '!$D$7,"00",A80))," ")</f>
        <v xml:space="preserve"> </v>
      </c>
    </row>
    <row r="81" spans="1:5" x14ac:dyDescent="0.25">
      <c r="A81" s="151">
        <v>74</v>
      </c>
      <c r="B81" s="153"/>
      <c r="C81" s="153"/>
      <c r="D81" s="153"/>
      <c r="E81" s="151" t="str">
        <f>IF(B81&lt;&gt;0,(CONCATENATE("11g_",'Valoració '!$D$7,"00",A81))," ")</f>
        <v xml:space="preserve"> </v>
      </c>
    </row>
    <row r="82" spans="1:5" x14ac:dyDescent="0.25">
      <c r="A82" s="151">
        <v>75</v>
      </c>
      <c r="B82" s="153"/>
      <c r="C82" s="153"/>
      <c r="D82" s="153"/>
      <c r="E82" s="151" t="str">
        <f>IF(B82&lt;&gt;0,(CONCATENATE("11g_",'Valoració '!$D$7,"00",A82))," ")</f>
        <v xml:space="preserve"> </v>
      </c>
    </row>
    <row r="83" spans="1:5" x14ac:dyDescent="0.25">
      <c r="A83" s="151">
        <v>76</v>
      </c>
      <c r="B83" s="153"/>
      <c r="C83" s="153"/>
      <c r="D83" s="153"/>
      <c r="E83" s="151" t="str">
        <f>IF(B83&lt;&gt;0,(CONCATENATE("11g_",'Valoració '!$D$7,"00",A83))," ")</f>
        <v xml:space="preserve"> </v>
      </c>
    </row>
    <row r="84" spans="1:5" x14ac:dyDescent="0.25">
      <c r="A84" s="151">
        <v>77</v>
      </c>
      <c r="B84" s="153"/>
      <c r="C84" s="153"/>
      <c r="D84" s="153"/>
      <c r="E84" s="151" t="str">
        <f>IF(B84&lt;&gt;0,(CONCATENATE("11g_",'Valoració '!$D$7,"00",A84))," ")</f>
        <v xml:space="preserve"> </v>
      </c>
    </row>
    <row r="85" spans="1:5" x14ac:dyDescent="0.25">
      <c r="A85" s="151">
        <v>78</v>
      </c>
      <c r="B85" s="153"/>
      <c r="C85" s="153"/>
      <c r="D85" s="153"/>
      <c r="E85" s="151" t="str">
        <f>IF(B85&lt;&gt;0,(CONCATENATE("11g_",'Valoració '!$D$7,"00",A85))," ")</f>
        <v xml:space="preserve"> </v>
      </c>
    </row>
    <row r="86" spans="1:5" x14ac:dyDescent="0.25">
      <c r="A86" s="151">
        <v>79</v>
      </c>
      <c r="B86" s="153"/>
      <c r="C86" s="153"/>
      <c r="D86" s="153"/>
      <c r="E86" s="151" t="str">
        <f>IF(B86&lt;&gt;0,(CONCATENATE("11g_",'Valoració '!$D$7,"00",A86))," ")</f>
        <v xml:space="preserve"> </v>
      </c>
    </row>
    <row r="87" spans="1:5" x14ac:dyDescent="0.25">
      <c r="A87" s="151">
        <v>80</v>
      </c>
      <c r="B87" s="153"/>
      <c r="C87" s="153"/>
      <c r="D87" s="153"/>
      <c r="E87" s="151" t="str">
        <f>IF(B87&lt;&gt;0,(CONCATENATE("11g_",'Valoració '!$D$7,"00",A87))," ")</f>
        <v xml:space="preserve"> </v>
      </c>
    </row>
    <row r="88" spans="1:5" x14ac:dyDescent="0.25">
      <c r="A88" s="151">
        <v>81</v>
      </c>
      <c r="B88" s="153"/>
      <c r="C88" s="153"/>
      <c r="D88" s="153"/>
      <c r="E88" s="151" t="str">
        <f>IF(B88&lt;&gt;0,(CONCATENATE("11g_",'Valoració '!$D$7,"00",A88))," ")</f>
        <v xml:space="preserve"> </v>
      </c>
    </row>
    <row r="89" spans="1:5" x14ac:dyDescent="0.25">
      <c r="A89" s="151">
        <v>82</v>
      </c>
      <c r="B89" s="153"/>
      <c r="C89" s="153"/>
      <c r="D89" s="153"/>
      <c r="E89" s="151" t="str">
        <f>IF(B89&lt;&gt;0,(CONCATENATE("11g_",'Valoració '!$D$7,"00",A89))," ")</f>
        <v xml:space="preserve"> </v>
      </c>
    </row>
    <row r="90" spans="1:5" x14ac:dyDescent="0.25">
      <c r="A90" s="151">
        <v>83</v>
      </c>
      <c r="B90" s="153"/>
      <c r="C90" s="153"/>
      <c r="D90" s="153"/>
      <c r="E90" s="151" t="str">
        <f>IF(B90&lt;&gt;0,(CONCATENATE("11g_",'Valoració '!$D$7,"00",A90))," ")</f>
        <v xml:space="preserve"> </v>
      </c>
    </row>
    <row r="91" spans="1:5" x14ac:dyDescent="0.25">
      <c r="A91" s="151">
        <v>84</v>
      </c>
      <c r="B91" s="153"/>
      <c r="C91" s="153"/>
      <c r="D91" s="153"/>
      <c r="E91" s="151" t="str">
        <f>IF(B91&lt;&gt;0,(CONCATENATE("11g_",'Valoració '!$D$7,"00",A91))," ")</f>
        <v xml:space="preserve"> </v>
      </c>
    </row>
    <row r="92" spans="1:5" x14ac:dyDescent="0.25">
      <c r="A92" s="151">
        <v>85</v>
      </c>
      <c r="B92" s="153"/>
      <c r="C92" s="153"/>
      <c r="D92" s="153"/>
      <c r="E92" s="151" t="str">
        <f>IF(B92&lt;&gt;0,(CONCATENATE("11g_",'Valoració '!$D$7,"00",A92))," ")</f>
        <v xml:space="preserve"> </v>
      </c>
    </row>
    <row r="93" spans="1:5" x14ac:dyDescent="0.25">
      <c r="A93" s="151">
        <v>86</v>
      </c>
      <c r="B93" s="153"/>
      <c r="C93" s="153"/>
      <c r="D93" s="153"/>
      <c r="E93" s="151" t="str">
        <f>IF(B93&lt;&gt;0,(CONCATENATE("11g_",'Valoració '!$D$7,"00",A93))," ")</f>
        <v xml:space="preserve"> </v>
      </c>
    </row>
    <row r="94" spans="1:5" x14ac:dyDescent="0.25">
      <c r="A94" s="151">
        <v>87</v>
      </c>
      <c r="B94" s="153"/>
      <c r="C94" s="153"/>
      <c r="D94" s="153"/>
      <c r="E94" s="151" t="str">
        <f>IF(B94&lt;&gt;0,(CONCATENATE("11g_",'Valoració '!$D$7,"00",A94))," ")</f>
        <v xml:space="preserve"> </v>
      </c>
    </row>
    <row r="95" spans="1:5" x14ac:dyDescent="0.25">
      <c r="A95" s="151">
        <v>88</v>
      </c>
      <c r="B95" s="153"/>
      <c r="C95" s="153"/>
      <c r="D95" s="153"/>
      <c r="E95" s="151" t="str">
        <f>IF(B95&lt;&gt;0,(CONCATENATE("11g_",'Valoració '!$D$7,"00",A95))," ")</f>
        <v xml:space="preserve"> </v>
      </c>
    </row>
    <row r="96" spans="1:5" x14ac:dyDescent="0.25">
      <c r="A96" s="151">
        <v>89</v>
      </c>
      <c r="B96" s="153"/>
      <c r="C96" s="153"/>
      <c r="D96" s="153"/>
      <c r="E96" s="151" t="str">
        <f>IF(B96&lt;&gt;0,(CONCATENATE("11g_",'Valoració '!$D$7,"00",A96))," ")</f>
        <v xml:space="preserve"> </v>
      </c>
    </row>
    <row r="97" spans="1:5" x14ac:dyDescent="0.25">
      <c r="A97" s="151">
        <v>90</v>
      </c>
      <c r="B97" s="153"/>
      <c r="C97" s="153"/>
      <c r="D97" s="153"/>
      <c r="E97" s="151" t="str">
        <f>IF(B97&lt;&gt;0,(CONCATENATE("11g_",'Valoració '!$D$7,"00",A97))," ")</f>
        <v xml:space="preserve"> </v>
      </c>
    </row>
    <row r="98" spans="1:5" x14ac:dyDescent="0.25">
      <c r="A98" s="151">
        <v>91</v>
      </c>
      <c r="B98" s="153"/>
      <c r="C98" s="153"/>
      <c r="D98" s="153"/>
      <c r="E98" s="151" t="str">
        <f>IF(B98&lt;&gt;0,(CONCATENATE("11g_",'Valoració '!$D$7,"00",A98))," ")</f>
        <v xml:space="preserve"> </v>
      </c>
    </row>
    <row r="99" spans="1:5" x14ac:dyDescent="0.25">
      <c r="A99" s="151">
        <v>92</v>
      </c>
      <c r="B99" s="153"/>
      <c r="C99" s="153"/>
      <c r="D99" s="153"/>
      <c r="E99" s="151" t="str">
        <f>IF(B99&lt;&gt;0,(CONCATENATE("11g_",'Valoració '!$D$7,"00",A99))," ")</f>
        <v xml:space="preserve"> </v>
      </c>
    </row>
    <row r="100" spans="1:5" x14ac:dyDescent="0.25">
      <c r="A100" s="151">
        <v>93</v>
      </c>
      <c r="B100" s="153"/>
      <c r="C100" s="153"/>
      <c r="D100" s="153"/>
      <c r="E100" s="151" t="str">
        <f>IF(B100&lt;&gt;0,(CONCATENATE("11g_",'Valoració '!$D$7,"00",A100))," ")</f>
        <v xml:space="preserve"> </v>
      </c>
    </row>
    <row r="101" spans="1:5" x14ac:dyDescent="0.25">
      <c r="A101" s="151">
        <v>94</v>
      </c>
      <c r="B101" s="153"/>
      <c r="C101" s="153"/>
      <c r="D101" s="153"/>
      <c r="E101" s="151" t="str">
        <f>IF(B101&lt;&gt;0,(CONCATENATE("11g_",'Valoració '!$D$7,"00",A101))," ")</f>
        <v xml:space="preserve"> </v>
      </c>
    </row>
    <row r="102" spans="1:5" x14ac:dyDescent="0.25">
      <c r="A102" s="151">
        <v>95</v>
      </c>
      <c r="B102" s="153"/>
      <c r="C102" s="153"/>
      <c r="D102" s="153"/>
      <c r="E102" s="151" t="str">
        <f>IF(B102&lt;&gt;0,(CONCATENATE("11g_",'Valoració '!$D$7,"00",A102))," ")</f>
        <v xml:space="preserve"> </v>
      </c>
    </row>
    <row r="103" spans="1:5" x14ac:dyDescent="0.25">
      <c r="A103" s="151">
        <v>96</v>
      </c>
      <c r="B103" s="153"/>
      <c r="C103" s="153"/>
      <c r="D103" s="153"/>
      <c r="E103" s="151" t="str">
        <f>IF(B103&lt;&gt;0,(CONCATENATE("11g_",'Valoració '!$D$7,"00",A103))," ")</f>
        <v xml:space="preserve"> </v>
      </c>
    </row>
    <row r="104" spans="1:5" x14ac:dyDescent="0.25">
      <c r="A104" s="151">
        <v>97</v>
      </c>
      <c r="B104" s="153"/>
      <c r="C104" s="153"/>
      <c r="D104" s="153"/>
      <c r="E104" s="151" t="str">
        <f>IF(B104&lt;&gt;0,(CONCATENATE("11g_",'Valoració '!$D$7,"00",A104))," ")</f>
        <v xml:space="preserve"> </v>
      </c>
    </row>
    <row r="105" spans="1:5" x14ac:dyDescent="0.25">
      <c r="A105" s="151">
        <v>98</v>
      </c>
      <c r="B105" s="153"/>
      <c r="C105" s="153"/>
      <c r="D105" s="153"/>
      <c r="E105" s="151" t="str">
        <f>IF(B105&lt;&gt;0,(CONCATENATE("11g_",'Valoració '!$D$7,"00",A105))," ")</f>
        <v xml:space="preserve"> </v>
      </c>
    </row>
    <row r="106" spans="1:5" x14ac:dyDescent="0.25">
      <c r="A106" s="151">
        <v>99</v>
      </c>
      <c r="B106" s="153"/>
      <c r="C106" s="153"/>
      <c r="D106" s="153"/>
      <c r="E106" s="151" t="str">
        <f>IF(B106&lt;&gt;0,(CONCATENATE("11g_",'Valoració '!$D$7,"00",A106))," ")</f>
        <v xml:space="preserve"> </v>
      </c>
    </row>
    <row r="107" spans="1:5" x14ac:dyDescent="0.25">
      <c r="A107" s="151">
        <v>100</v>
      </c>
      <c r="B107" s="153"/>
      <c r="C107" s="153"/>
      <c r="D107" s="153"/>
      <c r="E107" s="151" t="str">
        <f>IF(B107&lt;&gt;0,(CONCATENATE("11g_",'Valoració '!$D$7,"00",A107))," ")</f>
        <v xml:space="preserve"> </v>
      </c>
    </row>
    <row r="109" spans="1:5" ht="15.75" x14ac:dyDescent="0.25">
      <c r="B109" s="154"/>
      <c r="C109" s="154"/>
    </row>
  </sheetData>
  <sheetProtection algorithmName="SHA-512" hashValue="KaLDXJkbXmwlHlFv2FNF1hVZFehkxrdNpf8HxE8ScI5Hkxx24YaWiRp6RJuV9hx506zbub/CyDqjtmk4cZgJOw==" saltValue="hhuaBv8IrnTM5gk2yGopFw==" spinCount="100000" sheet="1" objects="1" scenarios="1"/>
  <mergeCells count="1">
    <mergeCell ref="A6:D6"/>
  </mergeCells>
  <hyperlinks>
    <hyperlink ref="A4" r:id="rId1" xr:uid="{C4D1DF9C-345D-4BAD-8A40-F1ADE414DFEC}"/>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Enviar">
                <anchor moveWithCells="1" sizeWithCells="1">
                  <from>
                    <xdr:col>3</xdr:col>
                    <xdr:colOff>266700</xdr:colOff>
                    <xdr:row>0</xdr:row>
                    <xdr:rowOff>104775</xdr:rowOff>
                  </from>
                  <to>
                    <xdr:col>4</xdr:col>
                    <xdr:colOff>142875</xdr:colOff>
                    <xdr:row>4</xdr:row>
                    <xdr:rowOff>123825</xdr:rowOff>
                  </to>
                </anchor>
              </controlPr>
            </control>
          </mc:Choice>
        </mc:AlternateContent>
        <mc:AlternateContent xmlns:mc="http://schemas.openxmlformats.org/markup-compatibility/2006">
          <mc:Choice Requires="x14">
            <control shapeId="13315" r:id="rId5" name="Button 3">
              <controlPr defaultSize="0" print="0" autoFill="0" autoPict="0" macro="[1]!Enviar">
                <anchor moveWithCells="1" sizeWithCells="1">
                  <from>
                    <xdr:col>3</xdr:col>
                    <xdr:colOff>266700</xdr:colOff>
                    <xdr:row>0</xdr:row>
                    <xdr:rowOff>104775</xdr:rowOff>
                  </from>
                  <to>
                    <xdr:col>4</xdr:col>
                    <xdr:colOff>142875</xdr:colOff>
                    <xdr:row>4</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10"/>
  <dimension ref="A1:E108"/>
  <sheetViews>
    <sheetView workbookViewId="0">
      <pane ySplit="6" topLeftCell="A7" activePane="bottomLeft" state="frozen"/>
      <selection pane="bottomLeft" activeCell="E16" sqref="E16"/>
    </sheetView>
  </sheetViews>
  <sheetFormatPr baseColWidth="10" defaultColWidth="9.140625" defaultRowHeight="15" x14ac:dyDescent="0.25"/>
  <cols>
    <col min="1" max="1" width="9.140625" style="146"/>
    <col min="2" max="2" width="84.5703125" style="146" customWidth="1"/>
    <col min="3" max="3" width="42.5703125" style="146" customWidth="1"/>
    <col min="4" max="4" width="19.140625" style="146" customWidth="1"/>
    <col min="5" max="5" width="25.28515625" style="146" customWidth="1"/>
    <col min="6" max="16384" width="9.140625" style="146"/>
  </cols>
  <sheetData>
    <row r="1" spans="1:5" x14ac:dyDescent="0.25">
      <c r="A1" s="145" t="s">
        <v>96</v>
      </c>
    </row>
    <row r="2" spans="1:5" x14ac:dyDescent="0.25">
      <c r="A2" s="146" t="s">
        <v>93</v>
      </c>
    </row>
    <row r="3" spans="1:5" ht="39.75" customHeight="1" x14ac:dyDescent="0.25"/>
    <row r="4" spans="1:5" x14ac:dyDescent="0.25">
      <c r="A4" s="147" t="s">
        <v>98</v>
      </c>
    </row>
    <row r="5" spans="1:5" x14ac:dyDescent="0.25">
      <c r="A5" s="303" t="s">
        <v>165</v>
      </c>
      <c r="B5" s="304"/>
      <c r="C5" s="304"/>
      <c r="D5" s="305"/>
    </row>
    <row r="6" spans="1:5" x14ac:dyDescent="0.25">
      <c r="A6" s="149" t="s">
        <v>46</v>
      </c>
      <c r="B6" s="150" t="s">
        <v>97</v>
      </c>
      <c r="C6" s="150" t="s">
        <v>94</v>
      </c>
      <c r="D6" s="150" t="s">
        <v>95</v>
      </c>
      <c r="E6" s="218" t="s">
        <v>44</v>
      </c>
    </row>
    <row r="7" spans="1:5" x14ac:dyDescent="0.25">
      <c r="A7" s="151">
        <v>1</v>
      </c>
      <c r="B7" s="152"/>
      <c r="C7" s="152"/>
      <c r="D7" s="152"/>
      <c r="E7" s="219" t="str">
        <f>IF(B7&lt;&gt;"",CONCATENATE('Valoració '!D7,"1.1.h_00",A7),"")</f>
        <v/>
      </c>
    </row>
    <row r="8" spans="1:5" x14ac:dyDescent="0.25">
      <c r="A8" s="151">
        <v>2</v>
      </c>
      <c r="B8" s="152"/>
      <c r="C8" s="152"/>
      <c r="D8" s="152"/>
      <c r="E8" s="219" t="str">
        <f>IF(B8&lt;&gt;"",CONCATENATE('Valoració '!D8,"1.1.h_00",A8),"")</f>
        <v/>
      </c>
    </row>
    <row r="9" spans="1:5" x14ac:dyDescent="0.25">
      <c r="A9" s="151">
        <v>3</v>
      </c>
      <c r="B9" s="152"/>
      <c r="C9" s="152"/>
      <c r="D9" s="152"/>
      <c r="E9" s="219" t="str">
        <f>IF(B9&lt;&gt;"",CONCATENATE('Valoració '!D9,"1.1.h_00",A9),"")</f>
        <v/>
      </c>
    </row>
    <row r="10" spans="1:5" x14ac:dyDescent="0.25">
      <c r="A10" s="151">
        <v>4</v>
      </c>
      <c r="B10" s="152"/>
      <c r="C10" s="152"/>
      <c r="D10" s="152"/>
      <c r="E10" s="219" t="str">
        <f>IF(B10&lt;&gt;"",CONCATENATE('Valoració '!D10,"1.1.h_00",A10),"")</f>
        <v/>
      </c>
    </row>
    <row r="11" spans="1:5" x14ac:dyDescent="0.25">
      <c r="A11" s="151">
        <v>5</v>
      </c>
      <c r="B11" s="152"/>
      <c r="C11" s="152"/>
      <c r="D11" s="152"/>
      <c r="E11" s="219" t="str">
        <f>IF(B11&lt;&gt;"",CONCATENATE('Valoració '!D11,"1.1.h_00",A11),"")</f>
        <v/>
      </c>
    </row>
    <row r="12" spans="1:5" x14ac:dyDescent="0.25">
      <c r="A12" s="151">
        <v>6</v>
      </c>
      <c r="B12" s="152"/>
      <c r="C12" s="152"/>
      <c r="D12" s="152"/>
      <c r="E12" s="219" t="str">
        <f>IF(B12&lt;&gt;"",CONCATENATE('Valoració '!D12,"1.1.h_00",A12),"")</f>
        <v/>
      </c>
    </row>
    <row r="13" spans="1:5" x14ac:dyDescent="0.25">
      <c r="A13" s="151">
        <v>7</v>
      </c>
      <c r="B13" s="153"/>
      <c r="C13" s="153"/>
      <c r="D13" s="153"/>
      <c r="E13" s="219" t="str">
        <f>IF(B13&lt;&gt;"",CONCATENATE('Valoració '!D13,"1.1.h_00",A13),"")</f>
        <v/>
      </c>
    </row>
    <row r="14" spans="1:5" x14ac:dyDescent="0.25">
      <c r="A14" s="151">
        <v>8</v>
      </c>
      <c r="B14" s="153"/>
      <c r="C14" s="153"/>
      <c r="D14" s="153"/>
      <c r="E14" s="219" t="str">
        <f>IF(B14&lt;&gt;"",CONCATENATE('Valoració '!D14,"1.1.h_00",A14),"")</f>
        <v/>
      </c>
    </row>
    <row r="15" spans="1:5" x14ac:dyDescent="0.25">
      <c r="A15" s="151">
        <v>9</v>
      </c>
      <c r="B15" s="153"/>
      <c r="C15" s="153"/>
      <c r="D15" s="153"/>
      <c r="E15" s="219" t="str">
        <f>IF(B15&lt;&gt;"",CONCATENATE('Valoració '!D15,"1.1.h_00",A15),"")</f>
        <v/>
      </c>
    </row>
    <row r="16" spans="1:5" x14ac:dyDescent="0.25">
      <c r="A16" s="151">
        <v>10</v>
      </c>
      <c r="B16" s="153"/>
      <c r="C16" s="153"/>
      <c r="D16" s="153"/>
      <c r="E16" s="219" t="str">
        <f>IF(B16&lt;&gt;"",CONCATENATE('Valoració '!D16,"1.1.h_00",A16),"")</f>
        <v/>
      </c>
    </row>
    <row r="17" spans="1:5" x14ac:dyDescent="0.25">
      <c r="A17" s="151">
        <v>11</v>
      </c>
      <c r="B17" s="153"/>
      <c r="C17" s="153"/>
      <c r="D17" s="153"/>
      <c r="E17" s="219" t="str">
        <f>IF(B17&lt;&gt;"",CONCATENATE('Valoració '!D17,"1.1.h_00",A17),"")</f>
        <v/>
      </c>
    </row>
    <row r="18" spans="1:5" x14ac:dyDescent="0.25">
      <c r="A18" s="151">
        <v>12</v>
      </c>
      <c r="B18" s="153"/>
      <c r="C18" s="153"/>
      <c r="D18" s="153"/>
      <c r="E18" s="219" t="str">
        <f>IF(B18&lt;&gt;"",CONCATENATE('Valoració '!D18,"1.1.h_00",A18),"")</f>
        <v/>
      </c>
    </row>
    <row r="19" spans="1:5" x14ac:dyDescent="0.25">
      <c r="A19" s="151">
        <v>13</v>
      </c>
      <c r="B19" s="153"/>
      <c r="C19" s="153"/>
      <c r="D19" s="153"/>
      <c r="E19" s="219" t="str">
        <f>IF(B19&lt;&gt;"",CONCATENATE('Valoració '!D19,"1.1.h_00",A19),"")</f>
        <v/>
      </c>
    </row>
    <row r="20" spans="1:5" x14ac:dyDescent="0.25">
      <c r="A20" s="151">
        <v>14</v>
      </c>
      <c r="B20" s="153"/>
      <c r="C20" s="153"/>
      <c r="D20" s="153"/>
      <c r="E20" s="219" t="str">
        <f>IF(B20&lt;&gt;"",CONCATENATE('Valoració '!D20,"1.1.h_00",A20),"")</f>
        <v/>
      </c>
    </row>
    <row r="21" spans="1:5" x14ac:dyDescent="0.25">
      <c r="A21" s="151">
        <v>15</v>
      </c>
      <c r="B21" s="153"/>
      <c r="C21" s="153"/>
      <c r="D21" s="153"/>
      <c r="E21" s="219" t="str">
        <f>IF(B21&lt;&gt;"",CONCATENATE('Valoració '!D21,"1.1.h_00",A21),"")</f>
        <v/>
      </c>
    </row>
    <row r="22" spans="1:5" x14ac:dyDescent="0.25">
      <c r="A22" s="151">
        <v>16</v>
      </c>
      <c r="B22" s="153"/>
      <c r="C22" s="153"/>
      <c r="D22" s="153"/>
      <c r="E22" s="219" t="str">
        <f>IF(B22&lt;&gt;"",CONCATENATE('Valoració '!D22,"1.1.h_00",A22),"")</f>
        <v/>
      </c>
    </row>
    <row r="23" spans="1:5" x14ac:dyDescent="0.25">
      <c r="A23" s="151">
        <v>17</v>
      </c>
      <c r="B23" s="153"/>
      <c r="C23" s="153"/>
      <c r="D23" s="153"/>
      <c r="E23" s="219" t="str">
        <f>IF(B23&lt;&gt;"",CONCATENATE('Valoració '!D23,"1.1.h_00",A23),"")</f>
        <v/>
      </c>
    </row>
    <row r="24" spans="1:5" x14ac:dyDescent="0.25">
      <c r="A24" s="151">
        <v>18</v>
      </c>
      <c r="B24" s="153"/>
      <c r="C24" s="153"/>
      <c r="D24" s="153"/>
      <c r="E24" s="219" t="str">
        <f>IF(B24&lt;&gt;"",CONCATENATE('Valoració '!D24,"1.1.h_00",A24),"")</f>
        <v/>
      </c>
    </row>
    <row r="25" spans="1:5" x14ac:dyDescent="0.25">
      <c r="A25" s="151">
        <v>19</v>
      </c>
      <c r="B25" s="153"/>
      <c r="C25" s="153"/>
      <c r="D25" s="153"/>
      <c r="E25" s="219" t="str">
        <f>IF(B25&lt;&gt;"",CONCATENATE('Valoració '!D25,"1.1.h_00",A25),"")</f>
        <v/>
      </c>
    </row>
    <row r="26" spans="1:5" x14ac:dyDescent="0.25">
      <c r="A26" s="151">
        <v>20</v>
      </c>
      <c r="B26" s="153"/>
      <c r="C26" s="153"/>
      <c r="D26" s="153"/>
      <c r="E26" s="219" t="str">
        <f>IF(B26&lt;&gt;"",CONCATENATE('Valoració '!D26,"1.1.h_00",A26),"")</f>
        <v/>
      </c>
    </row>
    <row r="27" spans="1:5" x14ac:dyDescent="0.25">
      <c r="A27" s="151">
        <v>21</v>
      </c>
      <c r="B27" s="153"/>
      <c r="C27" s="153"/>
      <c r="D27" s="153"/>
      <c r="E27" s="219" t="str">
        <f>IF(B27&lt;&gt;"",CONCATENATE('Valoració '!D27,"1.1.h_00",A27),"")</f>
        <v/>
      </c>
    </row>
    <row r="28" spans="1:5" x14ac:dyDescent="0.25">
      <c r="A28" s="151">
        <v>22</v>
      </c>
      <c r="B28" s="153"/>
      <c r="C28" s="153"/>
      <c r="D28" s="153"/>
      <c r="E28" s="219" t="str">
        <f>IF(B28&lt;&gt;"",CONCATENATE('Valoració '!D28,"1.1.h_00",A28),"")</f>
        <v/>
      </c>
    </row>
    <row r="29" spans="1:5" x14ac:dyDescent="0.25">
      <c r="A29" s="151">
        <v>23</v>
      </c>
      <c r="B29" s="153"/>
      <c r="C29" s="153"/>
      <c r="D29" s="153"/>
      <c r="E29" s="219" t="str">
        <f>IF(B29&lt;&gt;"",CONCATENATE('Valoració '!D29,"1.1.h_00",A29),"")</f>
        <v/>
      </c>
    </row>
    <row r="30" spans="1:5" x14ac:dyDescent="0.25">
      <c r="A30" s="151">
        <v>24</v>
      </c>
      <c r="B30" s="153"/>
      <c r="C30" s="153"/>
      <c r="D30" s="153"/>
      <c r="E30" s="219" t="str">
        <f>IF(B30&lt;&gt;"",CONCATENATE('Valoració '!D30,"1.1.h_00",A30),"")</f>
        <v/>
      </c>
    </row>
    <row r="31" spans="1:5" x14ac:dyDescent="0.25">
      <c r="A31" s="151">
        <v>25</v>
      </c>
      <c r="B31" s="153"/>
      <c r="C31" s="153"/>
      <c r="D31" s="153"/>
      <c r="E31" s="219" t="str">
        <f>IF(B31&lt;&gt;"",CONCATENATE('Valoració '!D31,"1.1.h_00",A31),"")</f>
        <v/>
      </c>
    </row>
    <row r="32" spans="1:5" x14ac:dyDescent="0.25">
      <c r="A32" s="151">
        <v>26</v>
      </c>
      <c r="B32" s="153"/>
      <c r="C32" s="153"/>
      <c r="D32" s="153"/>
      <c r="E32" s="219" t="str">
        <f>IF(B32&lt;&gt;"",CONCATENATE('Valoració '!D32,"1.1.h_00",A32),"")</f>
        <v/>
      </c>
    </row>
    <row r="33" spans="1:5" x14ac:dyDescent="0.25">
      <c r="A33" s="151">
        <v>27</v>
      </c>
      <c r="B33" s="153"/>
      <c r="C33" s="153"/>
      <c r="D33" s="153"/>
      <c r="E33" s="219" t="str">
        <f>IF(B33&lt;&gt;"",CONCATENATE('Valoració '!D33,"1.1.h_00",A33),"")</f>
        <v/>
      </c>
    </row>
    <row r="34" spans="1:5" x14ac:dyDescent="0.25">
      <c r="A34" s="151">
        <v>28</v>
      </c>
      <c r="B34" s="153"/>
      <c r="C34" s="153"/>
      <c r="D34" s="153"/>
      <c r="E34" s="219" t="str">
        <f>IF(B34&lt;&gt;"",CONCATENATE('Valoració '!D34,"1.1.h_00",A34),"")</f>
        <v/>
      </c>
    </row>
    <row r="35" spans="1:5" x14ac:dyDescent="0.25">
      <c r="A35" s="151">
        <v>29</v>
      </c>
      <c r="B35" s="153"/>
      <c r="C35" s="153"/>
      <c r="D35" s="153"/>
      <c r="E35" s="219" t="str">
        <f>IF(B35&lt;&gt;"",CONCATENATE('Valoració '!D35,"1.1.h_00",A35),"")</f>
        <v/>
      </c>
    </row>
    <row r="36" spans="1:5" x14ac:dyDescent="0.25">
      <c r="A36" s="151">
        <v>30</v>
      </c>
      <c r="B36" s="153"/>
      <c r="C36" s="153"/>
      <c r="D36" s="153"/>
      <c r="E36" s="219" t="str">
        <f>IF(B36&lt;&gt;"",CONCATENATE('Valoració '!D36,"1.1.h_00",A36),"")</f>
        <v/>
      </c>
    </row>
    <row r="37" spans="1:5" x14ac:dyDescent="0.25">
      <c r="A37" s="151">
        <v>31</v>
      </c>
      <c r="B37" s="153"/>
      <c r="C37" s="153"/>
      <c r="D37" s="153"/>
      <c r="E37" s="219" t="str">
        <f>IF(B37&lt;&gt;"",CONCATENATE('Valoració '!D37,"1.1.h_00",A37),"")</f>
        <v/>
      </c>
    </row>
    <row r="38" spans="1:5" x14ac:dyDescent="0.25">
      <c r="A38" s="151">
        <v>32</v>
      </c>
      <c r="B38" s="153"/>
      <c r="C38" s="153"/>
      <c r="D38" s="153"/>
      <c r="E38" s="219" t="str">
        <f>IF(B38&lt;&gt;"",CONCATENATE('Valoració '!D38,"1.1.h_00",A38),"")</f>
        <v/>
      </c>
    </row>
    <row r="39" spans="1:5" x14ac:dyDescent="0.25">
      <c r="A39" s="151">
        <v>33</v>
      </c>
      <c r="B39" s="153"/>
      <c r="C39" s="153"/>
      <c r="D39" s="153"/>
      <c r="E39" s="219" t="str">
        <f>IF(B39&lt;&gt;"",CONCATENATE('Valoració '!D39,"1.1.h_00",A39),"")</f>
        <v/>
      </c>
    </row>
    <row r="40" spans="1:5" x14ac:dyDescent="0.25">
      <c r="A40" s="151">
        <v>34</v>
      </c>
      <c r="B40" s="153"/>
      <c r="C40" s="153"/>
      <c r="D40" s="153"/>
      <c r="E40" s="219" t="str">
        <f>IF(B40&lt;&gt;"",CONCATENATE('Valoració '!D40,"1.1.h_00",A40),"")</f>
        <v/>
      </c>
    </row>
    <row r="41" spans="1:5" x14ac:dyDescent="0.25">
      <c r="A41" s="151">
        <v>35</v>
      </c>
      <c r="B41" s="153"/>
      <c r="C41" s="153"/>
      <c r="D41" s="153"/>
      <c r="E41" s="219" t="str">
        <f>IF(B41&lt;&gt;"",CONCATENATE('Valoració '!D41,"1.1.h_00",A41),"")</f>
        <v/>
      </c>
    </row>
    <row r="42" spans="1:5" x14ac:dyDescent="0.25">
      <c r="A42" s="151">
        <v>36</v>
      </c>
      <c r="B42" s="153"/>
      <c r="C42" s="153"/>
      <c r="D42" s="153"/>
      <c r="E42" s="219" t="str">
        <f>IF(B42&lt;&gt;"",CONCATENATE('Valoració '!D42,"1.1.h_00",A42),"")</f>
        <v/>
      </c>
    </row>
    <row r="43" spans="1:5" x14ac:dyDescent="0.25">
      <c r="A43" s="151">
        <v>37</v>
      </c>
      <c r="B43" s="153"/>
      <c r="C43" s="153"/>
      <c r="D43" s="153"/>
      <c r="E43" s="219" t="str">
        <f>IF(B43&lt;&gt;"",CONCATENATE('Valoració '!D43,"1.1.h_00",A43),"")</f>
        <v/>
      </c>
    </row>
    <row r="44" spans="1:5" x14ac:dyDescent="0.25">
      <c r="A44" s="151">
        <v>38</v>
      </c>
      <c r="B44" s="153"/>
      <c r="C44" s="153"/>
      <c r="D44" s="153"/>
      <c r="E44" s="219" t="str">
        <f>IF(B44&lt;&gt;"",CONCATENATE('Valoració '!D44,"1.1.h_00",A44),"")</f>
        <v/>
      </c>
    </row>
    <row r="45" spans="1:5" x14ac:dyDescent="0.25">
      <c r="A45" s="151">
        <v>39</v>
      </c>
      <c r="B45" s="153"/>
      <c r="C45" s="153"/>
      <c r="D45" s="153"/>
      <c r="E45" s="219" t="str">
        <f>IF(B45&lt;&gt;"",CONCATENATE('Valoració '!D45,"1.1.h_00",A45),"")</f>
        <v/>
      </c>
    </row>
    <row r="46" spans="1:5" x14ac:dyDescent="0.25">
      <c r="A46" s="151">
        <v>40</v>
      </c>
      <c r="B46" s="153"/>
      <c r="C46" s="153"/>
      <c r="D46" s="153"/>
      <c r="E46" s="219" t="str">
        <f>IF(B46&lt;&gt;"",CONCATENATE('Valoració '!D46,"1.1.h_00",A46),"")</f>
        <v/>
      </c>
    </row>
    <row r="47" spans="1:5" x14ac:dyDescent="0.25">
      <c r="A47" s="151">
        <v>41</v>
      </c>
      <c r="B47" s="153"/>
      <c r="C47" s="153"/>
      <c r="D47" s="153"/>
      <c r="E47" s="219" t="str">
        <f>IF(B47&lt;&gt;"",CONCATENATE('Valoració '!D47,"1.1.h_00",A47),"")</f>
        <v/>
      </c>
    </row>
    <row r="48" spans="1:5" x14ac:dyDescent="0.25">
      <c r="A48" s="151">
        <v>42</v>
      </c>
      <c r="B48" s="153"/>
      <c r="C48" s="153"/>
      <c r="D48" s="153"/>
      <c r="E48" s="219" t="str">
        <f>IF(B48&lt;&gt;"",CONCATENATE('Valoració '!D48,"1.1.h_00",A48),"")</f>
        <v/>
      </c>
    </row>
    <row r="49" spans="1:5" x14ac:dyDescent="0.25">
      <c r="A49" s="151">
        <v>43</v>
      </c>
      <c r="B49" s="153"/>
      <c r="C49" s="153"/>
      <c r="D49" s="153"/>
      <c r="E49" s="219" t="str">
        <f>IF(B49&lt;&gt;"",CONCATENATE('Valoració '!D49,"1.1.h_00",A49),"")</f>
        <v/>
      </c>
    </row>
    <row r="50" spans="1:5" x14ac:dyDescent="0.25">
      <c r="A50" s="151">
        <v>44</v>
      </c>
      <c r="B50" s="153"/>
      <c r="C50" s="153"/>
      <c r="D50" s="153"/>
      <c r="E50" s="219" t="str">
        <f>IF(B50&lt;&gt;"",CONCATENATE('Valoració '!D50,"1.1.h_00",A50),"")</f>
        <v/>
      </c>
    </row>
    <row r="51" spans="1:5" x14ac:dyDescent="0.25">
      <c r="A51" s="151">
        <v>45</v>
      </c>
      <c r="B51" s="153"/>
      <c r="C51" s="153"/>
      <c r="D51" s="153"/>
      <c r="E51" s="219" t="str">
        <f>IF(B51&lt;&gt;"",CONCATENATE('Valoració '!D51,"1.1.h_00",A51),"")</f>
        <v/>
      </c>
    </row>
    <row r="52" spans="1:5" x14ac:dyDescent="0.25">
      <c r="A52" s="151">
        <v>46</v>
      </c>
      <c r="B52" s="153"/>
      <c r="C52" s="153"/>
      <c r="D52" s="153"/>
      <c r="E52" s="219" t="str">
        <f>IF(B52&lt;&gt;"",CONCATENATE('Valoració '!D52,"1.1.h_00",A52),"")</f>
        <v/>
      </c>
    </row>
    <row r="53" spans="1:5" x14ac:dyDescent="0.25">
      <c r="A53" s="151">
        <v>47</v>
      </c>
      <c r="B53" s="153"/>
      <c r="C53" s="153"/>
      <c r="D53" s="153"/>
      <c r="E53" s="219" t="str">
        <f>IF(B53&lt;&gt;"",CONCATENATE('Valoració '!D53,"1.1.h_00",A53),"")</f>
        <v/>
      </c>
    </row>
    <row r="54" spans="1:5" x14ac:dyDescent="0.25">
      <c r="A54" s="151">
        <v>48</v>
      </c>
      <c r="B54" s="153"/>
      <c r="C54" s="153"/>
      <c r="D54" s="153"/>
      <c r="E54" s="219" t="str">
        <f>IF(B54&lt;&gt;"",CONCATENATE('Valoració '!D54,"1.1.h_00",A54),"")</f>
        <v/>
      </c>
    </row>
    <row r="55" spans="1:5" x14ac:dyDescent="0.25">
      <c r="A55" s="151">
        <v>49</v>
      </c>
      <c r="B55" s="153"/>
      <c r="C55" s="153"/>
      <c r="D55" s="153"/>
      <c r="E55" s="219" t="str">
        <f>IF(B55&lt;&gt;"",CONCATENATE('Valoració '!D55,"1.1.h_00",A55),"")</f>
        <v/>
      </c>
    </row>
    <row r="56" spans="1:5" x14ac:dyDescent="0.25">
      <c r="A56" s="151">
        <v>50</v>
      </c>
      <c r="B56" s="153"/>
      <c r="C56" s="153"/>
      <c r="D56" s="153"/>
      <c r="E56" s="219" t="str">
        <f>IF(B56&lt;&gt;"",CONCATENATE('Valoració '!D56,"1.1.h_00",A56),"")</f>
        <v/>
      </c>
    </row>
    <row r="57" spans="1:5" x14ac:dyDescent="0.25">
      <c r="A57" s="151">
        <v>51</v>
      </c>
      <c r="B57" s="153"/>
      <c r="C57" s="153"/>
      <c r="D57" s="153"/>
      <c r="E57" s="219" t="str">
        <f>IF(B57&lt;&gt;"",CONCATENATE('Valoració '!D57,"1.1.h_00",A57),"")</f>
        <v/>
      </c>
    </row>
    <row r="58" spans="1:5" x14ac:dyDescent="0.25">
      <c r="A58" s="151">
        <v>52</v>
      </c>
      <c r="B58" s="153"/>
      <c r="C58" s="153"/>
      <c r="D58" s="153"/>
      <c r="E58" s="219" t="str">
        <f>IF(B58&lt;&gt;"",CONCATENATE('Valoració '!D58,"1.1.h_00",A58),"")</f>
        <v/>
      </c>
    </row>
    <row r="59" spans="1:5" x14ac:dyDescent="0.25">
      <c r="A59" s="151">
        <v>53</v>
      </c>
      <c r="B59" s="153"/>
      <c r="C59" s="153"/>
      <c r="D59" s="153"/>
      <c r="E59" s="219" t="str">
        <f>IF(B59&lt;&gt;"",CONCATENATE('Valoració '!D59,"1.1.h_00",A59),"")</f>
        <v/>
      </c>
    </row>
    <row r="60" spans="1:5" x14ac:dyDescent="0.25">
      <c r="A60" s="151">
        <v>54</v>
      </c>
      <c r="B60" s="153"/>
      <c r="C60" s="153"/>
      <c r="D60" s="153"/>
      <c r="E60" s="219" t="str">
        <f>IF(B60&lt;&gt;"",CONCATENATE('Valoració '!D60,"1.1.h_00",A60),"")</f>
        <v/>
      </c>
    </row>
    <row r="61" spans="1:5" x14ac:dyDescent="0.25">
      <c r="A61" s="151">
        <v>55</v>
      </c>
      <c r="B61" s="153"/>
      <c r="C61" s="153"/>
      <c r="D61" s="153"/>
      <c r="E61" s="219" t="str">
        <f>IF(B61&lt;&gt;"",CONCATENATE('Valoració '!D61,"1.1.h_00",A61),"")</f>
        <v/>
      </c>
    </row>
    <row r="62" spans="1:5" x14ac:dyDescent="0.25">
      <c r="A62" s="151">
        <v>56</v>
      </c>
      <c r="B62" s="153"/>
      <c r="C62" s="153"/>
      <c r="D62" s="153"/>
      <c r="E62" s="219" t="str">
        <f>IF(B62&lt;&gt;"",CONCATENATE('Valoració '!D62,"1.1.h_00",A62),"")</f>
        <v/>
      </c>
    </row>
    <row r="63" spans="1:5" x14ac:dyDescent="0.25">
      <c r="A63" s="151">
        <v>57</v>
      </c>
      <c r="B63" s="153"/>
      <c r="C63" s="153"/>
      <c r="D63" s="153"/>
      <c r="E63" s="219" t="str">
        <f>IF(B63&lt;&gt;"",CONCATENATE('Valoració '!D63,"1.1.h_00",A63),"")</f>
        <v/>
      </c>
    </row>
    <row r="64" spans="1:5" x14ac:dyDescent="0.25">
      <c r="A64" s="151">
        <v>58</v>
      </c>
      <c r="B64" s="153"/>
      <c r="C64" s="153"/>
      <c r="D64" s="153"/>
      <c r="E64" s="219" t="str">
        <f>IF(B64&lt;&gt;"",CONCATENATE('Valoració '!D64,"1.1.h_00",A64),"")</f>
        <v/>
      </c>
    </row>
    <row r="65" spans="1:5" x14ac:dyDescent="0.25">
      <c r="A65" s="151">
        <v>59</v>
      </c>
      <c r="B65" s="153"/>
      <c r="C65" s="153"/>
      <c r="D65" s="153"/>
      <c r="E65" s="219" t="str">
        <f>IF(B65&lt;&gt;"",CONCATENATE('Valoració '!D65,"1.1.h_00",A65),"")</f>
        <v/>
      </c>
    </row>
    <row r="66" spans="1:5" x14ac:dyDescent="0.25">
      <c r="A66" s="151">
        <v>60</v>
      </c>
      <c r="B66" s="153"/>
      <c r="C66" s="153"/>
      <c r="D66" s="153"/>
      <c r="E66" s="219" t="str">
        <f>IF(B66&lt;&gt;"",CONCATENATE('Valoració '!D66,"1.1.h_00",A66),"")</f>
        <v/>
      </c>
    </row>
    <row r="67" spans="1:5" x14ac:dyDescent="0.25">
      <c r="A67" s="151">
        <v>61</v>
      </c>
      <c r="B67" s="153"/>
      <c r="C67" s="153"/>
      <c r="D67" s="153"/>
      <c r="E67" s="219" t="str">
        <f>IF(B67&lt;&gt;"",CONCATENATE('Valoració '!D67,"1.1.h_00",A67),"")</f>
        <v/>
      </c>
    </row>
    <row r="68" spans="1:5" x14ac:dyDescent="0.25">
      <c r="A68" s="151">
        <v>62</v>
      </c>
      <c r="B68" s="153"/>
      <c r="C68" s="153"/>
      <c r="D68" s="153"/>
      <c r="E68" s="219" t="str">
        <f>IF(B68&lt;&gt;"",CONCATENATE('Valoració '!D68,"1.1.h_00",A68),"")</f>
        <v/>
      </c>
    </row>
    <row r="69" spans="1:5" x14ac:dyDescent="0.25">
      <c r="A69" s="151">
        <v>63</v>
      </c>
      <c r="B69" s="153"/>
      <c r="C69" s="153"/>
      <c r="D69" s="153"/>
      <c r="E69" s="219" t="str">
        <f>IF(B69&lt;&gt;"",CONCATENATE('Valoració '!D69,"1.1.h_00",A69),"")</f>
        <v/>
      </c>
    </row>
    <row r="70" spans="1:5" x14ac:dyDescent="0.25">
      <c r="A70" s="151">
        <v>64</v>
      </c>
      <c r="B70" s="153"/>
      <c r="C70" s="153"/>
      <c r="D70" s="153"/>
      <c r="E70" s="219" t="str">
        <f>IF(B70&lt;&gt;"",CONCATENATE('Valoració '!D70,"1.1.h_00",A70),"")</f>
        <v/>
      </c>
    </row>
    <row r="71" spans="1:5" x14ac:dyDescent="0.25">
      <c r="A71" s="151">
        <v>65</v>
      </c>
      <c r="B71" s="153"/>
      <c r="C71" s="153"/>
      <c r="D71" s="153"/>
      <c r="E71" s="219" t="str">
        <f>IF(B71&lt;&gt;"",CONCATENATE('Valoració '!D71,"1.1.h_00",A71),"")</f>
        <v/>
      </c>
    </row>
    <row r="72" spans="1:5" x14ac:dyDescent="0.25">
      <c r="A72" s="151">
        <v>66</v>
      </c>
      <c r="B72" s="153"/>
      <c r="C72" s="153"/>
      <c r="D72" s="153"/>
      <c r="E72" s="219" t="str">
        <f>IF(B72&lt;&gt;"",CONCATENATE('Valoració '!D72,"1.1.h_00",A72),"")</f>
        <v/>
      </c>
    </row>
    <row r="73" spans="1:5" x14ac:dyDescent="0.25">
      <c r="A73" s="151">
        <v>67</v>
      </c>
      <c r="B73" s="153"/>
      <c r="C73" s="153"/>
      <c r="D73" s="153"/>
      <c r="E73" s="219" t="str">
        <f>IF(B73&lt;&gt;"",CONCATENATE('Valoració '!D73,"1.1.h_00",A73),"")</f>
        <v/>
      </c>
    </row>
    <row r="74" spans="1:5" x14ac:dyDescent="0.25">
      <c r="A74" s="151">
        <v>68</v>
      </c>
      <c r="B74" s="153"/>
      <c r="C74" s="153"/>
      <c r="D74" s="153"/>
      <c r="E74" s="219" t="str">
        <f>IF(B74&lt;&gt;"",CONCATENATE('Valoració '!D74,"1.1.h_00",A74),"")</f>
        <v/>
      </c>
    </row>
    <row r="75" spans="1:5" x14ac:dyDescent="0.25">
      <c r="A75" s="151">
        <v>69</v>
      </c>
      <c r="B75" s="153"/>
      <c r="C75" s="153"/>
      <c r="D75" s="153"/>
      <c r="E75" s="219" t="str">
        <f>IF(B75&lt;&gt;"",CONCATENATE('Valoració '!D75,"1.1.h_00",A75),"")</f>
        <v/>
      </c>
    </row>
    <row r="76" spans="1:5" x14ac:dyDescent="0.25">
      <c r="A76" s="151">
        <v>70</v>
      </c>
      <c r="B76" s="153"/>
      <c r="C76" s="153"/>
      <c r="D76" s="153"/>
      <c r="E76" s="219" t="str">
        <f>IF(B76&lt;&gt;"",CONCATENATE('Valoració '!D76,"1.1.h_00",A76),"")</f>
        <v/>
      </c>
    </row>
    <row r="77" spans="1:5" x14ac:dyDescent="0.25">
      <c r="A77" s="151">
        <v>71</v>
      </c>
      <c r="B77" s="153"/>
      <c r="C77" s="153"/>
      <c r="D77" s="153"/>
      <c r="E77" s="219" t="str">
        <f>IF(B77&lt;&gt;"",CONCATENATE('Valoració '!D77,"1.1.h_00",A77),"")</f>
        <v/>
      </c>
    </row>
    <row r="78" spans="1:5" x14ac:dyDescent="0.25">
      <c r="A78" s="151">
        <v>72</v>
      </c>
      <c r="B78" s="153"/>
      <c r="C78" s="153"/>
      <c r="D78" s="153"/>
      <c r="E78" s="219" t="str">
        <f>IF(B78&lt;&gt;"",CONCATENATE('Valoració '!D78,"1.1.h_00",A78),"")</f>
        <v/>
      </c>
    </row>
    <row r="79" spans="1:5" x14ac:dyDescent="0.25">
      <c r="A79" s="151">
        <v>73</v>
      </c>
      <c r="B79" s="153"/>
      <c r="C79" s="153"/>
      <c r="D79" s="153"/>
      <c r="E79" s="219" t="str">
        <f>IF(B79&lt;&gt;"",CONCATENATE('Valoració '!D79,"1.1.h_00",A79),"")</f>
        <v/>
      </c>
    </row>
    <row r="80" spans="1:5" x14ac:dyDescent="0.25">
      <c r="A80" s="151">
        <v>74</v>
      </c>
      <c r="B80" s="153"/>
      <c r="C80" s="153"/>
      <c r="D80" s="153"/>
      <c r="E80" s="219" t="str">
        <f>IF(B80&lt;&gt;"",CONCATENATE('Valoració '!D80,"1.1.h_00",A80),"")</f>
        <v/>
      </c>
    </row>
    <row r="81" spans="1:5" x14ac:dyDescent="0.25">
      <c r="A81" s="151">
        <v>75</v>
      </c>
      <c r="B81" s="153"/>
      <c r="C81" s="153"/>
      <c r="D81" s="153"/>
      <c r="E81" s="219" t="str">
        <f>IF(B81&lt;&gt;"",CONCATENATE('Valoració '!D81,"1.1.h_00",A81),"")</f>
        <v/>
      </c>
    </row>
    <row r="82" spans="1:5" x14ac:dyDescent="0.25">
      <c r="A82" s="151">
        <v>76</v>
      </c>
      <c r="B82" s="153"/>
      <c r="C82" s="153"/>
      <c r="D82" s="153"/>
      <c r="E82" s="219" t="str">
        <f>IF(B82&lt;&gt;"",CONCATENATE('Valoració '!D82,"1.1.h_00",A82),"")</f>
        <v/>
      </c>
    </row>
    <row r="83" spans="1:5" x14ac:dyDescent="0.25">
      <c r="A83" s="151">
        <v>77</v>
      </c>
      <c r="B83" s="153"/>
      <c r="C83" s="153"/>
      <c r="D83" s="153"/>
      <c r="E83" s="219" t="str">
        <f>IF(B83&lt;&gt;"",CONCATENATE('Valoració '!D83,"1.1.h_00",A83),"")</f>
        <v/>
      </c>
    </row>
    <row r="84" spans="1:5" x14ac:dyDescent="0.25">
      <c r="A84" s="151">
        <v>78</v>
      </c>
      <c r="B84" s="153"/>
      <c r="C84" s="153"/>
      <c r="D84" s="153"/>
      <c r="E84" s="219" t="str">
        <f>IF(B84&lt;&gt;"",CONCATENATE('Valoració '!D84,"1.1.h_00",A84),"")</f>
        <v/>
      </c>
    </row>
    <row r="85" spans="1:5" x14ac:dyDescent="0.25">
      <c r="A85" s="151">
        <v>79</v>
      </c>
      <c r="B85" s="153"/>
      <c r="C85" s="153"/>
      <c r="D85" s="153"/>
      <c r="E85" s="219" t="str">
        <f>IF(B85&lt;&gt;"",CONCATENATE('Valoració '!D85,"1.1.h_00",A85),"")</f>
        <v/>
      </c>
    </row>
    <row r="86" spans="1:5" x14ac:dyDescent="0.25">
      <c r="A86" s="151">
        <v>80</v>
      </c>
      <c r="B86" s="153"/>
      <c r="C86" s="153"/>
      <c r="D86" s="153"/>
      <c r="E86" s="219" t="str">
        <f>IF(B86&lt;&gt;"",CONCATENATE('Valoració '!D86,"1.1.h_00",A86),"")</f>
        <v/>
      </c>
    </row>
    <row r="87" spans="1:5" x14ac:dyDescent="0.25">
      <c r="A87" s="151">
        <v>81</v>
      </c>
      <c r="B87" s="153"/>
      <c r="C87" s="153"/>
      <c r="D87" s="153"/>
      <c r="E87" s="219" t="str">
        <f>IF(B87&lt;&gt;"",CONCATENATE('Valoració '!D87,"1.1.h_00",A87),"")</f>
        <v/>
      </c>
    </row>
    <row r="88" spans="1:5" x14ac:dyDescent="0.25">
      <c r="A88" s="151">
        <v>82</v>
      </c>
      <c r="B88" s="153"/>
      <c r="C88" s="153"/>
      <c r="D88" s="153"/>
      <c r="E88" s="219" t="str">
        <f>IF(B88&lt;&gt;"",CONCATENATE('Valoració '!D88,"1.1.h_00",A88),"")</f>
        <v/>
      </c>
    </row>
    <row r="89" spans="1:5" x14ac:dyDescent="0.25">
      <c r="A89" s="151">
        <v>83</v>
      </c>
      <c r="B89" s="153"/>
      <c r="C89" s="153"/>
      <c r="D89" s="153"/>
      <c r="E89" s="219" t="str">
        <f>IF(B89&lt;&gt;"",CONCATENATE('Valoració '!D89,"1.1.h_00",A89),"")</f>
        <v/>
      </c>
    </row>
    <row r="90" spans="1:5" x14ac:dyDescent="0.25">
      <c r="A90" s="151">
        <v>84</v>
      </c>
      <c r="B90" s="153"/>
      <c r="C90" s="153"/>
      <c r="D90" s="153"/>
      <c r="E90" s="219" t="str">
        <f>IF(B90&lt;&gt;"",CONCATENATE('Valoració '!D90,"1.1.h_00",A90),"")</f>
        <v/>
      </c>
    </row>
    <row r="91" spans="1:5" x14ac:dyDescent="0.25">
      <c r="A91" s="151">
        <v>85</v>
      </c>
      <c r="B91" s="153"/>
      <c r="C91" s="153"/>
      <c r="D91" s="153"/>
      <c r="E91" s="219" t="str">
        <f>IF(B91&lt;&gt;"",CONCATENATE('Valoració '!D91,"1.1.h_00",A91),"")</f>
        <v/>
      </c>
    </row>
    <row r="92" spans="1:5" x14ac:dyDescent="0.25">
      <c r="A92" s="151">
        <v>86</v>
      </c>
      <c r="B92" s="153"/>
      <c r="C92" s="153"/>
      <c r="D92" s="153"/>
      <c r="E92" s="219" t="str">
        <f>IF(B92&lt;&gt;"",CONCATENATE('Valoració '!D92,"1.1.h_00",A92),"")</f>
        <v/>
      </c>
    </row>
    <row r="93" spans="1:5" x14ac:dyDescent="0.25">
      <c r="A93" s="151">
        <v>87</v>
      </c>
      <c r="B93" s="153"/>
      <c r="C93" s="153"/>
      <c r="D93" s="153"/>
      <c r="E93" s="219" t="str">
        <f>IF(B93&lt;&gt;"",CONCATENATE('Valoració '!D93,"1.1.h_00",A93),"")</f>
        <v/>
      </c>
    </row>
    <row r="94" spans="1:5" x14ac:dyDescent="0.25">
      <c r="A94" s="151">
        <v>88</v>
      </c>
      <c r="B94" s="153"/>
      <c r="C94" s="153"/>
      <c r="D94" s="153"/>
      <c r="E94" s="219" t="str">
        <f>IF(B94&lt;&gt;"",CONCATENATE('Valoració '!D94,"1.1.h_00",A94),"")</f>
        <v/>
      </c>
    </row>
    <row r="95" spans="1:5" x14ac:dyDescent="0.25">
      <c r="A95" s="151">
        <v>89</v>
      </c>
      <c r="B95" s="153"/>
      <c r="C95" s="153"/>
      <c r="D95" s="153"/>
      <c r="E95" s="219" t="str">
        <f>IF(B95&lt;&gt;"",CONCATENATE('Valoració '!D95,"1.1.h_00",A95),"")</f>
        <v/>
      </c>
    </row>
    <row r="96" spans="1:5" x14ac:dyDescent="0.25">
      <c r="A96" s="151">
        <v>90</v>
      </c>
      <c r="B96" s="153"/>
      <c r="C96" s="153"/>
      <c r="D96" s="153"/>
      <c r="E96" s="219" t="str">
        <f>IF(B96&lt;&gt;"",CONCATENATE('Valoració '!D96,"1.1.h_00",A96),"")</f>
        <v/>
      </c>
    </row>
    <row r="97" spans="1:5" x14ac:dyDescent="0.25">
      <c r="A97" s="151">
        <v>91</v>
      </c>
      <c r="B97" s="153"/>
      <c r="C97" s="153"/>
      <c r="D97" s="153"/>
      <c r="E97" s="219" t="str">
        <f>IF(B97&lt;&gt;"",CONCATENATE('Valoració '!D97,"1.1.h_00",A97),"")</f>
        <v/>
      </c>
    </row>
    <row r="98" spans="1:5" x14ac:dyDescent="0.25">
      <c r="A98" s="151">
        <v>92</v>
      </c>
      <c r="B98" s="153"/>
      <c r="C98" s="153"/>
      <c r="D98" s="153"/>
      <c r="E98" s="219" t="str">
        <f>IF(B98&lt;&gt;"",CONCATENATE('Valoració '!D98,"1.1.h_00",A98),"")</f>
        <v/>
      </c>
    </row>
    <row r="99" spans="1:5" x14ac:dyDescent="0.25">
      <c r="A99" s="151">
        <v>93</v>
      </c>
      <c r="B99" s="153"/>
      <c r="C99" s="153"/>
      <c r="D99" s="153"/>
      <c r="E99" s="219" t="str">
        <f>IF(B99&lt;&gt;"",CONCATENATE('Valoració '!D99,"1.1.h_00",A99),"")</f>
        <v/>
      </c>
    </row>
    <row r="100" spans="1:5" x14ac:dyDescent="0.25">
      <c r="A100" s="151">
        <v>94</v>
      </c>
      <c r="B100" s="153"/>
      <c r="C100" s="153"/>
      <c r="D100" s="153"/>
      <c r="E100" s="219" t="str">
        <f>IF(B100&lt;&gt;"",CONCATENATE('Valoració '!D100,"1.1.h_00",A100),"")</f>
        <v/>
      </c>
    </row>
    <row r="101" spans="1:5" x14ac:dyDescent="0.25">
      <c r="A101" s="151">
        <v>95</v>
      </c>
      <c r="B101" s="153"/>
      <c r="C101" s="153"/>
      <c r="D101" s="153"/>
      <c r="E101" s="219" t="str">
        <f>IF(B101&lt;&gt;"",CONCATENATE('Valoració '!D101,"1.1.h_00",A101),"")</f>
        <v/>
      </c>
    </row>
    <row r="102" spans="1:5" x14ac:dyDescent="0.25">
      <c r="A102" s="151">
        <v>96</v>
      </c>
      <c r="B102" s="153"/>
      <c r="C102" s="153"/>
      <c r="D102" s="153"/>
      <c r="E102" s="219" t="str">
        <f>IF(B102&lt;&gt;"",CONCATENATE('Valoració '!D102,"1.1.h_00",A102),"")</f>
        <v/>
      </c>
    </row>
    <row r="103" spans="1:5" x14ac:dyDescent="0.25">
      <c r="A103" s="151">
        <v>97</v>
      </c>
      <c r="B103" s="153"/>
      <c r="C103" s="153"/>
      <c r="D103" s="153"/>
      <c r="E103" s="219" t="str">
        <f>IF(B103&lt;&gt;"",CONCATENATE('Valoració '!D103,"1.1.h_00",A103),"")</f>
        <v/>
      </c>
    </row>
    <row r="104" spans="1:5" x14ac:dyDescent="0.25">
      <c r="A104" s="151">
        <v>98</v>
      </c>
      <c r="B104" s="153"/>
      <c r="C104" s="153"/>
      <c r="D104" s="153"/>
      <c r="E104" s="219" t="str">
        <f>IF(B104&lt;&gt;"",CONCATENATE('Valoració '!D104,"1.1.h_00",A104),"")</f>
        <v/>
      </c>
    </row>
    <row r="105" spans="1:5" x14ac:dyDescent="0.25">
      <c r="A105" s="151">
        <v>99</v>
      </c>
      <c r="B105" s="153"/>
      <c r="C105" s="153"/>
      <c r="D105" s="153"/>
      <c r="E105" s="219" t="str">
        <f>IF(B105&lt;&gt;"",CONCATENATE('Valoració '!D105,"1.1.h_00",A105),"")</f>
        <v/>
      </c>
    </row>
    <row r="106" spans="1:5" x14ac:dyDescent="0.25">
      <c r="A106" s="151">
        <v>100</v>
      </c>
      <c r="B106" s="153"/>
      <c r="C106" s="153"/>
      <c r="D106" s="153"/>
      <c r="E106" s="219" t="str">
        <f>IF(B106&lt;&gt;"",CONCATENATE('Valoració '!D106,"1.1.h_00",A106),"")</f>
        <v/>
      </c>
    </row>
    <row r="108" spans="1:5" ht="15.75" x14ac:dyDescent="0.25">
      <c r="B108" s="154"/>
      <c r="C108" s="154"/>
    </row>
  </sheetData>
  <sheetProtection algorithmName="SHA-512" hashValue="IpRM4EOblF8VHwSlzCuF78DdcEwYJoo0zA3PtiOqfXgwB0jlWSJmvEpO4UBIWYze/IBh1R00mLwGa8iMe6Jycg==" saltValue="THuhUU1eTPI2o6usdyj5Fg==" spinCount="100000" sheet="1" objects="1" scenarios="1"/>
  <mergeCells count="1">
    <mergeCell ref="A5:D5"/>
  </mergeCells>
  <hyperlinks>
    <hyperlink ref="A4" r:id="rId1" xr:uid="{67DF1A09-28F9-4470-82B4-A24314519C35}"/>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Enviar">
                <anchor moveWithCells="1" sizeWithCells="1">
                  <from>
                    <xdr:col>2</xdr:col>
                    <xdr:colOff>1514475</xdr:colOff>
                    <xdr:row>0</xdr:row>
                    <xdr:rowOff>76200</xdr:rowOff>
                  </from>
                  <to>
                    <xdr:col>2</xdr:col>
                    <xdr:colOff>2771775</xdr:colOff>
                    <xdr:row>3</xdr:row>
                    <xdr:rowOff>47625</xdr:rowOff>
                  </to>
                </anchor>
              </controlPr>
            </control>
          </mc:Choice>
        </mc:AlternateContent>
        <mc:AlternateContent xmlns:mc="http://schemas.openxmlformats.org/markup-compatibility/2006">
          <mc:Choice Requires="x14">
            <control shapeId="21507" r:id="rId5" name="Button 3">
              <controlPr defaultSize="0" print="0" autoFill="0" autoPict="0" macro="[1]!Enviar">
                <anchor moveWithCells="1" sizeWithCells="1">
                  <from>
                    <xdr:col>2</xdr:col>
                    <xdr:colOff>1514475</xdr:colOff>
                    <xdr:row>0</xdr:row>
                    <xdr:rowOff>76200</xdr:rowOff>
                  </from>
                  <to>
                    <xdr:col>2</xdr:col>
                    <xdr:colOff>2771775</xdr:colOff>
                    <xdr:row>3</xdr:row>
                    <xdr:rowOff>47625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11"/>
  <dimension ref="A1:S107"/>
  <sheetViews>
    <sheetView topLeftCell="C1" workbookViewId="0">
      <pane ySplit="7" topLeftCell="A8" activePane="bottomLeft" state="frozen"/>
      <selection pane="bottomLeft" activeCell="L15" sqref="L15"/>
    </sheetView>
  </sheetViews>
  <sheetFormatPr baseColWidth="10" defaultColWidth="9.140625" defaultRowHeight="15" x14ac:dyDescent="0.25"/>
  <cols>
    <col min="1" max="1" width="9.140625" style="146"/>
    <col min="2" max="2" width="40.140625" style="146" customWidth="1"/>
    <col min="3" max="3" width="13.85546875" style="146" customWidth="1"/>
    <col min="4" max="4" width="11.5703125" style="146" customWidth="1"/>
    <col min="5" max="5" width="23.42578125" style="146" customWidth="1"/>
    <col min="6" max="6" width="10.28515625" style="146" customWidth="1"/>
    <col min="7" max="7" width="14.140625" style="146" customWidth="1"/>
    <col min="8" max="8" width="12.7109375" style="146" customWidth="1"/>
    <col min="9" max="9" width="13.42578125" style="146" customWidth="1"/>
    <col min="10" max="10" width="13.5703125" style="146" customWidth="1"/>
    <col min="11" max="12" width="12.85546875" style="146" customWidth="1"/>
    <col min="13" max="13" width="19.7109375" style="146" bestFit="1" customWidth="1"/>
    <col min="14" max="16384" width="9.140625" style="146"/>
  </cols>
  <sheetData>
    <row r="1" spans="1:19" x14ac:dyDescent="0.25">
      <c r="A1" s="155" t="s">
        <v>77</v>
      </c>
      <c r="S1" s="156"/>
    </row>
    <row r="2" spans="1:19" x14ac:dyDescent="0.25">
      <c r="A2" s="157" t="s">
        <v>48</v>
      </c>
      <c r="S2" s="156"/>
    </row>
    <row r="3" spans="1:19" x14ac:dyDescent="0.25">
      <c r="A3" s="155"/>
      <c r="S3" s="156"/>
    </row>
    <row r="4" spans="1:19" ht="18.75" x14ac:dyDescent="0.3">
      <c r="A4" s="147" t="s">
        <v>98</v>
      </c>
      <c r="B4" s="158" t="s">
        <v>78</v>
      </c>
      <c r="C4" s="159"/>
      <c r="D4" s="160">
        <f>SUM(K8:K107)</f>
        <v>0</v>
      </c>
      <c r="S4" s="156"/>
    </row>
    <row r="5" spans="1:19" x14ac:dyDescent="0.25">
      <c r="A5" s="155"/>
      <c r="S5" s="156"/>
    </row>
    <row r="6" spans="1:19" ht="15.75" x14ac:dyDescent="0.25">
      <c r="A6" s="306" t="s">
        <v>166</v>
      </c>
      <c r="B6" s="306"/>
      <c r="C6" s="306"/>
      <c r="D6" s="306"/>
      <c r="E6" s="306"/>
      <c r="F6" s="306"/>
      <c r="G6" s="306"/>
      <c r="H6" s="306"/>
      <c r="I6" s="306"/>
    </row>
    <row r="7" spans="1:19" ht="45" x14ac:dyDescent="0.25">
      <c r="A7" s="151" t="s">
        <v>46</v>
      </c>
      <c r="B7" s="161" t="s">
        <v>79</v>
      </c>
      <c r="C7" s="161" t="s">
        <v>80</v>
      </c>
      <c r="D7" s="161" t="s">
        <v>32</v>
      </c>
      <c r="E7" s="161" t="s">
        <v>31</v>
      </c>
      <c r="F7" s="161" t="s">
        <v>36</v>
      </c>
      <c r="G7" s="161" t="s">
        <v>76</v>
      </c>
      <c r="H7" s="161" t="s">
        <v>40</v>
      </c>
      <c r="I7" s="161" t="s">
        <v>41</v>
      </c>
      <c r="J7" s="161" t="s">
        <v>42</v>
      </c>
      <c r="K7" s="162" t="s">
        <v>57</v>
      </c>
      <c r="L7" s="162" t="s">
        <v>99</v>
      </c>
      <c r="M7" s="150" t="s">
        <v>44</v>
      </c>
    </row>
    <row r="8" spans="1:19" x14ac:dyDescent="0.25">
      <c r="A8" s="151">
        <v>1</v>
      </c>
      <c r="B8" s="153"/>
      <c r="C8" s="153"/>
      <c r="D8" s="153"/>
      <c r="E8" s="153"/>
      <c r="F8" s="153"/>
      <c r="G8" s="153"/>
      <c r="H8" s="153"/>
      <c r="I8" s="153"/>
      <c r="J8" s="153"/>
      <c r="K8" s="164">
        <f t="shared" ref="K8:K71" si="0">IF(AND(C8="si",F8="si"),1,IF(AND(C8="si",F8="no"),IF(G8="si",0.5,0),0))+IF(AND(C8="no",F8="si"),0.3,IF(AND(C8="no",F8="no"),IF(G8="si",0.15,0)))</f>
        <v>0</v>
      </c>
      <c r="L8" s="153"/>
      <c r="M8" s="170" t="str">
        <f>IF(L8="","",IF(L8="SI","No cal documentació",IF(K8&gt;0,(CONCATENATE("2ii_",'Valoració '!$D$7,"00",A8))," ")))</f>
        <v/>
      </c>
    </row>
    <row r="9" spans="1:19" x14ac:dyDescent="0.25">
      <c r="A9" s="151">
        <v>2</v>
      </c>
      <c r="B9" s="153"/>
      <c r="C9" s="153"/>
      <c r="D9" s="153"/>
      <c r="E9" s="153"/>
      <c r="F9" s="153"/>
      <c r="G9" s="153"/>
      <c r="H9" s="153"/>
      <c r="I9" s="153"/>
      <c r="J9" s="153"/>
      <c r="K9" s="164">
        <f t="shared" si="0"/>
        <v>0</v>
      </c>
      <c r="L9" s="153"/>
      <c r="M9" s="170" t="str">
        <f>IF(L9="","",IF(L9="SI","No cal documentació",IF(K9&gt;0,(CONCATENATE("2ii_",'Valoració '!$D$7,"00",A9))," ")))</f>
        <v/>
      </c>
    </row>
    <row r="10" spans="1:19" x14ac:dyDescent="0.25">
      <c r="A10" s="151">
        <v>3</v>
      </c>
      <c r="B10" s="153"/>
      <c r="C10" s="153"/>
      <c r="D10" s="153"/>
      <c r="E10" s="153"/>
      <c r="F10" s="153"/>
      <c r="G10" s="153"/>
      <c r="H10" s="153"/>
      <c r="I10" s="153"/>
      <c r="J10" s="153"/>
      <c r="K10" s="164">
        <f t="shared" si="0"/>
        <v>0</v>
      </c>
      <c r="L10" s="153"/>
      <c r="M10" s="170" t="str">
        <f>IF(L10="","",IF(L10="SI","No cal documentació",IF(K10&gt;0,(CONCATENATE("2ii_",'Valoració '!$D$7,"00",A10))," ")))</f>
        <v/>
      </c>
    </row>
    <row r="11" spans="1:19" x14ac:dyDescent="0.25">
      <c r="A11" s="151">
        <v>4</v>
      </c>
      <c r="B11" s="153"/>
      <c r="C11" s="153"/>
      <c r="D11" s="153"/>
      <c r="E11" s="153"/>
      <c r="F11" s="153"/>
      <c r="G11" s="153"/>
      <c r="H11" s="153"/>
      <c r="I11" s="153"/>
      <c r="J11" s="153"/>
      <c r="K11" s="164">
        <f t="shared" si="0"/>
        <v>0</v>
      </c>
      <c r="L11" s="153"/>
      <c r="M11" s="170" t="str">
        <f>IF(L11="","",IF(L11="SI","No cal documentació",IF(K11&gt;0,(CONCATENATE("2ii_",'Valoració '!$D$7,"00",A11))," ")))</f>
        <v/>
      </c>
    </row>
    <row r="12" spans="1:19" x14ac:dyDescent="0.25">
      <c r="A12" s="151">
        <v>5</v>
      </c>
      <c r="B12" s="153"/>
      <c r="C12" s="153"/>
      <c r="D12" s="153"/>
      <c r="E12" s="153"/>
      <c r="F12" s="153"/>
      <c r="G12" s="153"/>
      <c r="H12" s="153"/>
      <c r="I12" s="153"/>
      <c r="J12" s="153"/>
      <c r="K12" s="164">
        <f t="shared" si="0"/>
        <v>0</v>
      </c>
      <c r="L12" s="153"/>
      <c r="M12" s="170" t="str">
        <f>IF(L12="","",IF(L12="SI","No cal documentació",IF(K12&gt;0,(CONCATENATE("2ii_",'Valoració '!$D$7,"00",A12))," ")))</f>
        <v/>
      </c>
    </row>
    <row r="13" spans="1:19" x14ac:dyDescent="0.25">
      <c r="A13" s="151">
        <v>6</v>
      </c>
      <c r="B13" s="153"/>
      <c r="C13" s="153"/>
      <c r="D13" s="153"/>
      <c r="E13" s="153"/>
      <c r="F13" s="153"/>
      <c r="G13" s="153"/>
      <c r="H13" s="153"/>
      <c r="I13" s="153"/>
      <c r="J13" s="153"/>
      <c r="K13" s="164">
        <f t="shared" si="0"/>
        <v>0</v>
      </c>
      <c r="L13" s="153"/>
      <c r="M13" s="170" t="str">
        <f>IF(L13="","",IF(L13="SI","No cal documentació",IF(K13&gt;0,(CONCATENATE("2ii_",'Valoració '!$D$7,"00",A13))," ")))</f>
        <v/>
      </c>
    </row>
    <row r="14" spans="1:19" x14ac:dyDescent="0.25">
      <c r="A14" s="151">
        <v>7</v>
      </c>
      <c r="B14" s="153"/>
      <c r="C14" s="153"/>
      <c r="D14" s="153"/>
      <c r="E14" s="153"/>
      <c r="F14" s="153"/>
      <c r="G14" s="153"/>
      <c r="H14" s="153"/>
      <c r="I14" s="153"/>
      <c r="J14" s="153"/>
      <c r="K14" s="164">
        <f t="shared" si="0"/>
        <v>0</v>
      </c>
      <c r="L14" s="153"/>
      <c r="M14" s="170" t="str">
        <f>IF(L14="","",IF(L14="SI","No cal documentació",IF(K14&gt;0,(CONCATENATE("2ii_",'Valoració '!$D$7,"00",A14))," ")))</f>
        <v/>
      </c>
    </row>
    <row r="15" spans="1:19" x14ac:dyDescent="0.25">
      <c r="A15" s="151">
        <v>8</v>
      </c>
      <c r="B15" s="153"/>
      <c r="C15" s="153"/>
      <c r="D15" s="153"/>
      <c r="E15" s="153"/>
      <c r="F15" s="153"/>
      <c r="G15" s="153"/>
      <c r="H15" s="153"/>
      <c r="I15" s="153"/>
      <c r="J15" s="153"/>
      <c r="K15" s="164">
        <f t="shared" si="0"/>
        <v>0</v>
      </c>
      <c r="L15" s="153"/>
      <c r="M15" s="170" t="str">
        <f>IF(L15="","",IF(L15="SI","No cal documentació",IF(K15&gt;0,(CONCATENATE("2ii_",'Valoració '!$D$7,"00",A15))," ")))</f>
        <v/>
      </c>
    </row>
    <row r="16" spans="1:19" x14ac:dyDescent="0.25">
      <c r="A16" s="151">
        <v>9</v>
      </c>
      <c r="B16" s="153"/>
      <c r="C16" s="153"/>
      <c r="D16" s="153"/>
      <c r="E16" s="153"/>
      <c r="F16" s="153"/>
      <c r="G16" s="153"/>
      <c r="H16" s="153"/>
      <c r="I16" s="153"/>
      <c r="J16" s="153"/>
      <c r="K16" s="164">
        <f t="shared" si="0"/>
        <v>0</v>
      </c>
      <c r="L16" s="153"/>
      <c r="M16" s="170" t="str">
        <f>IF(L16="","",IF(L16="SI","No cal documentació",IF(K16&gt;0,(CONCATENATE("2ii_",'Valoració '!$D$7,"00",A16))," ")))</f>
        <v/>
      </c>
    </row>
    <row r="17" spans="1:13" x14ac:dyDescent="0.25">
      <c r="A17" s="151">
        <v>10</v>
      </c>
      <c r="B17" s="153"/>
      <c r="C17" s="153"/>
      <c r="D17" s="153"/>
      <c r="E17" s="153"/>
      <c r="F17" s="153"/>
      <c r="G17" s="153"/>
      <c r="H17" s="153"/>
      <c r="I17" s="153"/>
      <c r="J17" s="153"/>
      <c r="K17" s="164">
        <f t="shared" si="0"/>
        <v>0</v>
      </c>
      <c r="L17" s="153"/>
      <c r="M17" s="170" t="str">
        <f>IF(L17="","",IF(L17="SI","No cal documentació",IF(K17&gt;0,(CONCATENATE("2ii_",'Valoració '!$D$7,"00",A17))," ")))</f>
        <v/>
      </c>
    </row>
    <row r="18" spans="1:13" x14ac:dyDescent="0.25">
      <c r="A18" s="151">
        <v>11</v>
      </c>
      <c r="B18" s="153"/>
      <c r="C18" s="153"/>
      <c r="D18" s="153"/>
      <c r="E18" s="153"/>
      <c r="F18" s="153"/>
      <c r="G18" s="153"/>
      <c r="H18" s="153"/>
      <c r="I18" s="153"/>
      <c r="J18" s="153"/>
      <c r="K18" s="164">
        <f t="shared" si="0"/>
        <v>0</v>
      </c>
      <c r="L18" s="153"/>
      <c r="M18" s="170" t="str">
        <f>IF(L18="","",IF(L18="SI","No cal documentació",IF(K18&gt;0,(CONCATENATE("2ii_",'Valoració '!$D$7,"00",A18))," ")))</f>
        <v/>
      </c>
    </row>
    <row r="19" spans="1:13" x14ac:dyDescent="0.25">
      <c r="A19" s="151">
        <v>12</v>
      </c>
      <c r="B19" s="153"/>
      <c r="C19" s="153"/>
      <c r="D19" s="153"/>
      <c r="E19" s="153"/>
      <c r="F19" s="153"/>
      <c r="G19" s="153"/>
      <c r="H19" s="153"/>
      <c r="I19" s="153"/>
      <c r="J19" s="153"/>
      <c r="K19" s="164">
        <f t="shared" si="0"/>
        <v>0</v>
      </c>
      <c r="L19" s="153"/>
      <c r="M19" s="170" t="str">
        <f>IF(L19="","",IF(L19="SI","No cal documentació",IF(K19&gt;0,(CONCATENATE("2ii_",'Valoració '!$D$7,"00",A19))," ")))</f>
        <v/>
      </c>
    </row>
    <row r="20" spans="1:13" x14ac:dyDescent="0.25">
      <c r="A20" s="151">
        <v>13</v>
      </c>
      <c r="B20" s="153"/>
      <c r="C20" s="153"/>
      <c r="D20" s="153"/>
      <c r="E20" s="153"/>
      <c r="F20" s="153"/>
      <c r="G20" s="153"/>
      <c r="H20" s="153"/>
      <c r="I20" s="153"/>
      <c r="J20" s="153"/>
      <c r="K20" s="164">
        <f t="shared" si="0"/>
        <v>0</v>
      </c>
      <c r="L20" s="153"/>
      <c r="M20" s="170" t="str">
        <f>IF(L20="","",IF(L20="SI","No cal documentació",IF(K20&gt;0,(CONCATENATE("2ii_",'Valoració '!$D$7,"00",A20))," ")))</f>
        <v/>
      </c>
    </row>
    <row r="21" spans="1:13" x14ac:dyDescent="0.25">
      <c r="A21" s="151">
        <v>14</v>
      </c>
      <c r="B21" s="153"/>
      <c r="C21" s="153"/>
      <c r="D21" s="153"/>
      <c r="E21" s="153"/>
      <c r="F21" s="153"/>
      <c r="G21" s="153"/>
      <c r="H21" s="153"/>
      <c r="I21" s="153"/>
      <c r="J21" s="153"/>
      <c r="K21" s="164">
        <f t="shared" si="0"/>
        <v>0</v>
      </c>
      <c r="L21" s="153"/>
      <c r="M21" s="170" t="str">
        <f>IF(L21="","",IF(L21="SI","No cal documentació",IF(K21&gt;0,(CONCATENATE("2ii_",'Valoració '!$D$7,"00",A21))," ")))</f>
        <v/>
      </c>
    </row>
    <row r="22" spans="1:13" x14ac:dyDescent="0.25">
      <c r="A22" s="151">
        <v>15</v>
      </c>
      <c r="B22" s="153"/>
      <c r="C22" s="153"/>
      <c r="D22" s="153"/>
      <c r="E22" s="153"/>
      <c r="F22" s="153"/>
      <c r="G22" s="153"/>
      <c r="H22" s="153"/>
      <c r="I22" s="153"/>
      <c r="J22" s="153"/>
      <c r="K22" s="164">
        <f t="shared" si="0"/>
        <v>0</v>
      </c>
      <c r="L22" s="153"/>
      <c r="M22" s="170" t="str">
        <f>IF(L22="","",IF(L22="SI","No cal documentació",IF(K22&gt;0,(CONCATENATE("2ii_",'Valoració '!$D$7,"00",A22))," ")))</f>
        <v/>
      </c>
    </row>
    <row r="23" spans="1:13" x14ac:dyDescent="0.25">
      <c r="A23" s="151">
        <v>16</v>
      </c>
      <c r="B23" s="153"/>
      <c r="C23" s="153"/>
      <c r="D23" s="153"/>
      <c r="E23" s="153"/>
      <c r="F23" s="153"/>
      <c r="G23" s="153"/>
      <c r="H23" s="153"/>
      <c r="I23" s="153"/>
      <c r="J23" s="153"/>
      <c r="K23" s="164">
        <f t="shared" si="0"/>
        <v>0</v>
      </c>
      <c r="L23" s="153"/>
      <c r="M23" s="170" t="str">
        <f>IF(L23="","",IF(L23="SI","No cal documentació",IF(K23&gt;0,(CONCATENATE("2ii_",'Valoració '!$D$7,"00",A23))," ")))</f>
        <v/>
      </c>
    </row>
    <row r="24" spans="1:13" x14ac:dyDescent="0.25">
      <c r="A24" s="151">
        <v>17</v>
      </c>
      <c r="B24" s="153"/>
      <c r="C24" s="153"/>
      <c r="D24" s="153"/>
      <c r="E24" s="153"/>
      <c r="F24" s="153"/>
      <c r="G24" s="153"/>
      <c r="H24" s="153"/>
      <c r="I24" s="153"/>
      <c r="J24" s="153"/>
      <c r="K24" s="164">
        <f t="shared" si="0"/>
        <v>0</v>
      </c>
      <c r="L24" s="153"/>
      <c r="M24" s="170" t="str">
        <f>IF(L24="","",IF(L24="SI","No cal documentació",IF(K24&gt;0,(CONCATENATE("2ii_",'Valoració '!$D$7,"00",A24))," ")))</f>
        <v/>
      </c>
    </row>
    <row r="25" spans="1:13" x14ac:dyDescent="0.25">
      <c r="A25" s="151">
        <v>18</v>
      </c>
      <c r="B25" s="153"/>
      <c r="C25" s="153"/>
      <c r="D25" s="153"/>
      <c r="E25" s="153"/>
      <c r="F25" s="153"/>
      <c r="G25" s="153"/>
      <c r="H25" s="153"/>
      <c r="I25" s="153"/>
      <c r="J25" s="153"/>
      <c r="K25" s="164">
        <f t="shared" si="0"/>
        <v>0</v>
      </c>
      <c r="L25" s="153"/>
      <c r="M25" s="170" t="str">
        <f>IF(L25="","",IF(L25="SI","No cal documentació",IF(K25&gt;0,(CONCATENATE("2ii_",'Valoració '!$D$7,"00",A25))," ")))</f>
        <v/>
      </c>
    </row>
    <row r="26" spans="1:13" x14ac:dyDescent="0.25">
      <c r="A26" s="151">
        <v>19</v>
      </c>
      <c r="B26" s="153"/>
      <c r="C26" s="153"/>
      <c r="D26" s="153"/>
      <c r="E26" s="153"/>
      <c r="F26" s="153"/>
      <c r="G26" s="153"/>
      <c r="H26" s="153"/>
      <c r="I26" s="153"/>
      <c r="J26" s="153"/>
      <c r="K26" s="164">
        <f t="shared" si="0"/>
        <v>0</v>
      </c>
      <c r="L26" s="153"/>
      <c r="M26" s="170" t="str">
        <f>IF(L26="","",IF(L26="SI","No cal documentació",IF(K26&gt;0,(CONCATENATE("2ii_",'Valoració '!$D$7,"00",A26))," ")))</f>
        <v/>
      </c>
    </row>
    <row r="27" spans="1:13" x14ac:dyDescent="0.25">
      <c r="A27" s="151">
        <v>20</v>
      </c>
      <c r="B27" s="153"/>
      <c r="C27" s="153"/>
      <c r="D27" s="153"/>
      <c r="E27" s="153"/>
      <c r="F27" s="153"/>
      <c r="G27" s="153"/>
      <c r="H27" s="153"/>
      <c r="I27" s="153"/>
      <c r="J27" s="153"/>
      <c r="K27" s="164">
        <f t="shared" si="0"/>
        <v>0</v>
      </c>
      <c r="L27" s="153"/>
      <c r="M27" s="170" t="str">
        <f>IF(L27="","",IF(L27="SI","No cal documentació",IF(K27&gt;0,(CONCATENATE("2ii_",'Valoració '!$D$7,"00",A27))," ")))</f>
        <v/>
      </c>
    </row>
    <row r="28" spans="1:13" x14ac:dyDescent="0.25">
      <c r="A28" s="151">
        <v>21</v>
      </c>
      <c r="B28" s="153"/>
      <c r="C28" s="153"/>
      <c r="D28" s="153"/>
      <c r="E28" s="153"/>
      <c r="F28" s="153"/>
      <c r="G28" s="153"/>
      <c r="H28" s="153"/>
      <c r="I28" s="153"/>
      <c r="J28" s="153"/>
      <c r="K28" s="164">
        <f t="shared" si="0"/>
        <v>0</v>
      </c>
      <c r="L28" s="153"/>
      <c r="M28" s="170" t="str">
        <f>IF(L28="","",IF(L28="SI","No cal documentació",IF(K28&gt;0,(CONCATENATE("2ii_",'Valoració '!$D$7,"00",A28))," ")))</f>
        <v/>
      </c>
    </row>
    <row r="29" spans="1:13" x14ac:dyDescent="0.25">
      <c r="A29" s="151">
        <v>22</v>
      </c>
      <c r="B29" s="153"/>
      <c r="C29" s="153"/>
      <c r="D29" s="153"/>
      <c r="E29" s="153"/>
      <c r="F29" s="153"/>
      <c r="G29" s="153"/>
      <c r="H29" s="153"/>
      <c r="I29" s="153"/>
      <c r="J29" s="153"/>
      <c r="K29" s="164">
        <f t="shared" si="0"/>
        <v>0</v>
      </c>
      <c r="L29" s="153"/>
      <c r="M29" s="170" t="str">
        <f>IF(L29="","",IF(L29="SI","No cal documentació",IF(K29&gt;0,(CONCATENATE("2ii_",'Valoració '!$D$7,"00",A29))," ")))</f>
        <v/>
      </c>
    </row>
    <row r="30" spans="1:13" x14ac:dyDescent="0.25">
      <c r="A30" s="151">
        <v>23</v>
      </c>
      <c r="B30" s="153"/>
      <c r="C30" s="153"/>
      <c r="D30" s="153"/>
      <c r="E30" s="153"/>
      <c r="F30" s="153"/>
      <c r="G30" s="153"/>
      <c r="H30" s="153"/>
      <c r="I30" s="153"/>
      <c r="J30" s="153"/>
      <c r="K30" s="164">
        <f t="shared" si="0"/>
        <v>0</v>
      </c>
      <c r="L30" s="153"/>
      <c r="M30" s="170" t="str">
        <f>IF(L30="","",IF(L30="SI","No cal documentació",IF(K30&gt;0,(CONCATENATE("2ii_",'Valoració '!$D$7,"00",A30))," ")))</f>
        <v/>
      </c>
    </row>
    <row r="31" spans="1:13" x14ac:dyDescent="0.25">
      <c r="A31" s="151">
        <v>24</v>
      </c>
      <c r="B31" s="153"/>
      <c r="C31" s="153"/>
      <c r="D31" s="153"/>
      <c r="E31" s="153"/>
      <c r="F31" s="153"/>
      <c r="G31" s="153"/>
      <c r="H31" s="153"/>
      <c r="I31" s="153"/>
      <c r="J31" s="153"/>
      <c r="K31" s="164">
        <f t="shared" si="0"/>
        <v>0</v>
      </c>
      <c r="L31" s="153"/>
      <c r="M31" s="170" t="str">
        <f>IF(L31="","",IF(L31="SI","No cal documentació",IF(K31&gt;0,(CONCATENATE("2ii_",'Valoració '!$D$7,"00",A31))," ")))</f>
        <v/>
      </c>
    </row>
    <row r="32" spans="1:13" x14ac:dyDescent="0.25">
      <c r="A32" s="151">
        <v>25</v>
      </c>
      <c r="B32" s="153"/>
      <c r="C32" s="153"/>
      <c r="D32" s="153"/>
      <c r="E32" s="153"/>
      <c r="F32" s="153"/>
      <c r="G32" s="153"/>
      <c r="H32" s="153"/>
      <c r="I32" s="153"/>
      <c r="J32" s="153"/>
      <c r="K32" s="164">
        <f t="shared" si="0"/>
        <v>0</v>
      </c>
      <c r="L32" s="153"/>
      <c r="M32" s="170" t="str">
        <f>IF(L32="","",IF(L32="SI","No cal documentació",IF(K32&gt;0,(CONCATENATE("2ii_",'Valoració '!$D$7,"00",A32))," ")))</f>
        <v/>
      </c>
    </row>
    <row r="33" spans="1:13" x14ac:dyDescent="0.25">
      <c r="A33" s="151">
        <v>26</v>
      </c>
      <c r="B33" s="153"/>
      <c r="C33" s="153"/>
      <c r="D33" s="153"/>
      <c r="E33" s="153"/>
      <c r="F33" s="153"/>
      <c r="G33" s="153"/>
      <c r="H33" s="153"/>
      <c r="I33" s="153"/>
      <c r="J33" s="153"/>
      <c r="K33" s="164">
        <f t="shared" si="0"/>
        <v>0</v>
      </c>
      <c r="L33" s="153"/>
      <c r="M33" s="170" t="str">
        <f>IF(L33="","",IF(L33="SI","No cal documentació",IF(K33&gt;0,(CONCATENATE("2ii_",'Valoració '!$D$7,"00",A33))," ")))</f>
        <v/>
      </c>
    </row>
    <row r="34" spans="1:13" x14ac:dyDescent="0.25">
      <c r="A34" s="151">
        <v>27</v>
      </c>
      <c r="B34" s="153"/>
      <c r="C34" s="153"/>
      <c r="D34" s="153"/>
      <c r="E34" s="153"/>
      <c r="F34" s="153"/>
      <c r="G34" s="153"/>
      <c r="H34" s="153"/>
      <c r="I34" s="153"/>
      <c r="J34" s="153"/>
      <c r="K34" s="164">
        <f t="shared" si="0"/>
        <v>0</v>
      </c>
      <c r="L34" s="153"/>
      <c r="M34" s="170" t="str">
        <f>IF(L34="","",IF(L34="SI","No cal documentació",IF(K34&gt;0,(CONCATENATE("2ii_",'Valoració '!$D$7,"00",A34))," ")))</f>
        <v/>
      </c>
    </row>
    <row r="35" spans="1:13" x14ac:dyDescent="0.25">
      <c r="A35" s="151">
        <v>28</v>
      </c>
      <c r="B35" s="153"/>
      <c r="C35" s="153"/>
      <c r="D35" s="153"/>
      <c r="E35" s="153"/>
      <c r="F35" s="153"/>
      <c r="G35" s="153"/>
      <c r="H35" s="153"/>
      <c r="I35" s="153"/>
      <c r="J35" s="153"/>
      <c r="K35" s="164">
        <f t="shared" si="0"/>
        <v>0</v>
      </c>
      <c r="L35" s="153"/>
      <c r="M35" s="170" t="str">
        <f>IF(L35="","",IF(L35="SI","No cal documentació",IF(K35&gt;0,(CONCATENATE("2ii_",'Valoració '!$D$7,"00",A35))," ")))</f>
        <v/>
      </c>
    </row>
    <row r="36" spans="1:13" x14ac:dyDescent="0.25">
      <c r="A36" s="151">
        <v>29</v>
      </c>
      <c r="B36" s="153"/>
      <c r="C36" s="153"/>
      <c r="D36" s="153"/>
      <c r="E36" s="153"/>
      <c r="F36" s="153"/>
      <c r="G36" s="153"/>
      <c r="H36" s="153"/>
      <c r="I36" s="153"/>
      <c r="J36" s="153"/>
      <c r="K36" s="164">
        <f t="shared" si="0"/>
        <v>0</v>
      </c>
      <c r="L36" s="153"/>
      <c r="M36" s="170" t="str">
        <f>IF(L36="","",IF(L36="SI","No cal documentació",IF(K36&gt;0,(CONCATENATE("2ii_",'Valoració '!$D$7,"00",A36))," ")))</f>
        <v/>
      </c>
    </row>
    <row r="37" spans="1:13" x14ac:dyDescent="0.25">
      <c r="A37" s="151">
        <v>30</v>
      </c>
      <c r="B37" s="153"/>
      <c r="C37" s="153"/>
      <c r="D37" s="153"/>
      <c r="E37" s="153"/>
      <c r="F37" s="153"/>
      <c r="G37" s="153"/>
      <c r="H37" s="153"/>
      <c r="I37" s="153"/>
      <c r="J37" s="153"/>
      <c r="K37" s="164">
        <f t="shared" si="0"/>
        <v>0</v>
      </c>
      <c r="L37" s="153"/>
      <c r="M37" s="170" t="str">
        <f>IF(L37="","",IF(L37="SI","No cal documentació",IF(K37&gt;0,(CONCATENATE("2ii_",'Valoració '!$D$7,"00",A37))," ")))</f>
        <v/>
      </c>
    </row>
    <row r="38" spans="1:13" x14ac:dyDescent="0.25">
      <c r="A38" s="151">
        <v>31</v>
      </c>
      <c r="B38" s="153"/>
      <c r="C38" s="153"/>
      <c r="D38" s="153"/>
      <c r="E38" s="153"/>
      <c r="F38" s="153"/>
      <c r="G38" s="153"/>
      <c r="H38" s="153"/>
      <c r="I38" s="153"/>
      <c r="J38" s="153"/>
      <c r="K38" s="164">
        <f t="shared" si="0"/>
        <v>0</v>
      </c>
      <c r="L38" s="153"/>
      <c r="M38" s="170" t="str">
        <f>IF(L38="","",IF(L38="SI","No cal documentació",IF(K38&gt;0,(CONCATENATE("2ii_",'Valoració '!$D$7,"00",A38))," ")))</f>
        <v/>
      </c>
    </row>
    <row r="39" spans="1:13" x14ac:dyDescent="0.25">
      <c r="A39" s="151">
        <v>32</v>
      </c>
      <c r="B39" s="153"/>
      <c r="C39" s="153"/>
      <c r="D39" s="153"/>
      <c r="E39" s="153"/>
      <c r="F39" s="153"/>
      <c r="G39" s="153"/>
      <c r="H39" s="153"/>
      <c r="I39" s="153"/>
      <c r="J39" s="153"/>
      <c r="K39" s="164">
        <f t="shared" si="0"/>
        <v>0</v>
      </c>
      <c r="L39" s="153"/>
      <c r="M39" s="170" t="str">
        <f>IF(L39="","",IF(L39="SI","No cal documentació",IF(K39&gt;0,(CONCATENATE("2ii_",'Valoració '!$D$7,"00",A39))," ")))</f>
        <v/>
      </c>
    </row>
    <row r="40" spans="1:13" x14ac:dyDescent="0.25">
      <c r="A40" s="151">
        <v>33</v>
      </c>
      <c r="B40" s="153"/>
      <c r="C40" s="153"/>
      <c r="D40" s="153"/>
      <c r="E40" s="153"/>
      <c r="F40" s="153"/>
      <c r="G40" s="153"/>
      <c r="H40" s="153"/>
      <c r="I40" s="153"/>
      <c r="J40" s="153"/>
      <c r="K40" s="164">
        <f t="shared" si="0"/>
        <v>0</v>
      </c>
      <c r="L40" s="153"/>
      <c r="M40" s="170" t="str">
        <f>IF(L40="","",IF(L40="SI","No cal documentació",IF(K40&gt;0,(CONCATENATE("2ii_",'Valoració '!$D$7,"00",A40))," ")))</f>
        <v/>
      </c>
    </row>
    <row r="41" spans="1:13" x14ac:dyDescent="0.25">
      <c r="A41" s="151">
        <v>34</v>
      </c>
      <c r="B41" s="153"/>
      <c r="C41" s="153"/>
      <c r="D41" s="153"/>
      <c r="E41" s="153"/>
      <c r="F41" s="153"/>
      <c r="G41" s="153"/>
      <c r="H41" s="153"/>
      <c r="I41" s="153"/>
      <c r="J41" s="153"/>
      <c r="K41" s="164">
        <f t="shared" si="0"/>
        <v>0</v>
      </c>
      <c r="L41" s="153"/>
      <c r="M41" s="170" t="str">
        <f>IF(L41="","",IF(L41="SI","No cal documentació",IF(K41&gt;0,(CONCATENATE("2ii_",'Valoració '!$D$7,"00",A41))," ")))</f>
        <v/>
      </c>
    </row>
    <row r="42" spans="1:13" x14ac:dyDescent="0.25">
      <c r="A42" s="151">
        <v>35</v>
      </c>
      <c r="B42" s="153"/>
      <c r="C42" s="153"/>
      <c r="D42" s="153"/>
      <c r="E42" s="153"/>
      <c r="F42" s="153"/>
      <c r="G42" s="153"/>
      <c r="H42" s="153"/>
      <c r="I42" s="153"/>
      <c r="J42" s="153"/>
      <c r="K42" s="164">
        <f t="shared" si="0"/>
        <v>0</v>
      </c>
      <c r="L42" s="153"/>
      <c r="M42" s="170" t="str">
        <f>IF(L42="","",IF(L42="SI","No cal documentació",IF(K42&gt;0,(CONCATENATE("2ii_",'Valoració '!$D$7,"00",A42))," ")))</f>
        <v/>
      </c>
    </row>
    <row r="43" spans="1:13" x14ac:dyDescent="0.25">
      <c r="A43" s="151">
        <v>36</v>
      </c>
      <c r="B43" s="153"/>
      <c r="C43" s="153"/>
      <c r="D43" s="153"/>
      <c r="E43" s="153"/>
      <c r="F43" s="153"/>
      <c r="G43" s="153"/>
      <c r="H43" s="153"/>
      <c r="I43" s="153"/>
      <c r="J43" s="153"/>
      <c r="K43" s="164">
        <f t="shared" si="0"/>
        <v>0</v>
      </c>
      <c r="L43" s="153"/>
      <c r="M43" s="170" t="str">
        <f>IF(L43="","",IF(L43="SI","No cal documentació",IF(K43&gt;0,(CONCATENATE("2ii_",'Valoració '!$D$7,"00",A43))," ")))</f>
        <v/>
      </c>
    </row>
    <row r="44" spans="1:13" x14ac:dyDescent="0.25">
      <c r="A44" s="151">
        <v>37</v>
      </c>
      <c r="B44" s="153"/>
      <c r="C44" s="153"/>
      <c r="D44" s="153"/>
      <c r="E44" s="153"/>
      <c r="F44" s="153"/>
      <c r="G44" s="153"/>
      <c r="H44" s="153"/>
      <c r="I44" s="153"/>
      <c r="J44" s="153"/>
      <c r="K44" s="164">
        <f t="shared" si="0"/>
        <v>0</v>
      </c>
      <c r="L44" s="153"/>
      <c r="M44" s="170" t="str">
        <f>IF(L44="","",IF(L44="SI","No cal documentació",IF(K44&gt;0,(CONCATENATE("2ii_",'Valoració '!$D$7,"00",A44))," ")))</f>
        <v/>
      </c>
    </row>
    <row r="45" spans="1:13" x14ac:dyDescent="0.25">
      <c r="A45" s="151">
        <v>38</v>
      </c>
      <c r="B45" s="153"/>
      <c r="C45" s="153"/>
      <c r="D45" s="153"/>
      <c r="E45" s="153"/>
      <c r="F45" s="153"/>
      <c r="G45" s="153"/>
      <c r="H45" s="153"/>
      <c r="I45" s="153"/>
      <c r="J45" s="153"/>
      <c r="K45" s="164">
        <f t="shared" si="0"/>
        <v>0</v>
      </c>
      <c r="L45" s="153"/>
      <c r="M45" s="170" t="str">
        <f>IF(L45="","",IF(L45="SI","No cal documentació",IF(K45&gt;0,(CONCATENATE("2ii_",'Valoració '!$D$7,"00",A45))," ")))</f>
        <v/>
      </c>
    </row>
    <row r="46" spans="1:13" x14ac:dyDescent="0.25">
      <c r="A46" s="151">
        <v>39</v>
      </c>
      <c r="B46" s="153"/>
      <c r="C46" s="153"/>
      <c r="D46" s="153"/>
      <c r="E46" s="153"/>
      <c r="F46" s="153"/>
      <c r="G46" s="153"/>
      <c r="H46" s="153"/>
      <c r="I46" s="153"/>
      <c r="J46" s="153"/>
      <c r="K46" s="164">
        <f t="shared" si="0"/>
        <v>0</v>
      </c>
      <c r="L46" s="153"/>
      <c r="M46" s="170" t="str">
        <f>IF(L46="","",IF(L46="SI","No cal documentació",IF(K46&gt;0,(CONCATENATE("2ii_",'Valoració '!$D$7,"00",A46))," ")))</f>
        <v/>
      </c>
    </row>
    <row r="47" spans="1:13" x14ac:dyDescent="0.25">
      <c r="A47" s="151">
        <v>40</v>
      </c>
      <c r="B47" s="153"/>
      <c r="C47" s="153"/>
      <c r="D47" s="153"/>
      <c r="E47" s="153"/>
      <c r="F47" s="153"/>
      <c r="G47" s="153"/>
      <c r="H47" s="153"/>
      <c r="I47" s="153"/>
      <c r="J47" s="153"/>
      <c r="K47" s="164">
        <f t="shared" si="0"/>
        <v>0</v>
      </c>
      <c r="L47" s="153"/>
      <c r="M47" s="170" t="str">
        <f>IF(L47="","",IF(L47="SI","No cal documentació",IF(K47&gt;0,(CONCATENATE("2ii_",'Valoració '!$D$7,"00",A47))," ")))</f>
        <v/>
      </c>
    </row>
    <row r="48" spans="1:13" x14ac:dyDescent="0.25">
      <c r="A48" s="151">
        <v>41</v>
      </c>
      <c r="B48" s="153"/>
      <c r="C48" s="153"/>
      <c r="D48" s="153"/>
      <c r="E48" s="153"/>
      <c r="F48" s="153"/>
      <c r="G48" s="153"/>
      <c r="H48" s="153"/>
      <c r="I48" s="153"/>
      <c r="J48" s="153"/>
      <c r="K48" s="164">
        <f t="shared" si="0"/>
        <v>0</v>
      </c>
      <c r="L48" s="153"/>
      <c r="M48" s="170" t="str">
        <f>IF(L48="","",IF(L48="SI","No cal documentació",IF(K48&gt;0,(CONCATENATE("2ii_",'Valoració '!$D$7,"00",A48))," ")))</f>
        <v/>
      </c>
    </row>
    <row r="49" spans="1:13" x14ac:dyDescent="0.25">
      <c r="A49" s="151">
        <v>42</v>
      </c>
      <c r="B49" s="153"/>
      <c r="C49" s="153"/>
      <c r="D49" s="153"/>
      <c r="E49" s="153"/>
      <c r="F49" s="153"/>
      <c r="G49" s="153"/>
      <c r="H49" s="153"/>
      <c r="I49" s="153"/>
      <c r="J49" s="153"/>
      <c r="K49" s="164">
        <f t="shared" si="0"/>
        <v>0</v>
      </c>
      <c r="L49" s="153"/>
      <c r="M49" s="170" t="str">
        <f>IF(L49="","",IF(L49="SI","No cal documentació",IF(K49&gt;0,(CONCATENATE("2ii_",'Valoració '!$D$7,"00",A49))," ")))</f>
        <v/>
      </c>
    </row>
    <row r="50" spans="1:13" x14ac:dyDescent="0.25">
      <c r="A50" s="151">
        <v>43</v>
      </c>
      <c r="B50" s="153"/>
      <c r="C50" s="153"/>
      <c r="D50" s="153"/>
      <c r="E50" s="153"/>
      <c r="F50" s="153"/>
      <c r="G50" s="153"/>
      <c r="H50" s="153"/>
      <c r="I50" s="153"/>
      <c r="J50" s="153"/>
      <c r="K50" s="164">
        <f t="shared" si="0"/>
        <v>0</v>
      </c>
      <c r="L50" s="153"/>
      <c r="M50" s="170" t="str">
        <f>IF(L50="","",IF(L50="SI","No cal documentació",IF(K50&gt;0,(CONCATENATE("2ii_",'Valoració '!$D$7,"00",A50))," ")))</f>
        <v/>
      </c>
    </row>
    <row r="51" spans="1:13" x14ac:dyDescent="0.25">
      <c r="A51" s="151">
        <v>44</v>
      </c>
      <c r="B51" s="153"/>
      <c r="C51" s="153"/>
      <c r="D51" s="153"/>
      <c r="E51" s="153"/>
      <c r="F51" s="153"/>
      <c r="G51" s="153"/>
      <c r="H51" s="153"/>
      <c r="I51" s="153"/>
      <c r="J51" s="153"/>
      <c r="K51" s="164">
        <f t="shared" si="0"/>
        <v>0</v>
      </c>
      <c r="L51" s="153"/>
      <c r="M51" s="170" t="str">
        <f>IF(L51="","",IF(L51="SI","No cal documentació",IF(K51&gt;0,(CONCATENATE("2ii_",'Valoració '!$D$7,"00",A51))," ")))</f>
        <v/>
      </c>
    </row>
    <row r="52" spans="1:13" x14ac:dyDescent="0.25">
      <c r="A52" s="151">
        <v>45</v>
      </c>
      <c r="B52" s="153"/>
      <c r="C52" s="153"/>
      <c r="D52" s="153"/>
      <c r="E52" s="153"/>
      <c r="F52" s="153"/>
      <c r="G52" s="153"/>
      <c r="H52" s="153"/>
      <c r="I52" s="153"/>
      <c r="J52" s="153"/>
      <c r="K52" s="164">
        <f t="shared" si="0"/>
        <v>0</v>
      </c>
      <c r="L52" s="153"/>
      <c r="M52" s="170" t="str">
        <f>IF(L52="","",IF(L52="SI","No cal documentació",IF(K52&gt;0,(CONCATENATE("2ii_",'Valoració '!$D$7,"00",A52))," ")))</f>
        <v/>
      </c>
    </row>
    <row r="53" spans="1:13" x14ac:dyDescent="0.25">
      <c r="A53" s="151">
        <v>46</v>
      </c>
      <c r="B53" s="153"/>
      <c r="C53" s="153"/>
      <c r="D53" s="153"/>
      <c r="E53" s="153"/>
      <c r="F53" s="153"/>
      <c r="G53" s="153"/>
      <c r="H53" s="153"/>
      <c r="I53" s="153"/>
      <c r="J53" s="153"/>
      <c r="K53" s="164">
        <f t="shared" si="0"/>
        <v>0</v>
      </c>
      <c r="L53" s="153"/>
      <c r="M53" s="170" t="str">
        <f>IF(L53="","",IF(L53="SI","No cal documentació",IF(K53&gt;0,(CONCATENATE("2ii_",'Valoració '!$D$7,"00",A53))," ")))</f>
        <v/>
      </c>
    </row>
    <row r="54" spans="1:13" x14ac:dyDescent="0.25">
      <c r="A54" s="151">
        <v>47</v>
      </c>
      <c r="B54" s="153"/>
      <c r="C54" s="153"/>
      <c r="D54" s="153"/>
      <c r="E54" s="153"/>
      <c r="F54" s="153"/>
      <c r="G54" s="153"/>
      <c r="H54" s="153"/>
      <c r="I54" s="153"/>
      <c r="J54" s="153"/>
      <c r="K54" s="164">
        <f t="shared" si="0"/>
        <v>0</v>
      </c>
      <c r="L54" s="153"/>
      <c r="M54" s="170" t="str">
        <f>IF(L54="","",IF(L54="SI","No cal documentació",IF(K54&gt;0,(CONCATENATE("2ii_",'Valoració '!$D$7,"00",A54))," ")))</f>
        <v/>
      </c>
    </row>
    <row r="55" spans="1:13" x14ac:dyDescent="0.25">
      <c r="A55" s="151">
        <v>48</v>
      </c>
      <c r="B55" s="153"/>
      <c r="C55" s="153"/>
      <c r="D55" s="153"/>
      <c r="E55" s="153"/>
      <c r="F55" s="153"/>
      <c r="G55" s="153"/>
      <c r="H55" s="153"/>
      <c r="I55" s="153"/>
      <c r="J55" s="153"/>
      <c r="K55" s="164">
        <f t="shared" si="0"/>
        <v>0</v>
      </c>
      <c r="L55" s="153"/>
      <c r="M55" s="170" t="str">
        <f>IF(L55="","",IF(L55="SI","No cal documentació",IF(K55&gt;0,(CONCATENATE("2ii_",'Valoració '!$D$7,"00",A55))," ")))</f>
        <v/>
      </c>
    </row>
    <row r="56" spans="1:13" x14ac:dyDescent="0.25">
      <c r="A56" s="151">
        <v>49</v>
      </c>
      <c r="B56" s="153"/>
      <c r="C56" s="153"/>
      <c r="D56" s="153"/>
      <c r="E56" s="153"/>
      <c r="F56" s="153"/>
      <c r="G56" s="153"/>
      <c r="H56" s="153"/>
      <c r="I56" s="153"/>
      <c r="J56" s="153"/>
      <c r="K56" s="164">
        <f t="shared" si="0"/>
        <v>0</v>
      </c>
      <c r="L56" s="153"/>
      <c r="M56" s="170" t="str">
        <f>IF(L56="","",IF(L56="SI","No cal documentació",IF(K56&gt;0,(CONCATENATE("2ii_",'Valoració '!$D$7,"00",A56))," ")))</f>
        <v/>
      </c>
    </row>
    <row r="57" spans="1:13" x14ac:dyDescent="0.25">
      <c r="A57" s="151">
        <v>50</v>
      </c>
      <c r="B57" s="153"/>
      <c r="C57" s="153"/>
      <c r="D57" s="153"/>
      <c r="E57" s="153"/>
      <c r="F57" s="153"/>
      <c r="G57" s="153"/>
      <c r="H57" s="153"/>
      <c r="I57" s="153"/>
      <c r="J57" s="153"/>
      <c r="K57" s="164">
        <f t="shared" si="0"/>
        <v>0</v>
      </c>
      <c r="L57" s="153"/>
      <c r="M57" s="170" t="str">
        <f>IF(L57="","",IF(L57="SI","No cal documentació",IF(K57&gt;0,(CONCATENATE("2ii_",'Valoració '!$D$7,"00",A57))," ")))</f>
        <v/>
      </c>
    </row>
    <row r="58" spans="1:13" x14ac:dyDescent="0.25">
      <c r="A58" s="151">
        <v>51</v>
      </c>
      <c r="B58" s="153"/>
      <c r="C58" s="153"/>
      <c r="D58" s="153"/>
      <c r="E58" s="153"/>
      <c r="F58" s="153"/>
      <c r="G58" s="153"/>
      <c r="H58" s="153"/>
      <c r="I58" s="153"/>
      <c r="J58" s="153"/>
      <c r="K58" s="164">
        <f t="shared" si="0"/>
        <v>0</v>
      </c>
      <c r="L58" s="153"/>
      <c r="M58" s="170" t="str">
        <f>IF(L58="","",IF(L58="SI","No cal documentació",IF(K58&gt;0,(CONCATENATE("2ii_",'Valoració '!$D$7,"00",A58))," ")))</f>
        <v/>
      </c>
    </row>
    <row r="59" spans="1:13" x14ac:dyDescent="0.25">
      <c r="A59" s="151">
        <v>52</v>
      </c>
      <c r="B59" s="153"/>
      <c r="C59" s="153"/>
      <c r="D59" s="153"/>
      <c r="E59" s="153"/>
      <c r="F59" s="153"/>
      <c r="G59" s="153"/>
      <c r="H59" s="153"/>
      <c r="I59" s="153"/>
      <c r="J59" s="153"/>
      <c r="K59" s="164">
        <f t="shared" si="0"/>
        <v>0</v>
      </c>
      <c r="L59" s="153"/>
      <c r="M59" s="170" t="str">
        <f>IF(L59="","",IF(L59="SI","No cal documentació",IF(K59&gt;0,(CONCATENATE("2ii_",'Valoració '!$D$7,"00",A59))," ")))</f>
        <v/>
      </c>
    </row>
    <row r="60" spans="1:13" x14ac:dyDescent="0.25">
      <c r="A60" s="151">
        <v>53</v>
      </c>
      <c r="B60" s="153"/>
      <c r="C60" s="153"/>
      <c r="D60" s="153"/>
      <c r="E60" s="153"/>
      <c r="F60" s="153"/>
      <c r="G60" s="153"/>
      <c r="H60" s="153"/>
      <c r="I60" s="153"/>
      <c r="J60" s="153"/>
      <c r="K60" s="164">
        <f t="shared" si="0"/>
        <v>0</v>
      </c>
      <c r="L60" s="153"/>
      <c r="M60" s="170" t="str">
        <f>IF(L60="","",IF(L60="SI","No cal documentació",IF(K60&gt;0,(CONCATENATE("2ii_",'Valoració '!$D$7,"00",A60))," ")))</f>
        <v/>
      </c>
    </row>
    <row r="61" spans="1:13" x14ac:dyDescent="0.25">
      <c r="A61" s="151">
        <v>54</v>
      </c>
      <c r="B61" s="153"/>
      <c r="C61" s="153"/>
      <c r="D61" s="153"/>
      <c r="E61" s="153"/>
      <c r="F61" s="153"/>
      <c r="G61" s="153"/>
      <c r="H61" s="153"/>
      <c r="I61" s="153"/>
      <c r="J61" s="153"/>
      <c r="K61" s="164">
        <f t="shared" si="0"/>
        <v>0</v>
      </c>
      <c r="L61" s="153"/>
      <c r="M61" s="170" t="str">
        <f>IF(L61="","",IF(L61="SI","No cal documentació",IF(K61&gt;0,(CONCATENATE("2ii_",'Valoració '!$D$7,"00",A61))," ")))</f>
        <v/>
      </c>
    </row>
    <row r="62" spans="1:13" x14ac:dyDescent="0.25">
      <c r="A62" s="151">
        <v>55</v>
      </c>
      <c r="B62" s="153"/>
      <c r="C62" s="153"/>
      <c r="D62" s="153"/>
      <c r="E62" s="153"/>
      <c r="F62" s="153"/>
      <c r="G62" s="153"/>
      <c r="H62" s="153"/>
      <c r="I62" s="153"/>
      <c r="J62" s="153"/>
      <c r="K62" s="164">
        <f t="shared" si="0"/>
        <v>0</v>
      </c>
      <c r="L62" s="153"/>
      <c r="M62" s="170" t="str">
        <f>IF(L62="","",IF(L62="SI","No cal documentació",IF(K62&gt;0,(CONCATENATE("2ii_",'Valoració '!$D$7,"00",A62))," ")))</f>
        <v/>
      </c>
    </row>
    <row r="63" spans="1:13" x14ac:dyDescent="0.25">
      <c r="A63" s="151">
        <v>56</v>
      </c>
      <c r="B63" s="153"/>
      <c r="C63" s="153"/>
      <c r="D63" s="153"/>
      <c r="E63" s="153"/>
      <c r="F63" s="153"/>
      <c r="G63" s="153"/>
      <c r="H63" s="153"/>
      <c r="I63" s="153"/>
      <c r="J63" s="153"/>
      <c r="K63" s="164">
        <f t="shared" si="0"/>
        <v>0</v>
      </c>
      <c r="L63" s="153"/>
      <c r="M63" s="170" t="str">
        <f>IF(L63="","",IF(L63="SI","No cal documentació",IF(K63&gt;0,(CONCATENATE("2ii_",'Valoració '!$D$7,"00",A63))," ")))</f>
        <v/>
      </c>
    </row>
    <row r="64" spans="1:13" x14ac:dyDescent="0.25">
      <c r="A64" s="151">
        <v>57</v>
      </c>
      <c r="B64" s="153"/>
      <c r="C64" s="153"/>
      <c r="D64" s="153"/>
      <c r="E64" s="153"/>
      <c r="F64" s="153"/>
      <c r="G64" s="153"/>
      <c r="H64" s="153"/>
      <c r="I64" s="153"/>
      <c r="J64" s="153"/>
      <c r="K64" s="164">
        <f t="shared" si="0"/>
        <v>0</v>
      </c>
      <c r="L64" s="153"/>
      <c r="M64" s="170" t="str">
        <f>IF(L64="","",IF(L64="SI","No cal documentació",IF(K64&gt;0,(CONCATENATE("2ii_",'Valoració '!$D$7,"00",A64))," ")))</f>
        <v/>
      </c>
    </row>
    <row r="65" spans="1:13" x14ac:dyDescent="0.25">
      <c r="A65" s="151">
        <v>58</v>
      </c>
      <c r="B65" s="153"/>
      <c r="C65" s="153"/>
      <c r="D65" s="153"/>
      <c r="E65" s="153"/>
      <c r="F65" s="153"/>
      <c r="G65" s="153"/>
      <c r="H65" s="153"/>
      <c r="I65" s="153"/>
      <c r="J65" s="153"/>
      <c r="K65" s="164">
        <f t="shared" si="0"/>
        <v>0</v>
      </c>
      <c r="L65" s="153"/>
      <c r="M65" s="170" t="str">
        <f>IF(L65="","",IF(L65="SI","No cal documentació",IF(K65&gt;0,(CONCATENATE("2ii_",'Valoració '!$D$7,"00",A65))," ")))</f>
        <v/>
      </c>
    </row>
    <row r="66" spans="1:13" x14ac:dyDescent="0.25">
      <c r="A66" s="151">
        <v>59</v>
      </c>
      <c r="B66" s="153"/>
      <c r="C66" s="153"/>
      <c r="D66" s="153"/>
      <c r="E66" s="153"/>
      <c r="F66" s="153"/>
      <c r="G66" s="153"/>
      <c r="H66" s="153"/>
      <c r="I66" s="153"/>
      <c r="J66" s="153"/>
      <c r="K66" s="164">
        <f t="shared" si="0"/>
        <v>0</v>
      </c>
      <c r="L66" s="153"/>
      <c r="M66" s="170" t="str">
        <f>IF(L66="","",IF(L66="SI","No cal documentació",IF(K66&gt;0,(CONCATENATE("2ii_",'Valoració '!$D$7,"00",A66))," ")))</f>
        <v/>
      </c>
    </row>
    <row r="67" spans="1:13" x14ac:dyDescent="0.25">
      <c r="A67" s="151">
        <v>60</v>
      </c>
      <c r="B67" s="153"/>
      <c r="C67" s="153"/>
      <c r="D67" s="153"/>
      <c r="E67" s="153"/>
      <c r="F67" s="153"/>
      <c r="G67" s="153"/>
      <c r="H67" s="153"/>
      <c r="I67" s="153"/>
      <c r="J67" s="153"/>
      <c r="K67" s="164">
        <f t="shared" si="0"/>
        <v>0</v>
      </c>
      <c r="L67" s="153"/>
      <c r="M67" s="170" t="str">
        <f>IF(L67="","",IF(L67="SI","No cal documentació",IF(K67&gt;0,(CONCATENATE("2ii_",'Valoració '!$D$7,"00",A67))," ")))</f>
        <v/>
      </c>
    </row>
    <row r="68" spans="1:13" x14ac:dyDescent="0.25">
      <c r="A68" s="151">
        <v>61</v>
      </c>
      <c r="B68" s="153"/>
      <c r="C68" s="153"/>
      <c r="D68" s="153"/>
      <c r="E68" s="153"/>
      <c r="F68" s="153"/>
      <c r="G68" s="153"/>
      <c r="H68" s="153"/>
      <c r="I68" s="153"/>
      <c r="J68" s="153"/>
      <c r="K68" s="164">
        <f t="shared" si="0"/>
        <v>0</v>
      </c>
      <c r="L68" s="153"/>
      <c r="M68" s="170" t="str">
        <f>IF(L68="","",IF(L68="SI","No cal documentació",IF(K68&gt;0,(CONCATENATE("2ii_",'Valoració '!$D$7,"00",A68))," ")))</f>
        <v/>
      </c>
    </row>
    <row r="69" spans="1:13" x14ac:dyDescent="0.25">
      <c r="A69" s="151">
        <v>62</v>
      </c>
      <c r="B69" s="153"/>
      <c r="C69" s="153"/>
      <c r="D69" s="153"/>
      <c r="E69" s="153"/>
      <c r="F69" s="153"/>
      <c r="G69" s="153"/>
      <c r="H69" s="153"/>
      <c r="I69" s="153"/>
      <c r="J69" s="153"/>
      <c r="K69" s="164">
        <f t="shared" si="0"/>
        <v>0</v>
      </c>
      <c r="L69" s="153"/>
      <c r="M69" s="170" t="str">
        <f>IF(L69="","",IF(L69="SI","No cal documentació",IF(K69&gt;0,(CONCATENATE("2ii_",'Valoració '!$D$7,"00",A69))," ")))</f>
        <v/>
      </c>
    </row>
    <row r="70" spans="1:13" x14ac:dyDescent="0.25">
      <c r="A70" s="151">
        <v>63</v>
      </c>
      <c r="B70" s="153"/>
      <c r="C70" s="153"/>
      <c r="D70" s="153"/>
      <c r="E70" s="153"/>
      <c r="F70" s="153"/>
      <c r="G70" s="153"/>
      <c r="H70" s="153"/>
      <c r="I70" s="153"/>
      <c r="J70" s="153"/>
      <c r="K70" s="164">
        <f t="shared" si="0"/>
        <v>0</v>
      </c>
      <c r="L70" s="153"/>
      <c r="M70" s="170" t="str">
        <f>IF(L70="","",IF(L70="SI","No cal documentació",IF(K70&gt;0,(CONCATENATE("2ii_",'Valoració '!$D$7,"00",A70))," ")))</f>
        <v/>
      </c>
    </row>
    <row r="71" spans="1:13" x14ac:dyDescent="0.25">
      <c r="A71" s="151">
        <v>64</v>
      </c>
      <c r="B71" s="153"/>
      <c r="C71" s="153"/>
      <c r="D71" s="153"/>
      <c r="E71" s="153"/>
      <c r="F71" s="153"/>
      <c r="G71" s="153"/>
      <c r="H71" s="153"/>
      <c r="I71" s="153"/>
      <c r="J71" s="153"/>
      <c r="K71" s="164">
        <f t="shared" si="0"/>
        <v>0</v>
      </c>
      <c r="L71" s="153"/>
      <c r="M71" s="170" t="str">
        <f>IF(L71="","",IF(L71="SI","No cal documentació",IF(K71&gt;0,(CONCATENATE("2ii_",'Valoració '!$D$7,"00",A71))," ")))</f>
        <v/>
      </c>
    </row>
    <row r="72" spans="1:13" x14ac:dyDescent="0.25">
      <c r="A72" s="151">
        <v>65</v>
      </c>
      <c r="B72" s="153"/>
      <c r="C72" s="153"/>
      <c r="D72" s="153"/>
      <c r="E72" s="153"/>
      <c r="F72" s="153"/>
      <c r="G72" s="153"/>
      <c r="H72" s="153"/>
      <c r="I72" s="153"/>
      <c r="J72" s="153"/>
      <c r="K72" s="164">
        <f t="shared" ref="K72:K106" si="1">IF(AND(C72="si",F72="si"),1,IF(AND(C72="si",F72="no"),IF(G72="si",0.5,0),0))+IF(AND(C72="no",F72="si"),0.3,IF(AND(C72="no",F72="no"),IF(G72="si",0.15,0)))</f>
        <v>0</v>
      </c>
      <c r="L72" s="153"/>
      <c r="M72" s="170" t="str">
        <f>IF(L72="","",IF(L72="SI","No cal documentació",IF(K72&gt;0,(CONCATENATE("2ii_",'Valoració '!$D$7,"00",A72))," ")))</f>
        <v/>
      </c>
    </row>
    <row r="73" spans="1:13" x14ac:dyDescent="0.25">
      <c r="A73" s="151">
        <v>66</v>
      </c>
      <c r="B73" s="153"/>
      <c r="C73" s="153"/>
      <c r="D73" s="153"/>
      <c r="E73" s="153"/>
      <c r="F73" s="153"/>
      <c r="G73" s="153"/>
      <c r="H73" s="153"/>
      <c r="I73" s="153"/>
      <c r="J73" s="153"/>
      <c r="K73" s="164">
        <f t="shared" si="1"/>
        <v>0</v>
      </c>
      <c r="L73" s="153"/>
      <c r="M73" s="170" t="str">
        <f>IF(L73="","",IF(L73="SI","No cal documentació",IF(K73&gt;0,(CONCATENATE("2ii_",'Valoració '!$D$7,"00",A73))," ")))</f>
        <v/>
      </c>
    </row>
    <row r="74" spans="1:13" x14ac:dyDescent="0.25">
      <c r="A74" s="151">
        <v>67</v>
      </c>
      <c r="B74" s="153"/>
      <c r="C74" s="153"/>
      <c r="D74" s="153"/>
      <c r="E74" s="153"/>
      <c r="F74" s="153"/>
      <c r="G74" s="153"/>
      <c r="H74" s="153"/>
      <c r="I74" s="153"/>
      <c r="J74" s="153"/>
      <c r="K74" s="164">
        <f t="shared" si="1"/>
        <v>0</v>
      </c>
      <c r="L74" s="153"/>
      <c r="M74" s="170" t="str">
        <f>IF(L74="","",IF(L74="SI","No cal documentació",IF(K74&gt;0,(CONCATENATE("2ii_",'Valoració '!$D$7,"00",A74))," ")))</f>
        <v/>
      </c>
    </row>
    <row r="75" spans="1:13" x14ac:dyDescent="0.25">
      <c r="A75" s="151">
        <v>68</v>
      </c>
      <c r="B75" s="153"/>
      <c r="C75" s="153"/>
      <c r="D75" s="153"/>
      <c r="E75" s="153"/>
      <c r="F75" s="153"/>
      <c r="G75" s="153"/>
      <c r="H75" s="153"/>
      <c r="I75" s="153"/>
      <c r="J75" s="153"/>
      <c r="K75" s="164">
        <f t="shared" si="1"/>
        <v>0</v>
      </c>
      <c r="L75" s="153"/>
      <c r="M75" s="170" t="str">
        <f>IF(L75="","",IF(L75="SI","No cal documentació",IF(K75&gt;0,(CONCATENATE("2ii_",'Valoració '!$D$7,"00",A75))," ")))</f>
        <v/>
      </c>
    </row>
    <row r="76" spans="1:13" x14ac:dyDescent="0.25">
      <c r="A76" s="151">
        <v>69</v>
      </c>
      <c r="B76" s="153"/>
      <c r="C76" s="153"/>
      <c r="D76" s="153"/>
      <c r="E76" s="153"/>
      <c r="F76" s="153"/>
      <c r="G76" s="153"/>
      <c r="H76" s="153"/>
      <c r="I76" s="153"/>
      <c r="J76" s="153"/>
      <c r="K76" s="164">
        <f t="shared" si="1"/>
        <v>0</v>
      </c>
      <c r="L76" s="153"/>
      <c r="M76" s="170" t="str">
        <f>IF(L76="","",IF(L76="SI","No cal documentació",IF(K76&gt;0,(CONCATENATE("2ii_",'Valoració '!$D$7,"00",A76))," ")))</f>
        <v/>
      </c>
    </row>
    <row r="77" spans="1:13" x14ac:dyDescent="0.25">
      <c r="A77" s="151">
        <v>70</v>
      </c>
      <c r="B77" s="153"/>
      <c r="C77" s="153"/>
      <c r="D77" s="153"/>
      <c r="E77" s="153"/>
      <c r="F77" s="153"/>
      <c r="G77" s="153"/>
      <c r="H77" s="153"/>
      <c r="I77" s="153"/>
      <c r="J77" s="153"/>
      <c r="K77" s="164">
        <f t="shared" si="1"/>
        <v>0</v>
      </c>
      <c r="L77" s="153"/>
      <c r="M77" s="170" t="str">
        <f>IF(L77="","",IF(L77="SI","No cal documentació",IF(K77&gt;0,(CONCATENATE("2ii_",'Valoració '!$D$7,"00",A77))," ")))</f>
        <v/>
      </c>
    </row>
    <row r="78" spans="1:13" x14ac:dyDescent="0.25">
      <c r="A78" s="151">
        <v>71</v>
      </c>
      <c r="B78" s="153"/>
      <c r="C78" s="153"/>
      <c r="D78" s="153"/>
      <c r="E78" s="153"/>
      <c r="F78" s="153"/>
      <c r="G78" s="153"/>
      <c r="H78" s="153"/>
      <c r="I78" s="153"/>
      <c r="J78" s="153"/>
      <c r="K78" s="164">
        <f t="shared" si="1"/>
        <v>0</v>
      </c>
      <c r="L78" s="153"/>
      <c r="M78" s="170" t="str">
        <f>IF(L78="","",IF(L78="SI","No cal documentació",IF(K78&gt;0,(CONCATENATE("2ii_",'Valoració '!$D$7,"00",A78))," ")))</f>
        <v/>
      </c>
    </row>
    <row r="79" spans="1:13" x14ac:dyDescent="0.25">
      <c r="A79" s="151">
        <v>72</v>
      </c>
      <c r="B79" s="153"/>
      <c r="C79" s="153"/>
      <c r="D79" s="153"/>
      <c r="E79" s="153"/>
      <c r="F79" s="153"/>
      <c r="G79" s="153"/>
      <c r="H79" s="153"/>
      <c r="I79" s="153"/>
      <c r="J79" s="153"/>
      <c r="K79" s="164">
        <f t="shared" si="1"/>
        <v>0</v>
      </c>
      <c r="L79" s="153"/>
      <c r="M79" s="170" t="str">
        <f>IF(L79="","",IF(L79="SI","No cal documentació",IF(K79&gt;0,(CONCATENATE("2ii_",'Valoració '!$D$7,"00",A79))," ")))</f>
        <v/>
      </c>
    </row>
    <row r="80" spans="1:13" x14ac:dyDescent="0.25">
      <c r="A80" s="151">
        <v>73</v>
      </c>
      <c r="B80" s="153"/>
      <c r="C80" s="153"/>
      <c r="D80" s="153"/>
      <c r="E80" s="153"/>
      <c r="F80" s="153"/>
      <c r="G80" s="153"/>
      <c r="H80" s="153"/>
      <c r="I80" s="153"/>
      <c r="J80" s="153"/>
      <c r="K80" s="164">
        <f t="shared" si="1"/>
        <v>0</v>
      </c>
      <c r="L80" s="153"/>
      <c r="M80" s="170" t="str">
        <f>IF(L80="","",IF(L80="SI","No cal documentació",IF(K80&gt;0,(CONCATENATE("2ii_",'Valoració '!$D$7,"00",A80))," ")))</f>
        <v/>
      </c>
    </row>
    <row r="81" spans="1:13" x14ac:dyDescent="0.25">
      <c r="A81" s="151">
        <v>74</v>
      </c>
      <c r="B81" s="153"/>
      <c r="C81" s="153"/>
      <c r="D81" s="153"/>
      <c r="E81" s="153"/>
      <c r="F81" s="153"/>
      <c r="G81" s="153"/>
      <c r="H81" s="153"/>
      <c r="I81" s="153"/>
      <c r="J81" s="153"/>
      <c r="K81" s="164">
        <f t="shared" si="1"/>
        <v>0</v>
      </c>
      <c r="L81" s="153"/>
      <c r="M81" s="170" t="str">
        <f>IF(L81="","",IF(L81="SI","No cal documentació",IF(K81&gt;0,(CONCATENATE("2ii_",'Valoració '!$D$7,"00",A81))," ")))</f>
        <v/>
      </c>
    </row>
    <row r="82" spans="1:13" x14ac:dyDescent="0.25">
      <c r="A82" s="151">
        <v>75</v>
      </c>
      <c r="B82" s="153"/>
      <c r="C82" s="153"/>
      <c r="D82" s="153"/>
      <c r="E82" s="153"/>
      <c r="F82" s="153"/>
      <c r="G82" s="153"/>
      <c r="H82" s="153"/>
      <c r="I82" s="153"/>
      <c r="J82" s="153"/>
      <c r="K82" s="164">
        <f t="shared" si="1"/>
        <v>0</v>
      </c>
      <c r="L82" s="153"/>
      <c r="M82" s="170" t="str">
        <f>IF(L82="","",IF(L82="SI","No cal documentació",IF(K82&gt;0,(CONCATENATE("2ii_",'Valoració '!$D$7,"00",A82))," ")))</f>
        <v/>
      </c>
    </row>
    <row r="83" spans="1:13" x14ac:dyDescent="0.25">
      <c r="A83" s="151">
        <v>76</v>
      </c>
      <c r="B83" s="153"/>
      <c r="C83" s="153"/>
      <c r="D83" s="153"/>
      <c r="E83" s="153"/>
      <c r="F83" s="153"/>
      <c r="G83" s="153"/>
      <c r="H83" s="153"/>
      <c r="I83" s="153"/>
      <c r="J83" s="153"/>
      <c r="K83" s="164">
        <f t="shared" si="1"/>
        <v>0</v>
      </c>
      <c r="L83" s="153"/>
      <c r="M83" s="170" t="str">
        <f>IF(L83="","",IF(L83="SI","No cal documentació",IF(K83&gt;0,(CONCATENATE("2ii_",'Valoració '!$D$7,"00",A83))," ")))</f>
        <v/>
      </c>
    </row>
    <row r="84" spans="1:13" x14ac:dyDescent="0.25">
      <c r="A84" s="151">
        <v>77</v>
      </c>
      <c r="B84" s="153"/>
      <c r="C84" s="153"/>
      <c r="D84" s="153"/>
      <c r="E84" s="153"/>
      <c r="F84" s="153"/>
      <c r="G84" s="153"/>
      <c r="H84" s="153"/>
      <c r="I84" s="153"/>
      <c r="J84" s="153"/>
      <c r="K84" s="164">
        <f t="shared" si="1"/>
        <v>0</v>
      </c>
      <c r="L84" s="153"/>
      <c r="M84" s="170" t="str">
        <f>IF(L84="","",IF(L84="SI","No cal documentació",IF(K84&gt;0,(CONCATENATE("2ii_",'Valoració '!$D$7,"00",A84))," ")))</f>
        <v/>
      </c>
    </row>
    <row r="85" spans="1:13" x14ac:dyDescent="0.25">
      <c r="A85" s="151">
        <v>78</v>
      </c>
      <c r="B85" s="153"/>
      <c r="C85" s="153"/>
      <c r="D85" s="153"/>
      <c r="E85" s="153"/>
      <c r="F85" s="153"/>
      <c r="G85" s="153"/>
      <c r="H85" s="153"/>
      <c r="I85" s="153"/>
      <c r="J85" s="153"/>
      <c r="K85" s="164">
        <f t="shared" si="1"/>
        <v>0</v>
      </c>
      <c r="L85" s="153"/>
      <c r="M85" s="170" t="str">
        <f>IF(L85="","",IF(L85="SI","No cal documentació",IF(K85&gt;0,(CONCATENATE("2ii_",'Valoració '!$D$7,"00",A85))," ")))</f>
        <v/>
      </c>
    </row>
    <row r="86" spans="1:13" x14ac:dyDescent="0.25">
      <c r="A86" s="151">
        <v>79</v>
      </c>
      <c r="B86" s="153"/>
      <c r="C86" s="153"/>
      <c r="D86" s="153"/>
      <c r="E86" s="153"/>
      <c r="F86" s="153"/>
      <c r="G86" s="153"/>
      <c r="H86" s="153"/>
      <c r="I86" s="153"/>
      <c r="J86" s="153"/>
      <c r="K86" s="164">
        <f t="shared" si="1"/>
        <v>0</v>
      </c>
      <c r="L86" s="153"/>
      <c r="M86" s="170" t="str">
        <f>IF(L86="","",IF(L86="SI","No cal documentació",IF(K86&gt;0,(CONCATENATE("2ii_",'Valoració '!$D$7,"00",A86))," ")))</f>
        <v/>
      </c>
    </row>
    <row r="87" spans="1:13" x14ac:dyDescent="0.25">
      <c r="A87" s="151">
        <v>80</v>
      </c>
      <c r="B87" s="153"/>
      <c r="C87" s="153"/>
      <c r="D87" s="153"/>
      <c r="E87" s="153"/>
      <c r="F87" s="153"/>
      <c r="G87" s="153"/>
      <c r="H87" s="153"/>
      <c r="I87" s="153"/>
      <c r="J87" s="153"/>
      <c r="K87" s="164">
        <f t="shared" si="1"/>
        <v>0</v>
      </c>
      <c r="L87" s="153"/>
      <c r="M87" s="170" t="str">
        <f>IF(L87="","",IF(L87="SI","No cal documentació",IF(K87&gt;0,(CONCATENATE("2ii_",'Valoració '!$D$7,"00",A87))," ")))</f>
        <v/>
      </c>
    </row>
    <row r="88" spans="1:13" x14ac:dyDescent="0.25">
      <c r="A88" s="151">
        <v>81</v>
      </c>
      <c r="B88" s="153"/>
      <c r="C88" s="153"/>
      <c r="D88" s="153"/>
      <c r="E88" s="153"/>
      <c r="F88" s="153"/>
      <c r="G88" s="153"/>
      <c r="H88" s="153"/>
      <c r="I88" s="153"/>
      <c r="J88" s="153"/>
      <c r="K88" s="164">
        <f t="shared" si="1"/>
        <v>0</v>
      </c>
      <c r="L88" s="153"/>
      <c r="M88" s="170" t="str">
        <f>IF(L88="","",IF(L88="SI","No cal documentació",IF(K88&gt;0,(CONCATENATE("2ii_",'Valoració '!$D$7,"00",A88))," ")))</f>
        <v/>
      </c>
    </row>
    <row r="89" spans="1:13" x14ac:dyDescent="0.25">
      <c r="A89" s="151">
        <v>82</v>
      </c>
      <c r="B89" s="153"/>
      <c r="C89" s="153"/>
      <c r="D89" s="153"/>
      <c r="E89" s="153"/>
      <c r="F89" s="153"/>
      <c r="G89" s="153"/>
      <c r="H89" s="153"/>
      <c r="I89" s="153"/>
      <c r="J89" s="153"/>
      <c r="K89" s="164">
        <f t="shared" si="1"/>
        <v>0</v>
      </c>
      <c r="L89" s="153"/>
      <c r="M89" s="170" t="str">
        <f>IF(L89="","",IF(L89="SI","No cal documentació",IF(K89&gt;0,(CONCATENATE("2ii_",'Valoració '!$D$7,"00",A89))," ")))</f>
        <v/>
      </c>
    </row>
    <row r="90" spans="1:13" x14ac:dyDescent="0.25">
      <c r="A90" s="151">
        <v>83</v>
      </c>
      <c r="B90" s="153"/>
      <c r="C90" s="153"/>
      <c r="D90" s="153"/>
      <c r="E90" s="153"/>
      <c r="F90" s="153"/>
      <c r="G90" s="153"/>
      <c r="H90" s="153"/>
      <c r="I90" s="153"/>
      <c r="J90" s="153"/>
      <c r="K90" s="164">
        <f t="shared" si="1"/>
        <v>0</v>
      </c>
      <c r="L90" s="153"/>
      <c r="M90" s="170" t="str">
        <f>IF(L90="","",IF(L90="SI","No cal documentació",IF(K90&gt;0,(CONCATENATE("2ii_",'Valoració '!$D$7,"00",A90))," ")))</f>
        <v/>
      </c>
    </row>
    <row r="91" spans="1:13" x14ac:dyDescent="0.25">
      <c r="A91" s="151">
        <v>84</v>
      </c>
      <c r="B91" s="153"/>
      <c r="C91" s="153"/>
      <c r="D91" s="153"/>
      <c r="E91" s="153"/>
      <c r="F91" s="153"/>
      <c r="G91" s="153"/>
      <c r="H91" s="153"/>
      <c r="I91" s="153"/>
      <c r="J91" s="153"/>
      <c r="K91" s="164">
        <f t="shared" si="1"/>
        <v>0</v>
      </c>
      <c r="L91" s="153"/>
      <c r="M91" s="170" t="str">
        <f>IF(L91="","",IF(L91="SI","No cal documentació",IF(K91&gt;0,(CONCATENATE("2ii_",'Valoració '!$D$7,"00",A91))," ")))</f>
        <v/>
      </c>
    </row>
    <row r="92" spans="1:13" x14ac:dyDescent="0.25">
      <c r="A92" s="151">
        <v>85</v>
      </c>
      <c r="B92" s="153"/>
      <c r="C92" s="153"/>
      <c r="D92" s="153"/>
      <c r="E92" s="153"/>
      <c r="F92" s="153"/>
      <c r="G92" s="153"/>
      <c r="H92" s="153"/>
      <c r="I92" s="153"/>
      <c r="J92" s="153"/>
      <c r="K92" s="164">
        <f t="shared" si="1"/>
        <v>0</v>
      </c>
      <c r="L92" s="153"/>
      <c r="M92" s="170" t="str">
        <f>IF(L92="","",IF(L92="SI","No cal documentació",IF(K92&gt;0,(CONCATENATE("2ii_",'Valoració '!$D$7,"00",A92))," ")))</f>
        <v/>
      </c>
    </row>
    <row r="93" spans="1:13" x14ac:dyDescent="0.25">
      <c r="A93" s="151">
        <v>86</v>
      </c>
      <c r="B93" s="153"/>
      <c r="C93" s="153"/>
      <c r="D93" s="153"/>
      <c r="E93" s="153"/>
      <c r="F93" s="153"/>
      <c r="G93" s="153"/>
      <c r="H93" s="153"/>
      <c r="I93" s="153"/>
      <c r="J93" s="153"/>
      <c r="K93" s="164">
        <f t="shared" si="1"/>
        <v>0</v>
      </c>
      <c r="L93" s="153"/>
      <c r="M93" s="170" t="str">
        <f>IF(L93="","",IF(L93="SI","No cal documentació",IF(K93&gt;0,(CONCATENATE("2ii_",'Valoració '!$D$7,"00",A93))," ")))</f>
        <v/>
      </c>
    </row>
    <row r="94" spans="1:13" x14ac:dyDescent="0.25">
      <c r="A94" s="151">
        <v>87</v>
      </c>
      <c r="B94" s="153"/>
      <c r="C94" s="153"/>
      <c r="D94" s="153"/>
      <c r="E94" s="153"/>
      <c r="F94" s="153"/>
      <c r="G94" s="153"/>
      <c r="H94" s="153"/>
      <c r="I94" s="153"/>
      <c r="J94" s="153"/>
      <c r="K94" s="164">
        <f t="shared" si="1"/>
        <v>0</v>
      </c>
      <c r="L94" s="153"/>
      <c r="M94" s="170" t="str">
        <f>IF(L94="","",IF(L94="SI","No cal documentació",IF(K94&gt;0,(CONCATENATE("2ii_",'Valoració '!$D$7,"00",A94))," ")))</f>
        <v/>
      </c>
    </row>
    <row r="95" spans="1:13" x14ac:dyDescent="0.25">
      <c r="A95" s="151">
        <v>88</v>
      </c>
      <c r="B95" s="153"/>
      <c r="C95" s="153"/>
      <c r="D95" s="153"/>
      <c r="E95" s="153"/>
      <c r="F95" s="153"/>
      <c r="G95" s="153"/>
      <c r="H95" s="153"/>
      <c r="I95" s="153"/>
      <c r="J95" s="153"/>
      <c r="K95" s="164">
        <f t="shared" si="1"/>
        <v>0</v>
      </c>
      <c r="L95" s="153"/>
      <c r="M95" s="170" t="str">
        <f>IF(L95="","",IF(L95="SI","No cal documentació",IF(K95&gt;0,(CONCATENATE("2ii_",'Valoració '!$D$7,"00",A95))," ")))</f>
        <v/>
      </c>
    </row>
    <row r="96" spans="1:13" x14ac:dyDescent="0.25">
      <c r="A96" s="151">
        <v>89</v>
      </c>
      <c r="B96" s="153"/>
      <c r="C96" s="153"/>
      <c r="D96" s="153"/>
      <c r="E96" s="153"/>
      <c r="F96" s="153"/>
      <c r="G96" s="153"/>
      <c r="H96" s="153"/>
      <c r="I96" s="153"/>
      <c r="J96" s="153"/>
      <c r="K96" s="164">
        <f t="shared" si="1"/>
        <v>0</v>
      </c>
      <c r="L96" s="153"/>
      <c r="M96" s="170" t="str">
        <f>IF(L96="","",IF(L96="SI","No cal documentació",IF(K96&gt;0,(CONCATENATE("2ii_",'Valoració '!$D$7,"00",A96))," ")))</f>
        <v/>
      </c>
    </row>
    <row r="97" spans="1:13" x14ac:dyDescent="0.25">
      <c r="A97" s="151">
        <v>90</v>
      </c>
      <c r="B97" s="153"/>
      <c r="C97" s="153"/>
      <c r="D97" s="153"/>
      <c r="E97" s="153"/>
      <c r="F97" s="153"/>
      <c r="G97" s="153"/>
      <c r="H97" s="153"/>
      <c r="I97" s="153"/>
      <c r="J97" s="153"/>
      <c r="K97" s="164">
        <f t="shared" si="1"/>
        <v>0</v>
      </c>
      <c r="L97" s="153"/>
      <c r="M97" s="170" t="str">
        <f>IF(L97="","",IF(L97="SI","No cal documentació",IF(K97&gt;0,(CONCATENATE("2ii_",'Valoració '!$D$7,"00",A97))," ")))</f>
        <v/>
      </c>
    </row>
    <row r="98" spans="1:13" x14ac:dyDescent="0.25">
      <c r="A98" s="151">
        <v>91</v>
      </c>
      <c r="B98" s="153"/>
      <c r="C98" s="153"/>
      <c r="D98" s="153"/>
      <c r="E98" s="153"/>
      <c r="F98" s="153"/>
      <c r="G98" s="153"/>
      <c r="H98" s="153"/>
      <c r="I98" s="153"/>
      <c r="J98" s="153"/>
      <c r="K98" s="164">
        <f t="shared" si="1"/>
        <v>0</v>
      </c>
      <c r="L98" s="153"/>
      <c r="M98" s="170" t="str">
        <f>IF(L98="","",IF(L98="SI","No cal documentació",IF(K98&gt;0,(CONCATENATE("2ii_",'Valoració '!$D$7,"00",A98))," ")))</f>
        <v/>
      </c>
    </row>
    <row r="99" spans="1:13" x14ac:dyDescent="0.25">
      <c r="A99" s="151">
        <v>92</v>
      </c>
      <c r="B99" s="153"/>
      <c r="C99" s="153"/>
      <c r="D99" s="153"/>
      <c r="E99" s="153"/>
      <c r="F99" s="153"/>
      <c r="G99" s="153"/>
      <c r="H99" s="153"/>
      <c r="I99" s="153"/>
      <c r="J99" s="153"/>
      <c r="K99" s="164">
        <f t="shared" si="1"/>
        <v>0</v>
      </c>
      <c r="L99" s="153"/>
      <c r="M99" s="170" t="str">
        <f>IF(L99="","",IF(L99="SI","No cal documentació",IF(K99&gt;0,(CONCATENATE("2ii_",'Valoració '!$D$7,"00",A99))," ")))</f>
        <v/>
      </c>
    </row>
    <row r="100" spans="1:13" x14ac:dyDescent="0.25">
      <c r="A100" s="151">
        <v>93</v>
      </c>
      <c r="B100" s="153"/>
      <c r="C100" s="153"/>
      <c r="D100" s="153"/>
      <c r="E100" s="153"/>
      <c r="F100" s="153"/>
      <c r="G100" s="153"/>
      <c r="H100" s="153"/>
      <c r="I100" s="153"/>
      <c r="J100" s="153"/>
      <c r="K100" s="164">
        <f t="shared" si="1"/>
        <v>0</v>
      </c>
      <c r="L100" s="153"/>
      <c r="M100" s="170" t="str">
        <f>IF(L100="","",IF(L100="SI","No cal documentació",IF(K100&gt;0,(CONCATENATE("2ii_",'Valoració '!$D$7,"00",A100))," ")))</f>
        <v/>
      </c>
    </row>
    <row r="101" spans="1:13" x14ac:dyDescent="0.25">
      <c r="A101" s="151">
        <v>94</v>
      </c>
      <c r="B101" s="153"/>
      <c r="C101" s="153"/>
      <c r="D101" s="153"/>
      <c r="E101" s="153"/>
      <c r="F101" s="153"/>
      <c r="G101" s="153"/>
      <c r="H101" s="153"/>
      <c r="I101" s="153"/>
      <c r="J101" s="153"/>
      <c r="K101" s="164">
        <f t="shared" si="1"/>
        <v>0</v>
      </c>
      <c r="L101" s="153"/>
      <c r="M101" s="170" t="str">
        <f>IF(L101="","",IF(L101="SI","No cal documentació",IF(K101&gt;0,(CONCATENATE("2ii_",'Valoració '!$D$7,"00",A101))," ")))</f>
        <v/>
      </c>
    </row>
    <row r="102" spans="1:13" x14ac:dyDescent="0.25">
      <c r="A102" s="151">
        <v>95</v>
      </c>
      <c r="B102" s="153"/>
      <c r="C102" s="153"/>
      <c r="D102" s="153"/>
      <c r="E102" s="153"/>
      <c r="F102" s="153"/>
      <c r="G102" s="153"/>
      <c r="H102" s="153"/>
      <c r="I102" s="153"/>
      <c r="J102" s="153"/>
      <c r="K102" s="164">
        <f t="shared" si="1"/>
        <v>0</v>
      </c>
      <c r="L102" s="153"/>
      <c r="M102" s="170" t="str">
        <f>IF(L102="","",IF(L102="SI","No cal documentació",IF(K102&gt;0,(CONCATENATE("2ii_",'Valoració '!$D$7,"00",A102))," ")))</f>
        <v/>
      </c>
    </row>
    <row r="103" spans="1:13" x14ac:dyDescent="0.25">
      <c r="A103" s="151">
        <v>96</v>
      </c>
      <c r="B103" s="153"/>
      <c r="C103" s="153"/>
      <c r="D103" s="153"/>
      <c r="E103" s="153"/>
      <c r="F103" s="153"/>
      <c r="G103" s="153"/>
      <c r="H103" s="153"/>
      <c r="I103" s="153"/>
      <c r="J103" s="153"/>
      <c r="K103" s="164">
        <f t="shared" si="1"/>
        <v>0</v>
      </c>
      <c r="L103" s="153"/>
      <c r="M103" s="170" t="str">
        <f>IF(L103="","",IF(L103="SI","No cal documentació",IF(K103&gt;0,(CONCATENATE("2ii_",'Valoració '!$D$7,"00",A103))," ")))</f>
        <v/>
      </c>
    </row>
    <row r="104" spans="1:13" x14ac:dyDescent="0.25">
      <c r="A104" s="151">
        <v>97</v>
      </c>
      <c r="B104" s="153"/>
      <c r="C104" s="153"/>
      <c r="D104" s="153"/>
      <c r="E104" s="153"/>
      <c r="F104" s="153"/>
      <c r="G104" s="153"/>
      <c r="H104" s="153"/>
      <c r="I104" s="153"/>
      <c r="J104" s="153"/>
      <c r="K104" s="164">
        <f t="shared" si="1"/>
        <v>0</v>
      </c>
      <c r="L104" s="153"/>
      <c r="M104" s="170" t="str">
        <f>IF(L104="","",IF(L104="SI","No cal documentació",IF(K104&gt;0,(CONCATENATE("2ii_",'Valoració '!$D$7,"00",A104))," ")))</f>
        <v/>
      </c>
    </row>
    <row r="105" spans="1:13" x14ac:dyDescent="0.25">
      <c r="A105" s="151">
        <v>98</v>
      </c>
      <c r="B105" s="153"/>
      <c r="C105" s="153"/>
      <c r="D105" s="153"/>
      <c r="E105" s="153"/>
      <c r="F105" s="153"/>
      <c r="G105" s="153"/>
      <c r="H105" s="153"/>
      <c r="I105" s="153"/>
      <c r="J105" s="153"/>
      <c r="K105" s="164">
        <f t="shared" si="1"/>
        <v>0</v>
      </c>
      <c r="L105" s="153"/>
      <c r="M105" s="170" t="str">
        <f>IF(L105="","",IF(L105="SI","No cal documentació",IF(K105&gt;0,(CONCATENATE("2ii_",'Valoració '!$D$7,"00",A105))," ")))</f>
        <v/>
      </c>
    </row>
    <row r="106" spans="1:13" x14ac:dyDescent="0.25">
      <c r="A106" s="151">
        <v>99</v>
      </c>
      <c r="B106" s="153"/>
      <c r="C106" s="153"/>
      <c r="D106" s="153"/>
      <c r="E106" s="153"/>
      <c r="F106" s="153"/>
      <c r="G106" s="153"/>
      <c r="H106" s="153"/>
      <c r="I106" s="153"/>
      <c r="J106" s="153"/>
      <c r="K106" s="164">
        <f t="shared" si="1"/>
        <v>0</v>
      </c>
      <c r="L106" s="153"/>
      <c r="M106" s="170" t="str">
        <f>IF(L106="","",IF(L106="SI","No cal documentació",IF(K106&gt;0,(CONCATENATE("2ii_",'Valoració '!$D$7,"00",A106))," ")))</f>
        <v/>
      </c>
    </row>
    <row r="107" spans="1:13" x14ac:dyDescent="0.25">
      <c r="A107" s="151">
        <v>100</v>
      </c>
      <c r="B107" s="153"/>
      <c r="C107" s="153"/>
      <c r="D107" s="153"/>
      <c r="E107" s="153"/>
      <c r="F107" s="153"/>
      <c r="G107" s="153"/>
      <c r="H107" s="153"/>
      <c r="I107" s="153"/>
      <c r="J107" s="153"/>
      <c r="K107" s="164">
        <f>IF(AND(C107="si",F107="si"),1,IF(AND(C107="si",F107="no"),IF(G107="si",0.5,0),0))+IF(AND(C107="no",F107="si"),0.3,IF(AND(C107="no",F107="no"),IF(G107="si",0.15,0)))</f>
        <v>0</v>
      </c>
      <c r="L107" s="153"/>
      <c r="M107" s="170" t="str">
        <f>IF(L107="","",IF(L107="SI","No cal documentació",IF(K107&gt;0,(CONCATENATE("2ii_",'Valoració '!$D$7,"00",A107))," ")))</f>
        <v/>
      </c>
    </row>
  </sheetData>
  <sheetProtection algorithmName="SHA-512" hashValue="8vPDiYnvt2lEmgo6tp4btfoZAMzGlsO+JpppMs5q9e8iAmGyzSifxGnKLISZnMMrcIxJUokZmRAf5GZhj48GIg==" saltValue="1g5E73Jyv/E7CverFbFGoA==" spinCount="100000" sheet="1" objects="1" scenarios="1"/>
  <mergeCells count="1">
    <mergeCell ref="A6:I6"/>
  </mergeCells>
  <dataValidations count="1">
    <dataValidation type="list" allowBlank="1" showInputMessage="1" showErrorMessage="1" sqref="C8:C107 F8:G107 L8:L107" xr:uid="{172C98B6-F593-4B1B-95CC-A2D782E97CAE}">
      <formula1>"si, no"</formula1>
    </dataValidation>
  </dataValidations>
  <hyperlinks>
    <hyperlink ref="A4" r:id="rId1" xr:uid="{50D514DE-3520-40A8-A3F7-CCE5EF75CA2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mc:AlternateContent xmlns:mc="http://schemas.openxmlformats.org/markup-compatibility/2006">
          <mc:Choice Requires="x14">
            <control shapeId="6147" r:id="rId5" name="Button 3">
              <controlPr defaultSize="0" print="0" autoFill="0" autoPict="0" macro="[1]!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2"/>
  <dimension ref="A1:F108"/>
  <sheetViews>
    <sheetView topLeftCell="C1" workbookViewId="0">
      <pane ySplit="6" topLeftCell="A7" activePane="bottomLeft" state="frozen"/>
      <selection pane="bottomLeft" activeCell="F16" sqref="F16"/>
    </sheetView>
  </sheetViews>
  <sheetFormatPr baseColWidth="10" defaultColWidth="8.85546875" defaultRowHeight="15" x14ac:dyDescent="0.25"/>
  <cols>
    <col min="1" max="1" width="8.85546875" style="146"/>
    <col min="2" max="3" width="84.5703125" style="146" customWidth="1"/>
    <col min="4" max="4" width="19.140625" style="146" customWidth="1"/>
    <col min="5" max="5" width="8.85546875" style="156"/>
    <col min="6" max="6" width="20" style="146" customWidth="1"/>
    <col min="7" max="16384" width="8.85546875" style="146"/>
  </cols>
  <sheetData>
    <row r="1" spans="1:6" x14ac:dyDescent="0.25">
      <c r="A1" s="145" t="s">
        <v>88</v>
      </c>
    </row>
    <row r="2" spans="1:6" x14ac:dyDescent="0.25">
      <c r="A2" s="146" t="s">
        <v>93</v>
      </c>
    </row>
    <row r="4" spans="1:6" x14ac:dyDescent="0.25">
      <c r="A4" s="147" t="s">
        <v>98</v>
      </c>
    </row>
    <row r="5" spans="1:6" x14ac:dyDescent="0.25">
      <c r="A5" s="303" t="s">
        <v>167</v>
      </c>
      <c r="B5" s="304"/>
      <c r="C5" s="304"/>
      <c r="D5" s="305"/>
    </row>
    <row r="6" spans="1:6" ht="34.5" customHeight="1" x14ac:dyDescent="0.25">
      <c r="A6" s="149" t="s">
        <v>46</v>
      </c>
      <c r="B6" s="173" t="s">
        <v>296</v>
      </c>
      <c r="C6" s="150" t="s">
        <v>87</v>
      </c>
      <c r="D6" s="173" t="s">
        <v>86</v>
      </c>
      <c r="E6" s="150" t="s">
        <v>107</v>
      </c>
      <c r="F6" s="150" t="s">
        <v>44</v>
      </c>
    </row>
    <row r="7" spans="1:6" x14ac:dyDescent="0.25">
      <c r="A7" s="151">
        <v>1</v>
      </c>
      <c r="B7" s="152"/>
      <c r="C7" s="152"/>
      <c r="D7" s="152"/>
      <c r="E7" s="174"/>
      <c r="F7" s="151" t="str">
        <f>IF(E7="","",IF(E7="SI","No cal documentació",IF(B7&gt;0,(CONCATENATE("2iv_",'Valoració '!$D$7,"00",A7))," ")))</f>
        <v/>
      </c>
    </row>
    <row r="8" spans="1:6" x14ac:dyDescent="0.25">
      <c r="A8" s="151">
        <v>2</v>
      </c>
      <c r="B8" s="152"/>
      <c r="C8" s="152"/>
      <c r="D8" s="152"/>
      <c r="E8" s="174"/>
      <c r="F8" s="151" t="str">
        <f>IF(E8="","",IF(E8="SI","No cal documentació",IF(B8&gt;0,(CONCATENATE("2iv_",'Valoració '!$D$7,"00",A8))," ")))</f>
        <v/>
      </c>
    </row>
    <row r="9" spans="1:6" x14ac:dyDescent="0.25">
      <c r="A9" s="151">
        <v>3</v>
      </c>
      <c r="B9" s="152"/>
      <c r="C9" s="152"/>
      <c r="D9" s="152"/>
      <c r="E9" s="174"/>
      <c r="F9" s="151" t="str">
        <f>IF(E9="","",IF(E9="SI","No cal documentació",IF(B9&gt;0,(CONCATENATE("2iv_",'Valoració '!$D$7,"00",A9))," ")))</f>
        <v/>
      </c>
    </row>
    <row r="10" spans="1:6" x14ac:dyDescent="0.25">
      <c r="A10" s="151">
        <v>4</v>
      </c>
      <c r="B10" s="152"/>
      <c r="C10" s="152"/>
      <c r="D10" s="152"/>
      <c r="E10" s="174"/>
      <c r="F10" s="151" t="str">
        <f>IF(E10="","",IF(E10="SI","No cal documentació",IF(B10&gt;0,(CONCATENATE("2iv_",'Valoració '!$D$7,"00",A10))," ")))</f>
        <v/>
      </c>
    </row>
    <row r="11" spans="1:6" x14ac:dyDescent="0.25">
      <c r="A11" s="151">
        <v>5</v>
      </c>
      <c r="B11" s="152"/>
      <c r="C11" s="152"/>
      <c r="D11" s="152"/>
      <c r="E11" s="174"/>
      <c r="F11" s="151" t="str">
        <f>IF(E11="","",IF(E11="SI","No cal documentació",IF(B11&gt;0,(CONCATENATE("2iv_",'Valoració '!$D$7,"00",A11))," ")))</f>
        <v/>
      </c>
    </row>
    <row r="12" spans="1:6" x14ac:dyDescent="0.25">
      <c r="A12" s="151">
        <v>6</v>
      </c>
      <c r="B12" s="152"/>
      <c r="C12" s="152"/>
      <c r="D12" s="152"/>
      <c r="E12" s="174"/>
      <c r="F12" s="151" t="str">
        <f>IF(E12="","",IF(E12="SI","No cal documentació",IF(B12&gt;0,(CONCATENATE("2iv_",'Valoració '!$D$7,"00",A12))," ")))</f>
        <v/>
      </c>
    </row>
    <row r="13" spans="1:6" x14ac:dyDescent="0.25">
      <c r="A13" s="151">
        <v>7</v>
      </c>
      <c r="B13" s="153"/>
      <c r="C13" s="153"/>
      <c r="D13" s="153"/>
      <c r="E13" s="174"/>
      <c r="F13" s="151" t="str">
        <f>IF(E13="","",IF(E13="SI","No cal documentació",IF(B13&gt;0,(CONCATENATE("2iv_",'Valoració '!$D$7,"00",A13))," ")))</f>
        <v/>
      </c>
    </row>
    <row r="14" spans="1:6" x14ac:dyDescent="0.25">
      <c r="A14" s="151">
        <v>8</v>
      </c>
      <c r="B14" s="153"/>
      <c r="C14" s="153"/>
      <c r="D14" s="153"/>
      <c r="E14" s="174"/>
      <c r="F14" s="151" t="str">
        <f>IF(E14="","",IF(E14="SI","No cal documentació",IF(B14&gt;0,(CONCATENATE("2iv_",'Valoració '!$D$7,"00",A14))," ")))</f>
        <v/>
      </c>
    </row>
    <row r="15" spans="1:6" x14ac:dyDescent="0.25">
      <c r="A15" s="151">
        <v>9</v>
      </c>
      <c r="B15" s="153"/>
      <c r="C15" s="153"/>
      <c r="D15" s="153"/>
      <c r="E15" s="174"/>
      <c r="F15" s="151" t="str">
        <f>IF(E15="","",IF(E15="SI","No cal documentació",IF(B15&gt;0,(CONCATENATE("2iv_",'Valoració '!$D$7,"00",A15))," ")))</f>
        <v/>
      </c>
    </row>
    <row r="16" spans="1:6" x14ac:dyDescent="0.25">
      <c r="A16" s="151">
        <v>10</v>
      </c>
      <c r="B16" s="153"/>
      <c r="C16" s="153"/>
      <c r="D16" s="153"/>
      <c r="E16" s="174"/>
      <c r="F16" s="151" t="str">
        <f>IF(E16="","",IF(E16="SI","No cal documentació",IF(B16&gt;0,(CONCATENATE("2iv_",'Valoració '!$D$7,"00",A16))," ")))</f>
        <v/>
      </c>
    </row>
    <row r="17" spans="1:6" x14ac:dyDescent="0.25">
      <c r="A17" s="151">
        <v>11</v>
      </c>
      <c r="B17" s="153"/>
      <c r="C17" s="153"/>
      <c r="D17" s="153"/>
      <c r="E17" s="174"/>
      <c r="F17" s="151" t="str">
        <f>IF(E17="","",IF(E17="SI","No cal documentació",IF(B17&gt;0,(CONCATENATE("2iv_",'Valoració '!$D$7,"00",A17))," ")))</f>
        <v/>
      </c>
    </row>
    <row r="18" spans="1:6" x14ac:dyDescent="0.25">
      <c r="A18" s="151">
        <v>12</v>
      </c>
      <c r="B18" s="153"/>
      <c r="C18" s="153"/>
      <c r="D18" s="153"/>
      <c r="E18" s="174"/>
      <c r="F18" s="151" t="str">
        <f>IF(E18="","",IF(E18="SI","No cal documentació",IF(B18&gt;0,(CONCATENATE("2iv_",'Valoració '!$D$7,"00",A18))," ")))</f>
        <v/>
      </c>
    </row>
    <row r="19" spans="1:6" x14ac:dyDescent="0.25">
      <c r="A19" s="151">
        <v>13</v>
      </c>
      <c r="B19" s="153"/>
      <c r="C19" s="153"/>
      <c r="D19" s="153"/>
      <c r="E19" s="174"/>
      <c r="F19" s="151" t="str">
        <f>IF(E19="","",IF(E19="SI","No cal documentació",IF(B19&gt;0,(CONCATENATE("2iv_",'Valoració '!$D$7,"00",A19))," ")))</f>
        <v/>
      </c>
    </row>
    <row r="20" spans="1:6" x14ac:dyDescent="0.25">
      <c r="A20" s="151">
        <v>14</v>
      </c>
      <c r="B20" s="153"/>
      <c r="C20" s="153"/>
      <c r="D20" s="153"/>
      <c r="E20" s="174"/>
      <c r="F20" s="151" t="str">
        <f>IF(E20="","",IF(E20="SI","No cal documentació",IF(B20&gt;0,(CONCATENATE("2iv_",'Valoració '!$D$7,"00",A20))," ")))</f>
        <v/>
      </c>
    </row>
    <row r="21" spans="1:6" x14ac:dyDescent="0.25">
      <c r="A21" s="151">
        <v>15</v>
      </c>
      <c r="B21" s="153"/>
      <c r="C21" s="153"/>
      <c r="D21" s="153"/>
      <c r="E21" s="174"/>
      <c r="F21" s="151" t="str">
        <f>IF(E21="","",IF(E21="SI","No cal documentació",IF(B21&gt;0,(CONCATENATE("2iv_",'Valoració '!$D$7,"00",A21))," ")))</f>
        <v/>
      </c>
    </row>
    <row r="22" spans="1:6" x14ac:dyDescent="0.25">
      <c r="A22" s="151">
        <v>16</v>
      </c>
      <c r="B22" s="153"/>
      <c r="C22" s="153"/>
      <c r="D22" s="153"/>
      <c r="E22" s="174"/>
      <c r="F22" s="151" t="str">
        <f>IF(E22="","",IF(E22="SI","No cal documentació",IF(B22&gt;0,(CONCATENATE("2iv_",'Valoració '!$D$7,"00",A22))," ")))</f>
        <v/>
      </c>
    </row>
    <row r="23" spans="1:6" x14ac:dyDescent="0.25">
      <c r="A23" s="151">
        <v>17</v>
      </c>
      <c r="B23" s="153"/>
      <c r="C23" s="153"/>
      <c r="D23" s="153"/>
      <c r="E23" s="174"/>
      <c r="F23" s="151" t="str">
        <f>IF(E23="","",IF(E23="SI","No cal documentació",IF(B23&gt;0,(CONCATENATE("2iv_",'Valoració '!$D$7,"00",A23))," ")))</f>
        <v/>
      </c>
    </row>
    <row r="24" spans="1:6" x14ac:dyDescent="0.25">
      <c r="A24" s="151">
        <v>18</v>
      </c>
      <c r="B24" s="153"/>
      <c r="C24" s="153"/>
      <c r="D24" s="153"/>
      <c r="E24" s="174"/>
      <c r="F24" s="151" t="str">
        <f>IF(E24="","",IF(E24="SI","No cal documentació",IF(B24&gt;0,(CONCATENATE("2iv_",'Valoració '!$D$7,"00",A24))," ")))</f>
        <v/>
      </c>
    </row>
    <row r="25" spans="1:6" x14ac:dyDescent="0.25">
      <c r="A25" s="151">
        <v>19</v>
      </c>
      <c r="B25" s="153"/>
      <c r="C25" s="153"/>
      <c r="D25" s="153"/>
      <c r="E25" s="174"/>
      <c r="F25" s="151" t="str">
        <f>IF(E25="","",IF(E25="SI","No cal documentació",IF(B25&gt;0,(CONCATENATE("2iv_",'Valoració '!$D$7,"00",A25))," ")))</f>
        <v/>
      </c>
    </row>
    <row r="26" spans="1:6" x14ac:dyDescent="0.25">
      <c r="A26" s="151">
        <v>20</v>
      </c>
      <c r="B26" s="153"/>
      <c r="C26" s="153"/>
      <c r="D26" s="153"/>
      <c r="E26" s="174"/>
      <c r="F26" s="151" t="str">
        <f>IF(E26="","",IF(E26="SI","No cal documentació",IF(B26&gt;0,(CONCATENATE("2iv_",'Valoració '!$D$7,"00",A26))," ")))</f>
        <v/>
      </c>
    </row>
    <row r="27" spans="1:6" x14ac:dyDescent="0.25">
      <c r="A27" s="151">
        <v>21</v>
      </c>
      <c r="B27" s="153"/>
      <c r="C27" s="153"/>
      <c r="D27" s="153"/>
      <c r="E27" s="174"/>
      <c r="F27" s="151" t="str">
        <f>IF(E27="","",IF(E27="SI","No cal documentació",IF(B27&gt;0,(CONCATENATE("2iv_",'Valoració '!$D$7,"00",A27))," ")))</f>
        <v/>
      </c>
    </row>
    <row r="28" spans="1:6" x14ac:dyDescent="0.25">
      <c r="A28" s="151">
        <v>22</v>
      </c>
      <c r="B28" s="153"/>
      <c r="C28" s="153"/>
      <c r="D28" s="153"/>
      <c r="E28" s="174"/>
      <c r="F28" s="151" t="str">
        <f>IF(E28="","",IF(E28="SI","No cal documentació",IF(B28&gt;0,(CONCATENATE("2iv_",'Valoració '!$D$7,"00",A28))," ")))</f>
        <v/>
      </c>
    </row>
    <row r="29" spans="1:6" x14ac:dyDescent="0.25">
      <c r="A29" s="151">
        <v>23</v>
      </c>
      <c r="B29" s="153"/>
      <c r="C29" s="153"/>
      <c r="D29" s="153"/>
      <c r="E29" s="174"/>
      <c r="F29" s="151" t="str">
        <f>IF(E29="","",IF(E29="SI","No cal documentació",IF(B29&gt;0,(CONCATENATE("2iv_",'Valoració '!$D$7,"00",A29))," ")))</f>
        <v/>
      </c>
    </row>
    <row r="30" spans="1:6" x14ac:dyDescent="0.25">
      <c r="A30" s="151">
        <v>24</v>
      </c>
      <c r="B30" s="153"/>
      <c r="C30" s="153"/>
      <c r="D30" s="153"/>
      <c r="E30" s="174"/>
      <c r="F30" s="151" t="str">
        <f>IF(E30="","",IF(E30="SI","No cal documentació",IF(B30&gt;0,(CONCATENATE("2iv_",'Valoració '!$D$7,"00",A30))," ")))</f>
        <v/>
      </c>
    </row>
    <row r="31" spans="1:6" x14ac:dyDescent="0.25">
      <c r="A31" s="151">
        <v>25</v>
      </c>
      <c r="B31" s="153"/>
      <c r="C31" s="153"/>
      <c r="D31" s="153"/>
      <c r="E31" s="174"/>
      <c r="F31" s="151" t="str">
        <f>IF(E31="","",IF(E31="SI","No cal documentació",IF(B31&gt;0,(CONCATENATE("2iv_",'Valoració '!$D$7,"00",A31))," ")))</f>
        <v/>
      </c>
    </row>
    <row r="32" spans="1:6" x14ac:dyDescent="0.25">
      <c r="A32" s="151">
        <v>26</v>
      </c>
      <c r="B32" s="153"/>
      <c r="C32" s="153"/>
      <c r="D32" s="153"/>
      <c r="E32" s="174"/>
      <c r="F32" s="151" t="str">
        <f>IF(E32="","",IF(E32="SI","No cal documentació",IF(B32&gt;0,(CONCATENATE("2iv_",'Valoració '!$D$7,"00",A32))," ")))</f>
        <v/>
      </c>
    </row>
    <row r="33" spans="1:6" x14ac:dyDescent="0.25">
      <c r="A33" s="151">
        <v>27</v>
      </c>
      <c r="B33" s="153"/>
      <c r="C33" s="153"/>
      <c r="D33" s="153"/>
      <c r="E33" s="174"/>
      <c r="F33" s="151" t="str">
        <f>IF(E33="","",IF(E33="SI","No cal documentació",IF(B33&gt;0,(CONCATENATE("2iv_",'Valoració '!$D$7,"00",A33))," ")))</f>
        <v/>
      </c>
    </row>
    <row r="34" spans="1:6" x14ac:dyDescent="0.25">
      <c r="A34" s="151">
        <v>28</v>
      </c>
      <c r="B34" s="153"/>
      <c r="C34" s="153"/>
      <c r="D34" s="153"/>
      <c r="E34" s="174"/>
      <c r="F34" s="151" t="str">
        <f>IF(E34="","",IF(E34="SI","No cal documentació",IF(B34&gt;0,(CONCATENATE("2iv_",'Valoració '!$D$7,"00",A34))," ")))</f>
        <v/>
      </c>
    </row>
    <row r="35" spans="1:6" x14ac:dyDescent="0.25">
      <c r="A35" s="151">
        <v>29</v>
      </c>
      <c r="B35" s="153"/>
      <c r="C35" s="153"/>
      <c r="D35" s="153"/>
      <c r="E35" s="174"/>
      <c r="F35" s="151" t="str">
        <f>IF(E35="","",IF(E35="SI","No cal documentació",IF(B35&gt;0,(CONCATENATE("2iv_",'Valoració '!$D$7,"00",A35))," ")))</f>
        <v/>
      </c>
    </row>
    <row r="36" spans="1:6" x14ac:dyDescent="0.25">
      <c r="A36" s="151">
        <v>30</v>
      </c>
      <c r="B36" s="153"/>
      <c r="C36" s="153"/>
      <c r="D36" s="153"/>
      <c r="E36" s="174"/>
      <c r="F36" s="151" t="str">
        <f>IF(E36="","",IF(E36="SI","No cal documentació",IF(B36&gt;0,(CONCATENATE("2iv_",'Valoració '!$D$7,"00",A36))," ")))</f>
        <v/>
      </c>
    </row>
    <row r="37" spans="1:6" x14ac:dyDescent="0.25">
      <c r="A37" s="151">
        <v>31</v>
      </c>
      <c r="B37" s="153"/>
      <c r="C37" s="153"/>
      <c r="D37" s="153"/>
      <c r="E37" s="174"/>
      <c r="F37" s="151" t="str">
        <f>IF(E37="","",IF(E37="SI","No cal documentació",IF(B37&gt;0,(CONCATENATE("2iv_",'Valoració '!$D$7,"00",A37))," ")))</f>
        <v/>
      </c>
    </row>
    <row r="38" spans="1:6" x14ac:dyDescent="0.25">
      <c r="A38" s="151">
        <v>32</v>
      </c>
      <c r="B38" s="153"/>
      <c r="C38" s="153"/>
      <c r="D38" s="153"/>
      <c r="E38" s="174"/>
      <c r="F38" s="151" t="str">
        <f>IF(E38="","",IF(E38="SI","No cal documentació",IF(B38&gt;0,(CONCATENATE("2iv_",'Valoració '!$D$7,"00",A38))," ")))</f>
        <v/>
      </c>
    </row>
    <row r="39" spans="1:6" x14ac:dyDescent="0.25">
      <c r="A39" s="151">
        <v>33</v>
      </c>
      <c r="B39" s="153"/>
      <c r="C39" s="153"/>
      <c r="D39" s="153"/>
      <c r="E39" s="174"/>
      <c r="F39" s="151" t="str">
        <f>IF(E39="","",IF(E39="SI","No cal documentació",IF(B39&gt;0,(CONCATENATE("2iv_",'Valoració '!$D$7,"00",A39))," ")))</f>
        <v/>
      </c>
    </row>
    <row r="40" spans="1:6" x14ac:dyDescent="0.25">
      <c r="A40" s="151">
        <v>34</v>
      </c>
      <c r="B40" s="153"/>
      <c r="C40" s="153"/>
      <c r="D40" s="153"/>
      <c r="E40" s="174"/>
      <c r="F40" s="151" t="str">
        <f>IF(E40="","",IF(E40="SI","No cal documentació",IF(B40&gt;0,(CONCATENATE("2iv_",'Valoració '!$D$7,"00",A40))," ")))</f>
        <v/>
      </c>
    </row>
    <row r="41" spans="1:6" x14ac:dyDescent="0.25">
      <c r="A41" s="151">
        <v>35</v>
      </c>
      <c r="B41" s="153"/>
      <c r="C41" s="153"/>
      <c r="D41" s="153"/>
      <c r="E41" s="174"/>
      <c r="F41" s="151" t="str">
        <f>IF(E41="","",IF(E41="SI","No cal documentació",IF(B41&gt;0,(CONCATENATE("2iv_",'Valoració '!$D$7,"00",A41))," ")))</f>
        <v/>
      </c>
    </row>
    <row r="42" spans="1:6" x14ac:dyDescent="0.25">
      <c r="A42" s="151">
        <v>36</v>
      </c>
      <c r="B42" s="153"/>
      <c r="C42" s="153"/>
      <c r="D42" s="153"/>
      <c r="E42" s="174"/>
      <c r="F42" s="151" t="str">
        <f>IF(E42="","",IF(E42="SI","No cal documentació",IF(B42&gt;0,(CONCATENATE("2iv_",'Valoració '!$D$7,"00",A42))," ")))</f>
        <v/>
      </c>
    </row>
    <row r="43" spans="1:6" x14ac:dyDescent="0.25">
      <c r="A43" s="151">
        <v>37</v>
      </c>
      <c r="B43" s="153"/>
      <c r="C43" s="153"/>
      <c r="D43" s="153"/>
      <c r="E43" s="174"/>
      <c r="F43" s="151" t="str">
        <f>IF(E43="","",IF(E43="SI","No cal documentació",IF(B43&gt;0,(CONCATENATE("2iv_",'Valoració '!$D$7,"00",A43))," ")))</f>
        <v/>
      </c>
    </row>
    <row r="44" spans="1:6" x14ac:dyDescent="0.25">
      <c r="A44" s="151">
        <v>38</v>
      </c>
      <c r="B44" s="153"/>
      <c r="C44" s="153"/>
      <c r="D44" s="153"/>
      <c r="E44" s="174"/>
      <c r="F44" s="151" t="str">
        <f>IF(E44="","",IF(E44="SI","No cal documentació",IF(B44&gt;0,(CONCATENATE("2iv_",'Valoració '!$D$7,"00",A44))," ")))</f>
        <v/>
      </c>
    </row>
    <row r="45" spans="1:6" x14ac:dyDescent="0.25">
      <c r="A45" s="151">
        <v>39</v>
      </c>
      <c r="B45" s="153"/>
      <c r="C45" s="153"/>
      <c r="D45" s="153"/>
      <c r="E45" s="174"/>
      <c r="F45" s="151" t="str">
        <f>IF(E45="","",IF(E45="SI","No cal documentació",IF(B45&gt;0,(CONCATENATE("2iv_",'Valoració '!$D$7,"00",A45))," ")))</f>
        <v/>
      </c>
    </row>
    <row r="46" spans="1:6" x14ac:dyDescent="0.25">
      <c r="A46" s="151">
        <v>40</v>
      </c>
      <c r="B46" s="153"/>
      <c r="C46" s="153"/>
      <c r="D46" s="153"/>
      <c r="E46" s="174"/>
      <c r="F46" s="151" t="str">
        <f>IF(E46="","",IF(E46="SI","No cal documentació",IF(B46&gt;0,(CONCATENATE("2iv_",'Valoració '!$D$7,"00",A46))," ")))</f>
        <v/>
      </c>
    </row>
    <row r="47" spans="1:6" x14ac:dyDescent="0.25">
      <c r="A47" s="151">
        <v>41</v>
      </c>
      <c r="B47" s="153"/>
      <c r="C47" s="153"/>
      <c r="D47" s="153"/>
      <c r="E47" s="174"/>
      <c r="F47" s="151" t="str">
        <f>IF(E47="","",IF(E47="SI","No cal documentació",IF(B47&gt;0,(CONCATENATE("2iv_",'Valoració '!$D$7,"00",A47))," ")))</f>
        <v/>
      </c>
    </row>
    <row r="48" spans="1:6" x14ac:dyDescent="0.25">
      <c r="A48" s="151">
        <v>42</v>
      </c>
      <c r="B48" s="153"/>
      <c r="C48" s="153"/>
      <c r="D48" s="153"/>
      <c r="E48" s="174"/>
      <c r="F48" s="151" t="str">
        <f>IF(E48="","",IF(E48="SI","No cal documentació",IF(B48&gt;0,(CONCATENATE("2iv_",'Valoració '!$D$7,"00",A48))," ")))</f>
        <v/>
      </c>
    </row>
    <row r="49" spans="1:6" x14ac:dyDescent="0.25">
      <c r="A49" s="151">
        <v>43</v>
      </c>
      <c r="B49" s="153"/>
      <c r="C49" s="153"/>
      <c r="D49" s="153"/>
      <c r="E49" s="174"/>
      <c r="F49" s="151" t="str">
        <f>IF(E49="","",IF(E49="SI","No cal documentació",IF(B49&gt;0,(CONCATENATE("2iv_",'Valoració '!$D$7,"00",A49))," ")))</f>
        <v/>
      </c>
    </row>
    <row r="50" spans="1:6" x14ac:dyDescent="0.25">
      <c r="A50" s="151">
        <v>44</v>
      </c>
      <c r="B50" s="153"/>
      <c r="C50" s="153"/>
      <c r="D50" s="153"/>
      <c r="E50" s="174"/>
      <c r="F50" s="151" t="str">
        <f>IF(E50="","",IF(E50="SI","No cal documentació",IF(B50&gt;0,(CONCATENATE("2iv_",'Valoració '!$D$7,"00",A50))," ")))</f>
        <v/>
      </c>
    </row>
    <row r="51" spans="1:6" x14ac:dyDescent="0.25">
      <c r="A51" s="151">
        <v>45</v>
      </c>
      <c r="B51" s="153"/>
      <c r="C51" s="153"/>
      <c r="D51" s="153"/>
      <c r="E51" s="174"/>
      <c r="F51" s="151" t="str">
        <f>IF(E51="","",IF(E51="SI","No cal documentació",IF(B51&gt;0,(CONCATENATE("2iv_",'Valoració '!$D$7,"00",A51))," ")))</f>
        <v/>
      </c>
    </row>
    <row r="52" spans="1:6" x14ac:dyDescent="0.25">
      <c r="A52" s="151">
        <v>46</v>
      </c>
      <c r="B52" s="153"/>
      <c r="C52" s="153"/>
      <c r="D52" s="153"/>
      <c r="E52" s="174"/>
      <c r="F52" s="151" t="str">
        <f>IF(E52="","",IF(E52="SI","No cal documentació",IF(B52&gt;0,(CONCATENATE("2iv_",'Valoració '!$D$7,"00",A52))," ")))</f>
        <v/>
      </c>
    </row>
    <row r="53" spans="1:6" x14ac:dyDescent="0.25">
      <c r="A53" s="151">
        <v>47</v>
      </c>
      <c r="B53" s="153"/>
      <c r="C53" s="153"/>
      <c r="D53" s="153"/>
      <c r="E53" s="174"/>
      <c r="F53" s="151" t="str">
        <f>IF(E53="","",IF(E53="SI","No cal documentació",IF(B53&gt;0,(CONCATENATE("2iv_",'Valoració '!$D$7,"00",A53))," ")))</f>
        <v/>
      </c>
    </row>
    <row r="54" spans="1:6" x14ac:dyDescent="0.25">
      <c r="A54" s="151">
        <v>48</v>
      </c>
      <c r="B54" s="153"/>
      <c r="C54" s="153"/>
      <c r="D54" s="153"/>
      <c r="E54" s="174"/>
      <c r="F54" s="151" t="str">
        <f>IF(E54="","",IF(E54="SI","No cal documentació",IF(B54&gt;0,(CONCATENATE("2iv_",'Valoració '!$D$7,"00",A54))," ")))</f>
        <v/>
      </c>
    </row>
    <row r="55" spans="1:6" x14ac:dyDescent="0.25">
      <c r="A55" s="151">
        <v>49</v>
      </c>
      <c r="B55" s="153"/>
      <c r="C55" s="153"/>
      <c r="D55" s="153"/>
      <c r="E55" s="174"/>
      <c r="F55" s="151" t="str">
        <f>IF(E55="","",IF(E55="SI","No cal documentació",IF(B55&gt;0,(CONCATENATE("2iv_",'Valoració '!$D$7,"00",A55))," ")))</f>
        <v/>
      </c>
    </row>
    <row r="56" spans="1:6" x14ac:dyDescent="0.25">
      <c r="A56" s="151">
        <v>50</v>
      </c>
      <c r="B56" s="153"/>
      <c r="C56" s="153"/>
      <c r="D56" s="153"/>
      <c r="E56" s="174"/>
      <c r="F56" s="151" t="str">
        <f>IF(E56="","",IF(E56="SI","No cal documentació",IF(B56&gt;0,(CONCATENATE("2iv_",'Valoració '!$D$7,"00",A56))," ")))</f>
        <v/>
      </c>
    </row>
    <row r="57" spans="1:6" x14ac:dyDescent="0.25">
      <c r="A57" s="151">
        <v>51</v>
      </c>
      <c r="B57" s="153"/>
      <c r="C57" s="153"/>
      <c r="D57" s="153"/>
      <c r="E57" s="174"/>
      <c r="F57" s="151" t="str">
        <f>IF(E57="","",IF(E57="SI","No cal documentació",IF(B57&gt;0,(CONCATENATE("2iv_",'Valoració '!$D$7,"00",A57))," ")))</f>
        <v/>
      </c>
    </row>
    <row r="58" spans="1:6" x14ac:dyDescent="0.25">
      <c r="A58" s="151">
        <v>52</v>
      </c>
      <c r="B58" s="153"/>
      <c r="C58" s="153"/>
      <c r="D58" s="153"/>
      <c r="E58" s="174"/>
      <c r="F58" s="151" t="str">
        <f>IF(E58="","",IF(E58="SI","No cal documentació",IF(B58&gt;0,(CONCATENATE("2iv_",'Valoració '!$D$7,"00",A58))," ")))</f>
        <v/>
      </c>
    </row>
    <row r="59" spans="1:6" x14ac:dyDescent="0.25">
      <c r="A59" s="151">
        <v>53</v>
      </c>
      <c r="B59" s="153"/>
      <c r="C59" s="153"/>
      <c r="D59" s="153"/>
      <c r="E59" s="174"/>
      <c r="F59" s="151" t="str">
        <f>IF(E59="","",IF(E59="SI","No cal documentació",IF(B59&gt;0,(CONCATENATE("2iv_",'Valoració '!$D$7,"00",A59))," ")))</f>
        <v/>
      </c>
    </row>
    <row r="60" spans="1:6" x14ac:dyDescent="0.25">
      <c r="A60" s="151">
        <v>54</v>
      </c>
      <c r="B60" s="153"/>
      <c r="C60" s="153"/>
      <c r="D60" s="153"/>
      <c r="E60" s="174"/>
      <c r="F60" s="151" t="str">
        <f>IF(E60="","",IF(E60="SI","No cal documentació",IF(B60&gt;0,(CONCATENATE("2iv_",'Valoració '!$D$7,"00",A60))," ")))</f>
        <v/>
      </c>
    </row>
    <row r="61" spans="1:6" x14ac:dyDescent="0.25">
      <c r="A61" s="151">
        <v>55</v>
      </c>
      <c r="B61" s="153"/>
      <c r="C61" s="153"/>
      <c r="D61" s="153"/>
      <c r="E61" s="174"/>
      <c r="F61" s="151" t="str">
        <f>IF(E61="","",IF(E61="SI","No cal documentació",IF(B61&gt;0,(CONCATENATE("2iv_",'Valoració '!$D$7,"00",A61))," ")))</f>
        <v/>
      </c>
    </row>
    <row r="62" spans="1:6" x14ac:dyDescent="0.25">
      <c r="A62" s="151">
        <v>56</v>
      </c>
      <c r="B62" s="153"/>
      <c r="C62" s="153"/>
      <c r="D62" s="153"/>
      <c r="E62" s="174"/>
      <c r="F62" s="151" t="str">
        <f>IF(E62="","",IF(E62="SI","No cal documentació",IF(B62&gt;0,(CONCATENATE("2iv_",'Valoració '!$D$7,"00",A62))," ")))</f>
        <v/>
      </c>
    </row>
    <row r="63" spans="1:6" x14ac:dyDescent="0.25">
      <c r="A63" s="151">
        <v>57</v>
      </c>
      <c r="B63" s="153"/>
      <c r="C63" s="153"/>
      <c r="D63" s="153"/>
      <c r="E63" s="174"/>
      <c r="F63" s="151" t="str">
        <f>IF(E63="","",IF(E63="SI","No cal documentació",IF(B63&gt;0,(CONCATENATE("2iv_",'Valoració '!$D$7,"00",A63))," ")))</f>
        <v/>
      </c>
    </row>
    <row r="64" spans="1:6" x14ac:dyDescent="0.25">
      <c r="A64" s="151">
        <v>58</v>
      </c>
      <c r="B64" s="153"/>
      <c r="C64" s="153"/>
      <c r="D64" s="153"/>
      <c r="E64" s="174"/>
      <c r="F64" s="151" t="str">
        <f>IF(E64="","",IF(E64="SI","No cal documentació",IF(B64&gt;0,(CONCATENATE("2iv_",'Valoració '!$D$7,"00",A64))," ")))</f>
        <v/>
      </c>
    </row>
    <row r="65" spans="1:6" x14ac:dyDescent="0.25">
      <c r="A65" s="151">
        <v>59</v>
      </c>
      <c r="B65" s="153"/>
      <c r="C65" s="153"/>
      <c r="D65" s="153"/>
      <c r="E65" s="174"/>
      <c r="F65" s="151" t="str">
        <f>IF(E65="","",IF(E65="SI","No cal documentació",IF(B65&gt;0,(CONCATENATE("2iv_",'Valoració '!$D$7,"00",A65))," ")))</f>
        <v/>
      </c>
    </row>
    <row r="66" spans="1:6" x14ac:dyDescent="0.25">
      <c r="A66" s="151">
        <v>60</v>
      </c>
      <c r="B66" s="153"/>
      <c r="C66" s="153"/>
      <c r="D66" s="153"/>
      <c r="E66" s="174"/>
      <c r="F66" s="151" t="str">
        <f>IF(E66="","",IF(E66="SI","No cal documentació",IF(B66&gt;0,(CONCATENATE("2iv_",'Valoració '!$D$7,"00",A66))," ")))</f>
        <v/>
      </c>
    </row>
    <row r="67" spans="1:6" x14ac:dyDescent="0.25">
      <c r="A67" s="151">
        <v>61</v>
      </c>
      <c r="B67" s="153"/>
      <c r="C67" s="153"/>
      <c r="D67" s="153"/>
      <c r="E67" s="174"/>
      <c r="F67" s="151" t="str">
        <f>IF(E67="","",IF(E67="SI","No cal documentació",IF(B67&gt;0,(CONCATENATE("2iv_",'Valoració '!$D$7,"00",A67))," ")))</f>
        <v/>
      </c>
    </row>
    <row r="68" spans="1:6" x14ac:dyDescent="0.25">
      <c r="A68" s="151">
        <v>62</v>
      </c>
      <c r="B68" s="153"/>
      <c r="C68" s="153"/>
      <c r="D68" s="153"/>
      <c r="E68" s="174"/>
      <c r="F68" s="151" t="str">
        <f>IF(E68="","",IF(E68="SI","No cal documentació",IF(B68&gt;0,(CONCATENATE("2iv_",'Valoració '!$D$7,"00",A68))," ")))</f>
        <v/>
      </c>
    </row>
    <row r="69" spans="1:6" x14ac:dyDescent="0.25">
      <c r="A69" s="151">
        <v>63</v>
      </c>
      <c r="B69" s="153"/>
      <c r="C69" s="153"/>
      <c r="D69" s="153"/>
      <c r="E69" s="174"/>
      <c r="F69" s="151" t="str">
        <f>IF(E69="","",IF(E69="SI","No cal documentació",IF(B69&gt;0,(CONCATENATE("2iv_",'Valoració '!$D$7,"00",A69))," ")))</f>
        <v/>
      </c>
    </row>
    <row r="70" spans="1:6" x14ac:dyDescent="0.25">
      <c r="A70" s="151">
        <v>64</v>
      </c>
      <c r="B70" s="153"/>
      <c r="C70" s="153"/>
      <c r="D70" s="153"/>
      <c r="E70" s="174"/>
      <c r="F70" s="151" t="str">
        <f>IF(E70="","",IF(E70="SI","No cal documentació",IF(B70&gt;0,(CONCATENATE("2iv_",'Valoració '!$D$7,"00",A70))," ")))</f>
        <v/>
      </c>
    </row>
    <row r="71" spans="1:6" x14ac:dyDescent="0.25">
      <c r="A71" s="151">
        <v>65</v>
      </c>
      <c r="B71" s="153"/>
      <c r="C71" s="153"/>
      <c r="D71" s="153"/>
      <c r="E71" s="174"/>
      <c r="F71" s="151" t="str">
        <f>IF(E71="","",IF(E71="SI","No cal documentació",IF(B71&gt;0,(CONCATENATE("2iv_",'Valoració '!$D$7,"00",A71))," ")))</f>
        <v/>
      </c>
    </row>
    <row r="72" spans="1:6" x14ac:dyDescent="0.25">
      <c r="A72" s="151">
        <v>66</v>
      </c>
      <c r="B72" s="153"/>
      <c r="C72" s="153"/>
      <c r="D72" s="153"/>
      <c r="E72" s="174"/>
      <c r="F72" s="151" t="str">
        <f>IF(E72="","",IF(E72="SI","No cal documentació",IF(B72&gt;0,(CONCATENATE("2iv_",'Valoració '!$D$7,"00",A72))," ")))</f>
        <v/>
      </c>
    </row>
    <row r="73" spans="1:6" x14ac:dyDescent="0.25">
      <c r="A73" s="151">
        <v>67</v>
      </c>
      <c r="B73" s="153"/>
      <c r="C73" s="153"/>
      <c r="D73" s="153"/>
      <c r="E73" s="174"/>
      <c r="F73" s="151" t="str">
        <f>IF(E73="","",IF(E73="SI","No cal documentació",IF(B73&gt;0,(CONCATENATE("2iv_",'Valoració '!$D$7,"00",A73))," ")))</f>
        <v/>
      </c>
    </row>
    <row r="74" spans="1:6" x14ac:dyDescent="0.25">
      <c r="A74" s="151">
        <v>68</v>
      </c>
      <c r="B74" s="153"/>
      <c r="C74" s="153"/>
      <c r="D74" s="153"/>
      <c r="E74" s="174"/>
      <c r="F74" s="151" t="str">
        <f>IF(E74="","",IF(E74="SI","No cal documentació",IF(B74&gt;0,(CONCATENATE("2iv_",'Valoració '!$D$7,"00",A74))," ")))</f>
        <v/>
      </c>
    </row>
    <row r="75" spans="1:6" x14ac:dyDescent="0.25">
      <c r="A75" s="151">
        <v>69</v>
      </c>
      <c r="B75" s="153"/>
      <c r="C75" s="153"/>
      <c r="D75" s="153"/>
      <c r="E75" s="174"/>
      <c r="F75" s="151" t="str">
        <f>IF(E75="","",IF(E75="SI","No cal documentació",IF(B75&gt;0,(CONCATENATE("2iv_",'Valoració '!$D$7,"00",A75))," ")))</f>
        <v/>
      </c>
    </row>
    <row r="76" spans="1:6" x14ac:dyDescent="0.25">
      <c r="A76" s="151">
        <v>70</v>
      </c>
      <c r="B76" s="153"/>
      <c r="C76" s="153"/>
      <c r="D76" s="153"/>
      <c r="E76" s="174"/>
      <c r="F76" s="151" t="str">
        <f>IF(E76="","",IF(E76="SI","No cal documentació",IF(B76&gt;0,(CONCATENATE("2iv_",'Valoració '!$D$7,"00",A76))," ")))</f>
        <v/>
      </c>
    </row>
    <row r="77" spans="1:6" x14ac:dyDescent="0.25">
      <c r="A77" s="151">
        <v>71</v>
      </c>
      <c r="B77" s="153"/>
      <c r="C77" s="153"/>
      <c r="D77" s="153"/>
      <c r="E77" s="174"/>
      <c r="F77" s="151" t="str">
        <f>IF(E77="","",IF(E77="SI","No cal documentació",IF(B77&gt;0,(CONCATENATE("2iv_",'Valoració '!$D$7,"00",A77))," ")))</f>
        <v/>
      </c>
    </row>
    <row r="78" spans="1:6" x14ac:dyDescent="0.25">
      <c r="A78" s="151">
        <v>72</v>
      </c>
      <c r="B78" s="153"/>
      <c r="C78" s="153"/>
      <c r="D78" s="153"/>
      <c r="E78" s="174"/>
      <c r="F78" s="151" t="str">
        <f>IF(E78="","",IF(E78="SI","No cal documentació",IF(B78&gt;0,(CONCATENATE("2iv_",'Valoració '!$D$7,"00",A78))," ")))</f>
        <v/>
      </c>
    </row>
    <row r="79" spans="1:6" x14ac:dyDescent="0.25">
      <c r="A79" s="151">
        <v>73</v>
      </c>
      <c r="B79" s="153"/>
      <c r="C79" s="153"/>
      <c r="D79" s="153"/>
      <c r="E79" s="174"/>
      <c r="F79" s="151" t="str">
        <f>IF(E79="","",IF(E79="SI","No cal documentació",IF(B79&gt;0,(CONCATENATE("2iv_",'Valoració '!$D$7,"00",A79))," ")))</f>
        <v/>
      </c>
    </row>
    <row r="80" spans="1:6" x14ac:dyDescent="0.25">
      <c r="A80" s="151">
        <v>74</v>
      </c>
      <c r="B80" s="153"/>
      <c r="C80" s="153"/>
      <c r="D80" s="153"/>
      <c r="E80" s="174"/>
      <c r="F80" s="151" t="str">
        <f>IF(E80="","",IF(E80="SI","No cal documentació",IF(B80&gt;0,(CONCATENATE("2iv_",'Valoració '!$D$7,"00",A80))," ")))</f>
        <v/>
      </c>
    </row>
    <row r="81" spans="1:6" x14ac:dyDescent="0.25">
      <c r="A81" s="151">
        <v>75</v>
      </c>
      <c r="B81" s="153"/>
      <c r="C81" s="153"/>
      <c r="D81" s="153"/>
      <c r="E81" s="174"/>
      <c r="F81" s="151" t="str">
        <f>IF(E81="","",IF(E81="SI","No cal documentació",IF(B81&gt;0,(CONCATENATE("2iv_",'Valoració '!$D$7,"00",A81))," ")))</f>
        <v/>
      </c>
    </row>
    <row r="82" spans="1:6" x14ac:dyDescent="0.25">
      <c r="A82" s="151">
        <v>76</v>
      </c>
      <c r="B82" s="153"/>
      <c r="C82" s="153"/>
      <c r="D82" s="153"/>
      <c r="E82" s="174"/>
      <c r="F82" s="151" t="str">
        <f>IF(E82="","",IF(E82="SI","No cal documentació",IF(B82&gt;0,(CONCATENATE("2iv_",'Valoració '!$D$7,"00",A82))," ")))</f>
        <v/>
      </c>
    </row>
    <row r="83" spans="1:6" x14ac:dyDescent="0.25">
      <c r="A83" s="151">
        <v>77</v>
      </c>
      <c r="B83" s="153"/>
      <c r="C83" s="153"/>
      <c r="D83" s="153"/>
      <c r="E83" s="174"/>
      <c r="F83" s="151" t="str">
        <f>IF(E83="","",IF(E83="SI","No cal documentació",IF(B83&gt;0,(CONCATENATE("2iv_",'Valoració '!$D$7,"00",A83))," ")))</f>
        <v/>
      </c>
    </row>
    <row r="84" spans="1:6" x14ac:dyDescent="0.25">
      <c r="A84" s="151">
        <v>78</v>
      </c>
      <c r="B84" s="153"/>
      <c r="C84" s="153"/>
      <c r="D84" s="153"/>
      <c r="E84" s="174"/>
      <c r="F84" s="151" t="str">
        <f>IF(E84="","",IF(E84="SI","No cal documentació",IF(B84&gt;0,(CONCATENATE("2iv_",'Valoració '!$D$7,"00",A84))," ")))</f>
        <v/>
      </c>
    </row>
    <row r="85" spans="1:6" x14ac:dyDescent="0.25">
      <c r="A85" s="151">
        <v>79</v>
      </c>
      <c r="B85" s="153"/>
      <c r="C85" s="153"/>
      <c r="D85" s="153"/>
      <c r="E85" s="174"/>
      <c r="F85" s="151" t="str">
        <f>IF(E85="","",IF(E85="SI","No cal documentació",IF(B85&gt;0,(CONCATENATE("2iv_",'Valoració '!$D$7,"00",A85))," ")))</f>
        <v/>
      </c>
    </row>
    <row r="86" spans="1:6" x14ac:dyDescent="0.25">
      <c r="A86" s="151">
        <v>80</v>
      </c>
      <c r="B86" s="153"/>
      <c r="C86" s="153"/>
      <c r="D86" s="153"/>
      <c r="E86" s="174"/>
      <c r="F86" s="151" t="str">
        <f>IF(E86="","",IF(E86="SI","No cal documentació",IF(B86&gt;0,(CONCATENATE("2iv_",'Valoració '!$D$7,"00",A86))," ")))</f>
        <v/>
      </c>
    </row>
    <row r="87" spans="1:6" x14ac:dyDescent="0.25">
      <c r="A87" s="151">
        <v>81</v>
      </c>
      <c r="B87" s="153"/>
      <c r="C87" s="153"/>
      <c r="D87" s="153"/>
      <c r="E87" s="174"/>
      <c r="F87" s="151" t="str">
        <f>IF(E87="","",IF(E87="SI","No cal documentació",IF(B87&gt;0,(CONCATENATE("2iv_",'Valoració '!$D$7,"00",A87))," ")))</f>
        <v/>
      </c>
    </row>
    <row r="88" spans="1:6" x14ac:dyDescent="0.25">
      <c r="A88" s="151">
        <v>82</v>
      </c>
      <c r="B88" s="153"/>
      <c r="C88" s="153"/>
      <c r="D88" s="153"/>
      <c r="E88" s="174"/>
      <c r="F88" s="151" t="str">
        <f>IF(E88="","",IF(E88="SI","No cal documentació",IF(B88&gt;0,(CONCATENATE("2iv_",'Valoració '!$D$7,"00",A88))," ")))</f>
        <v/>
      </c>
    </row>
    <row r="89" spans="1:6" x14ac:dyDescent="0.25">
      <c r="A89" s="151">
        <v>83</v>
      </c>
      <c r="B89" s="153"/>
      <c r="C89" s="153"/>
      <c r="D89" s="153"/>
      <c r="E89" s="174"/>
      <c r="F89" s="151" t="str">
        <f>IF(E89="","",IF(E89="SI","No cal documentació",IF(B89&gt;0,(CONCATENATE("2iv_",'Valoració '!$D$7,"00",A89))," ")))</f>
        <v/>
      </c>
    </row>
    <row r="90" spans="1:6" x14ac:dyDescent="0.25">
      <c r="A90" s="151">
        <v>84</v>
      </c>
      <c r="B90" s="153"/>
      <c r="C90" s="153"/>
      <c r="D90" s="153"/>
      <c r="E90" s="174"/>
      <c r="F90" s="151" t="str">
        <f>IF(E90="","",IF(E90="SI","No cal documentació",IF(B90&gt;0,(CONCATENATE("2iv_",'Valoració '!$D$7,"00",A90))," ")))</f>
        <v/>
      </c>
    </row>
    <row r="91" spans="1:6" x14ac:dyDescent="0.25">
      <c r="A91" s="151">
        <v>85</v>
      </c>
      <c r="B91" s="153"/>
      <c r="C91" s="153"/>
      <c r="D91" s="153"/>
      <c r="E91" s="174"/>
      <c r="F91" s="151" t="str">
        <f>IF(E91="","",IF(E91="SI","No cal documentació",IF(B91&gt;0,(CONCATENATE("2iv_",'Valoració '!$D$7,"00",A91))," ")))</f>
        <v/>
      </c>
    </row>
    <row r="92" spans="1:6" x14ac:dyDescent="0.25">
      <c r="A92" s="151">
        <v>86</v>
      </c>
      <c r="B92" s="153"/>
      <c r="C92" s="153"/>
      <c r="D92" s="153"/>
      <c r="E92" s="174"/>
      <c r="F92" s="151" t="str">
        <f>IF(E92="","",IF(E92="SI","No cal documentació",IF(B92&gt;0,(CONCATENATE("2iv_",'Valoració '!$D$7,"00",A92))," ")))</f>
        <v/>
      </c>
    </row>
    <row r="93" spans="1:6" x14ac:dyDescent="0.25">
      <c r="A93" s="151">
        <v>87</v>
      </c>
      <c r="B93" s="153"/>
      <c r="C93" s="153"/>
      <c r="D93" s="153"/>
      <c r="E93" s="174"/>
      <c r="F93" s="151" t="str">
        <f>IF(E93="","",IF(E93="SI","No cal documentació",IF(B93&gt;0,(CONCATENATE("2iv_",'Valoració '!$D$7,"00",A93))," ")))</f>
        <v/>
      </c>
    </row>
    <row r="94" spans="1:6" x14ac:dyDescent="0.25">
      <c r="A94" s="151">
        <v>88</v>
      </c>
      <c r="B94" s="153"/>
      <c r="C94" s="153"/>
      <c r="D94" s="153"/>
      <c r="E94" s="174"/>
      <c r="F94" s="151" t="str">
        <f>IF(E94="","",IF(E94="SI","No cal documentació",IF(B94&gt;0,(CONCATENATE("2iv_",'Valoració '!$D$7,"00",A94))," ")))</f>
        <v/>
      </c>
    </row>
    <row r="95" spans="1:6" x14ac:dyDescent="0.25">
      <c r="A95" s="151">
        <v>89</v>
      </c>
      <c r="B95" s="153"/>
      <c r="C95" s="153"/>
      <c r="D95" s="153"/>
      <c r="E95" s="174"/>
      <c r="F95" s="151" t="str">
        <f>IF(E95="","",IF(E95="SI","No cal documentació",IF(B95&gt;0,(CONCATENATE("2iv_",'Valoració '!$D$7,"00",A95))," ")))</f>
        <v/>
      </c>
    </row>
    <row r="96" spans="1:6" x14ac:dyDescent="0.25">
      <c r="A96" s="151">
        <v>90</v>
      </c>
      <c r="B96" s="153"/>
      <c r="C96" s="153"/>
      <c r="D96" s="153"/>
      <c r="E96" s="174"/>
      <c r="F96" s="151" t="str">
        <f>IF(E96="","",IF(E96="SI","No cal documentació",IF(B96&gt;0,(CONCATENATE("2iv_",'Valoració '!$D$7,"00",A96))," ")))</f>
        <v/>
      </c>
    </row>
    <row r="97" spans="1:6" x14ac:dyDescent="0.25">
      <c r="A97" s="151">
        <v>91</v>
      </c>
      <c r="B97" s="153"/>
      <c r="C97" s="153"/>
      <c r="D97" s="153"/>
      <c r="E97" s="174"/>
      <c r="F97" s="151" t="str">
        <f>IF(E97="","",IF(E97="SI","No cal documentació",IF(B97&gt;0,(CONCATENATE("2iv_",'Valoració '!$D$7,"00",A97))," ")))</f>
        <v/>
      </c>
    </row>
    <row r="98" spans="1:6" x14ac:dyDescent="0.25">
      <c r="A98" s="151">
        <v>92</v>
      </c>
      <c r="B98" s="153"/>
      <c r="C98" s="153"/>
      <c r="D98" s="153"/>
      <c r="E98" s="174"/>
      <c r="F98" s="151" t="str">
        <f>IF(E98="","",IF(E98="SI","No cal documentació",IF(B98&gt;0,(CONCATENATE("2iv_",'Valoració '!$D$7,"00",A98))," ")))</f>
        <v/>
      </c>
    </row>
    <row r="99" spans="1:6" x14ac:dyDescent="0.25">
      <c r="A99" s="151">
        <v>93</v>
      </c>
      <c r="B99" s="153"/>
      <c r="C99" s="153"/>
      <c r="D99" s="153"/>
      <c r="E99" s="174"/>
      <c r="F99" s="151" t="str">
        <f>IF(E99="","",IF(E99="SI","No cal documentació",IF(B99&gt;0,(CONCATENATE("2iv_",'Valoració '!$D$7,"00",A99))," ")))</f>
        <v/>
      </c>
    </row>
    <row r="100" spans="1:6" x14ac:dyDescent="0.25">
      <c r="A100" s="151">
        <v>94</v>
      </c>
      <c r="B100" s="153"/>
      <c r="C100" s="153"/>
      <c r="D100" s="153"/>
      <c r="E100" s="174"/>
      <c r="F100" s="151" t="str">
        <f>IF(E100="","",IF(E100="SI","No cal documentació",IF(B100&gt;0,(CONCATENATE("2iv_",'Valoració '!$D$7,"00",A100))," ")))</f>
        <v/>
      </c>
    </row>
    <row r="101" spans="1:6" x14ac:dyDescent="0.25">
      <c r="A101" s="151">
        <v>95</v>
      </c>
      <c r="B101" s="153"/>
      <c r="C101" s="153"/>
      <c r="D101" s="153"/>
      <c r="E101" s="174"/>
      <c r="F101" s="151" t="str">
        <f>IF(E101="","",IF(E101="SI","No cal documentació",IF(B101&gt;0,(CONCATENATE("2iv_",'Valoració '!$D$7,"00",A101))," ")))</f>
        <v/>
      </c>
    </row>
    <row r="102" spans="1:6" x14ac:dyDescent="0.25">
      <c r="A102" s="151">
        <v>96</v>
      </c>
      <c r="B102" s="153"/>
      <c r="C102" s="153"/>
      <c r="D102" s="153"/>
      <c r="E102" s="174"/>
      <c r="F102" s="151" t="str">
        <f>IF(E102="","",IF(E102="SI","No cal documentació",IF(B102&gt;0,(CONCATENATE("2iv_",'Valoració '!$D$7,"00",A102))," ")))</f>
        <v/>
      </c>
    </row>
    <row r="103" spans="1:6" x14ac:dyDescent="0.25">
      <c r="A103" s="151">
        <v>97</v>
      </c>
      <c r="B103" s="153"/>
      <c r="C103" s="153"/>
      <c r="D103" s="153"/>
      <c r="E103" s="174"/>
      <c r="F103" s="151" t="str">
        <f>IF(E103="","",IF(E103="SI","No cal documentació",IF(B103&gt;0,(CONCATENATE("2iv_",'Valoració '!$D$7,"00",A103))," ")))</f>
        <v/>
      </c>
    </row>
    <row r="104" spans="1:6" x14ac:dyDescent="0.25">
      <c r="A104" s="151">
        <v>98</v>
      </c>
      <c r="B104" s="153"/>
      <c r="C104" s="153"/>
      <c r="D104" s="153"/>
      <c r="E104" s="174"/>
      <c r="F104" s="151" t="str">
        <f>IF(E104="","",IF(E104="SI","No cal documentació",IF(B104&gt;0,(CONCATENATE("2iv_",'Valoració '!$D$7,"00",A104))," ")))</f>
        <v/>
      </c>
    </row>
    <row r="105" spans="1:6" x14ac:dyDescent="0.25">
      <c r="A105" s="151">
        <v>99</v>
      </c>
      <c r="B105" s="153"/>
      <c r="C105" s="153"/>
      <c r="D105" s="153"/>
      <c r="E105" s="174"/>
      <c r="F105" s="151" t="str">
        <f>IF(E105="","",IF(E105="SI","No cal documentació",IF(B105&gt;0,(CONCATENATE("2iv_",'Valoració '!$D$7,"00",A105))," ")))</f>
        <v/>
      </c>
    </row>
    <row r="106" spans="1:6" x14ac:dyDescent="0.25">
      <c r="A106" s="151">
        <v>100</v>
      </c>
      <c r="B106" s="153"/>
      <c r="C106" s="153"/>
      <c r="D106" s="153"/>
      <c r="E106" s="174"/>
      <c r="F106" s="151" t="str">
        <f>IF(E106="","",IF(E106="SI","No cal documentació",IF(B106&gt;0,(CONCATENATE("2iv_",'Valoració '!$D$7,"00",A106))," ")))</f>
        <v/>
      </c>
    </row>
    <row r="108" spans="1:6" ht="15.75" x14ac:dyDescent="0.25">
      <c r="B108" s="154"/>
      <c r="C108" s="154"/>
    </row>
  </sheetData>
  <sheetProtection algorithmName="SHA-512" hashValue="H8phsYY6cxQtZy2rxiUbyyEIP/909+hPCWD+UNgma9JuEiKmgdkMH9N2C4iiHUS6N8vmHgKGupu+0bWkR/O2Rw==" saltValue="TzCjT2I4vHFAiHUpgY6Djw==" spinCount="100000" sheet="1" objects="1" scenarios="1"/>
  <mergeCells count="1">
    <mergeCell ref="A5:D5"/>
  </mergeCells>
  <dataValidations count="1">
    <dataValidation type="list" allowBlank="1" showInputMessage="1" showErrorMessage="1" sqref="E7:E106" xr:uid="{BB6539CE-892C-4C1A-8248-455E793BD78A}">
      <formula1>"si, no"</formula1>
    </dataValidation>
  </dataValidations>
  <hyperlinks>
    <hyperlink ref="A4" r:id="rId1" xr:uid="{1D59D569-48A4-48A5-B143-0E055BE5758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Enviar">
                <anchor moveWithCells="1" sizeWithCells="1">
                  <from>
                    <xdr:col>5</xdr:col>
                    <xdr:colOff>685800</xdr:colOff>
                    <xdr:row>0</xdr:row>
                    <xdr:rowOff>0</xdr:rowOff>
                  </from>
                  <to>
                    <xdr:col>7</xdr:col>
                    <xdr:colOff>466725</xdr:colOff>
                    <xdr:row>4</xdr:row>
                    <xdr:rowOff>19050</xdr:rowOff>
                  </to>
                </anchor>
              </controlPr>
            </control>
          </mc:Choice>
        </mc:AlternateContent>
        <mc:AlternateContent xmlns:mc="http://schemas.openxmlformats.org/markup-compatibility/2006">
          <mc:Choice Requires="x14">
            <control shapeId="7171" r:id="rId5" name="Button 3">
              <controlPr defaultSize="0" print="0" autoFill="0" autoPict="0" macro="[1]!Enviar">
                <anchor moveWithCells="1" sizeWithCells="1">
                  <from>
                    <xdr:col>5</xdr:col>
                    <xdr:colOff>685800</xdr:colOff>
                    <xdr:row>0</xdr:row>
                    <xdr:rowOff>0</xdr:rowOff>
                  </from>
                  <to>
                    <xdr:col>7</xdr:col>
                    <xdr:colOff>466725</xdr:colOff>
                    <xdr:row>4</xdr:row>
                    <xdr:rowOff>19050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5"/>
  <dimension ref="A1:G110"/>
  <sheetViews>
    <sheetView workbookViewId="0">
      <selection activeCell="G17" sqref="G17"/>
    </sheetView>
  </sheetViews>
  <sheetFormatPr baseColWidth="10" defaultColWidth="9.140625" defaultRowHeight="15" x14ac:dyDescent="0.25"/>
  <cols>
    <col min="1" max="1" width="9.140625" style="70"/>
    <col min="2" max="2" width="84.5703125" style="70" customWidth="1"/>
    <col min="3" max="3" width="52.5703125" style="70" customWidth="1"/>
    <col min="4" max="5" width="13.42578125" style="70" customWidth="1"/>
    <col min="6" max="6" width="13" style="70" customWidth="1"/>
    <col min="7" max="7" width="22.42578125" style="70" customWidth="1"/>
    <col min="8" max="16384" width="9.140625" style="70"/>
  </cols>
  <sheetData>
    <row r="1" spans="1:7" x14ac:dyDescent="0.25">
      <c r="A1" s="51" t="s">
        <v>177</v>
      </c>
    </row>
    <row r="2" spans="1:7" x14ac:dyDescent="0.25">
      <c r="A2" s="70" t="s">
        <v>93</v>
      </c>
    </row>
    <row r="3" spans="1:7" ht="18.75" x14ac:dyDescent="0.3">
      <c r="D3" s="175" t="s">
        <v>11</v>
      </c>
      <c r="E3" s="176">
        <f>IF(D4&gt;D5,D4,D5)</f>
        <v>0</v>
      </c>
    </row>
    <row r="4" spans="1:7" x14ac:dyDescent="0.25">
      <c r="A4" s="177" t="s">
        <v>98</v>
      </c>
      <c r="B4" s="178" t="s">
        <v>178</v>
      </c>
      <c r="C4" s="179">
        <f>SUM(E9:E108)</f>
        <v>0</v>
      </c>
      <c r="D4" s="179">
        <f>IF(C4&gt;=1960,3,IF(C4&gt;=1540,2,IF(C4&gt;=1050,1,0)))</f>
        <v>0</v>
      </c>
    </row>
    <row r="5" spans="1:7" x14ac:dyDescent="0.25">
      <c r="B5" s="178" t="s">
        <v>179</v>
      </c>
      <c r="C5" s="179">
        <f>SUM(F9:F108)</f>
        <v>0</v>
      </c>
      <c r="D5" s="179">
        <f>IF(C5&gt;=112,3,IF(C5&gt;=88,2,IF(C5&gt;=60,1,0)))</f>
        <v>0</v>
      </c>
    </row>
    <row r="6" spans="1:7" x14ac:dyDescent="0.25">
      <c r="A6" s="177" t="s">
        <v>98</v>
      </c>
    </row>
    <row r="7" spans="1:7" x14ac:dyDescent="0.25">
      <c r="A7" s="321" t="s">
        <v>167</v>
      </c>
      <c r="B7" s="322"/>
      <c r="C7" s="322"/>
      <c r="D7" s="323"/>
      <c r="E7" s="180"/>
    </row>
    <row r="8" spans="1:7" ht="34.5" customHeight="1" x14ac:dyDescent="0.25">
      <c r="A8" s="181" t="s">
        <v>46</v>
      </c>
      <c r="B8" s="182" t="s">
        <v>180</v>
      </c>
      <c r="C8" s="182" t="s">
        <v>181</v>
      </c>
      <c r="D8" s="182" t="s">
        <v>182</v>
      </c>
      <c r="E8" s="182" t="s">
        <v>183</v>
      </c>
      <c r="F8" s="182" t="s">
        <v>184</v>
      </c>
      <c r="G8" s="182" t="s">
        <v>44</v>
      </c>
    </row>
    <row r="9" spans="1:7" x14ac:dyDescent="0.25">
      <c r="A9" s="179">
        <v>1</v>
      </c>
      <c r="B9" s="152"/>
      <c r="C9" s="152"/>
      <c r="D9" s="152"/>
      <c r="E9" s="152"/>
      <c r="F9" s="153"/>
      <c r="G9" s="179" t="str">
        <f>IF(B9&lt;&gt;0,(CONCATENATE("2d_",'Valoració '!$D$7,"2v2_00",A9))," ")</f>
        <v xml:space="preserve"> </v>
      </c>
    </row>
    <row r="10" spans="1:7" x14ac:dyDescent="0.25">
      <c r="A10" s="179">
        <v>2</v>
      </c>
      <c r="B10" s="152"/>
      <c r="C10" s="152"/>
      <c r="D10" s="152"/>
      <c r="E10" s="152"/>
      <c r="F10" s="153"/>
      <c r="G10" s="179" t="str">
        <f>IF(B10&lt;&gt;0,(CONCATENATE("2d_",'Valoració '!$D$7,"2v2_00",A10))," ")</f>
        <v xml:space="preserve"> </v>
      </c>
    </row>
    <row r="11" spans="1:7" x14ac:dyDescent="0.25">
      <c r="A11" s="179">
        <v>3</v>
      </c>
      <c r="B11" s="152"/>
      <c r="C11" s="152"/>
      <c r="D11" s="152"/>
      <c r="E11" s="152"/>
      <c r="F11" s="153"/>
      <c r="G11" s="179" t="str">
        <f>IF(B11&lt;&gt;0,(CONCATENATE("2d_",'Valoració '!$D$7,"2v2_00",A11))," ")</f>
        <v xml:space="preserve"> </v>
      </c>
    </row>
    <row r="12" spans="1:7" x14ac:dyDescent="0.25">
      <c r="A12" s="179">
        <v>4</v>
      </c>
      <c r="B12" s="152"/>
      <c r="C12" s="152"/>
      <c r="D12" s="152"/>
      <c r="E12" s="152"/>
      <c r="F12" s="153"/>
      <c r="G12" s="179" t="str">
        <f>IF(B12&lt;&gt;0,(CONCATENATE("2d_",'Valoració '!$D$7,"2v2_00",A12))," ")</f>
        <v xml:space="preserve"> </v>
      </c>
    </row>
    <row r="13" spans="1:7" x14ac:dyDescent="0.25">
      <c r="A13" s="179">
        <v>5</v>
      </c>
      <c r="B13" s="152"/>
      <c r="C13" s="152"/>
      <c r="D13" s="152"/>
      <c r="E13" s="152"/>
      <c r="F13" s="153"/>
      <c r="G13" s="179" t="str">
        <f>IF(B13&lt;&gt;0,(CONCATENATE("2d_",'Valoració '!$D$7,"2v2_00",A13))," ")</f>
        <v xml:space="preserve"> </v>
      </c>
    </row>
    <row r="14" spans="1:7" x14ac:dyDescent="0.25">
      <c r="A14" s="179">
        <v>6</v>
      </c>
      <c r="B14" s="152"/>
      <c r="C14" s="152"/>
      <c r="D14" s="152"/>
      <c r="E14" s="152"/>
      <c r="F14" s="153"/>
      <c r="G14" s="179" t="str">
        <f>IF(B14&lt;&gt;0,(CONCATENATE("2d_",'Valoració '!$D$7,"2v2_00",A14))," ")</f>
        <v xml:space="preserve"> </v>
      </c>
    </row>
    <row r="15" spans="1:7" x14ac:dyDescent="0.25">
      <c r="A15" s="179">
        <v>7</v>
      </c>
      <c r="B15" s="153"/>
      <c r="C15" s="153"/>
      <c r="D15" s="153"/>
      <c r="E15" s="153"/>
      <c r="F15" s="153"/>
      <c r="G15" s="179" t="str">
        <f>IF(B15&lt;&gt;0,(CONCATENATE("2d_",'Valoració '!$D$7,"2v2_00",A15))," ")</f>
        <v xml:space="preserve"> </v>
      </c>
    </row>
    <row r="16" spans="1:7" x14ac:dyDescent="0.25">
      <c r="A16" s="179">
        <v>8</v>
      </c>
      <c r="B16" s="153"/>
      <c r="C16" s="153"/>
      <c r="D16" s="153"/>
      <c r="E16" s="153"/>
      <c r="F16" s="153"/>
      <c r="G16" s="179" t="str">
        <f>IF(B16&lt;&gt;0,(CONCATENATE("2d_",'Valoració '!$D$7,"2v2_00",A16))," ")</f>
        <v xml:space="preserve"> </v>
      </c>
    </row>
    <row r="17" spans="1:7" x14ac:dyDescent="0.25">
      <c r="A17" s="179">
        <v>9</v>
      </c>
      <c r="B17" s="153"/>
      <c r="C17" s="153"/>
      <c r="D17" s="153"/>
      <c r="E17" s="153"/>
      <c r="F17" s="153"/>
      <c r="G17" s="179" t="str">
        <f>IF(B17&lt;&gt;0,(CONCATENATE("2d_",'Valoració '!$D$7,"2v2_00",A17))," ")</f>
        <v xml:space="preserve"> </v>
      </c>
    </row>
    <row r="18" spans="1:7" x14ac:dyDescent="0.25">
      <c r="A18" s="179">
        <v>10</v>
      </c>
      <c r="B18" s="153"/>
      <c r="C18" s="153"/>
      <c r="D18" s="153"/>
      <c r="E18" s="153"/>
      <c r="F18" s="153"/>
      <c r="G18" s="179" t="str">
        <f>IF(B18&lt;&gt;0,(CONCATENATE("2d_",'Valoració '!$D$7,"2v2_00",A18))," ")</f>
        <v xml:space="preserve"> </v>
      </c>
    </row>
    <row r="19" spans="1:7" x14ac:dyDescent="0.25">
      <c r="A19" s="179">
        <v>11</v>
      </c>
      <c r="B19" s="153"/>
      <c r="C19" s="153"/>
      <c r="D19" s="153"/>
      <c r="E19" s="153"/>
      <c r="F19" s="153"/>
      <c r="G19" s="179" t="str">
        <f>IF(B19&lt;&gt;0,(CONCATENATE("2d_",'Valoració '!$D$7,"2v2_00",A19))," ")</f>
        <v xml:space="preserve"> </v>
      </c>
    </row>
    <row r="20" spans="1:7" x14ac:dyDescent="0.25">
      <c r="A20" s="179">
        <v>12</v>
      </c>
      <c r="B20" s="153"/>
      <c r="C20" s="153"/>
      <c r="D20" s="153"/>
      <c r="E20" s="153"/>
      <c r="F20" s="153"/>
      <c r="G20" s="179" t="str">
        <f>IF(B20&lt;&gt;0,(CONCATENATE("2d_",'Valoració '!$D$7,"2v2_00",A20))," ")</f>
        <v xml:space="preserve"> </v>
      </c>
    </row>
    <row r="21" spans="1:7" x14ac:dyDescent="0.25">
      <c r="A21" s="179">
        <v>13</v>
      </c>
      <c r="B21" s="153"/>
      <c r="C21" s="153"/>
      <c r="D21" s="153"/>
      <c r="E21" s="153"/>
      <c r="F21" s="153"/>
      <c r="G21" s="179" t="str">
        <f>IF(B21&lt;&gt;0,(CONCATENATE("2d_",'Valoració '!$D$7,"2v2_00",A21))," ")</f>
        <v xml:space="preserve"> </v>
      </c>
    </row>
    <row r="22" spans="1:7" x14ac:dyDescent="0.25">
      <c r="A22" s="179">
        <v>14</v>
      </c>
      <c r="B22" s="153"/>
      <c r="C22" s="153"/>
      <c r="D22" s="153"/>
      <c r="E22" s="153"/>
      <c r="F22" s="153"/>
      <c r="G22" s="179" t="str">
        <f>IF(B22&lt;&gt;0,(CONCATENATE("2d_",'Valoració '!$D$7,"2v2_00",A22))," ")</f>
        <v xml:space="preserve"> </v>
      </c>
    </row>
    <row r="23" spans="1:7" x14ac:dyDescent="0.25">
      <c r="A23" s="179">
        <v>15</v>
      </c>
      <c r="B23" s="153"/>
      <c r="C23" s="153"/>
      <c r="D23" s="153"/>
      <c r="E23" s="153"/>
      <c r="F23" s="153"/>
      <c r="G23" s="179" t="str">
        <f>IF(B23&lt;&gt;0,(CONCATENATE("2d_",'Valoració '!$D$7,"2v2_00",A23))," ")</f>
        <v xml:space="preserve"> </v>
      </c>
    </row>
    <row r="24" spans="1:7" x14ac:dyDescent="0.25">
      <c r="A24" s="179">
        <v>16</v>
      </c>
      <c r="B24" s="153"/>
      <c r="C24" s="153"/>
      <c r="D24" s="153"/>
      <c r="E24" s="153"/>
      <c r="F24" s="153"/>
      <c r="G24" s="179" t="str">
        <f>IF(B24&lt;&gt;0,(CONCATENATE("2d_",'Valoració '!$D$7,"2v2_00",A24))," ")</f>
        <v xml:space="preserve"> </v>
      </c>
    </row>
    <row r="25" spans="1:7" x14ac:dyDescent="0.25">
      <c r="A25" s="179">
        <v>17</v>
      </c>
      <c r="B25" s="153"/>
      <c r="C25" s="153"/>
      <c r="D25" s="153"/>
      <c r="E25" s="153"/>
      <c r="F25" s="153"/>
      <c r="G25" s="179" t="str">
        <f>IF(B25&lt;&gt;0,(CONCATENATE("2d_",'Valoració '!$D$7,"2v2_00",A25))," ")</f>
        <v xml:space="preserve"> </v>
      </c>
    </row>
    <row r="26" spans="1:7" x14ac:dyDescent="0.25">
      <c r="A26" s="179">
        <v>18</v>
      </c>
      <c r="B26" s="153"/>
      <c r="C26" s="153"/>
      <c r="D26" s="153"/>
      <c r="E26" s="153"/>
      <c r="F26" s="153"/>
      <c r="G26" s="179" t="str">
        <f>IF(B26&lt;&gt;0,(CONCATENATE("2d_",'Valoració '!$D$7,"2v2_00",A26))," ")</f>
        <v xml:space="preserve"> </v>
      </c>
    </row>
    <row r="27" spans="1:7" x14ac:dyDescent="0.25">
      <c r="A27" s="179">
        <v>19</v>
      </c>
      <c r="B27" s="153"/>
      <c r="C27" s="153"/>
      <c r="D27" s="153"/>
      <c r="E27" s="153"/>
      <c r="F27" s="153"/>
      <c r="G27" s="179" t="str">
        <f>IF(B27&lt;&gt;0,(CONCATENATE("2d_",'Valoració '!$D$7,"2v2_00",A27))," ")</f>
        <v xml:space="preserve"> </v>
      </c>
    </row>
    <row r="28" spans="1:7" x14ac:dyDescent="0.25">
      <c r="A28" s="179">
        <v>20</v>
      </c>
      <c r="B28" s="153"/>
      <c r="C28" s="153"/>
      <c r="D28" s="153"/>
      <c r="E28" s="153"/>
      <c r="F28" s="153"/>
      <c r="G28" s="179" t="str">
        <f>IF(B28&lt;&gt;0,(CONCATENATE("2d_",'Valoració '!$D$7,"2v2_00",A28))," ")</f>
        <v xml:space="preserve"> </v>
      </c>
    </row>
    <row r="29" spans="1:7" x14ac:dyDescent="0.25">
      <c r="A29" s="179">
        <v>21</v>
      </c>
      <c r="B29" s="153"/>
      <c r="C29" s="153"/>
      <c r="D29" s="153"/>
      <c r="E29" s="153"/>
      <c r="F29" s="153"/>
      <c r="G29" s="179" t="str">
        <f>IF(B29&lt;&gt;0,(CONCATENATE("2d_",'Valoració '!$D$7,"2v2_00",A29))," ")</f>
        <v xml:space="preserve"> </v>
      </c>
    </row>
    <row r="30" spans="1:7" x14ac:dyDescent="0.25">
      <c r="A30" s="179">
        <v>22</v>
      </c>
      <c r="B30" s="153"/>
      <c r="C30" s="153"/>
      <c r="D30" s="153"/>
      <c r="E30" s="153"/>
      <c r="F30" s="153"/>
      <c r="G30" s="179" t="str">
        <f>IF(B30&lt;&gt;0,(CONCATENATE("2d_",'Valoració '!$D$7,"2v2_00",A30))," ")</f>
        <v xml:space="preserve"> </v>
      </c>
    </row>
    <row r="31" spans="1:7" x14ac:dyDescent="0.25">
      <c r="A31" s="179">
        <v>23</v>
      </c>
      <c r="B31" s="153"/>
      <c r="C31" s="153"/>
      <c r="D31" s="153"/>
      <c r="E31" s="153"/>
      <c r="F31" s="153"/>
      <c r="G31" s="179" t="str">
        <f>IF(B31&lt;&gt;0,(CONCATENATE("2d_",'Valoració '!$D$7,"2v2_00",A31))," ")</f>
        <v xml:space="preserve"> </v>
      </c>
    </row>
    <row r="32" spans="1:7" x14ac:dyDescent="0.25">
      <c r="A32" s="179">
        <v>24</v>
      </c>
      <c r="B32" s="153"/>
      <c r="C32" s="153"/>
      <c r="D32" s="153"/>
      <c r="E32" s="153"/>
      <c r="F32" s="153"/>
      <c r="G32" s="179" t="str">
        <f>IF(B32&lt;&gt;0,(CONCATENATE("2d_",'Valoració '!$D$7,"2v2_00",A32))," ")</f>
        <v xml:space="preserve"> </v>
      </c>
    </row>
    <row r="33" spans="1:7" x14ac:dyDescent="0.25">
      <c r="A33" s="179">
        <v>25</v>
      </c>
      <c r="B33" s="153"/>
      <c r="C33" s="153"/>
      <c r="D33" s="153"/>
      <c r="E33" s="153"/>
      <c r="F33" s="153"/>
      <c r="G33" s="179" t="str">
        <f>IF(B33&lt;&gt;0,(CONCATENATE("2d_",'Valoració '!$D$7,"2v2_00",A33))," ")</f>
        <v xml:space="preserve"> </v>
      </c>
    </row>
    <row r="34" spans="1:7" x14ac:dyDescent="0.25">
      <c r="A34" s="179">
        <v>26</v>
      </c>
      <c r="B34" s="153"/>
      <c r="C34" s="153"/>
      <c r="D34" s="153"/>
      <c r="E34" s="153"/>
      <c r="F34" s="153"/>
      <c r="G34" s="179" t="str">
        <f>IF(B34&lt;&gt;0,(CONCATENATE("2d_",'Valoració '!$D$7,"2v2_00",A34))," ")</f>
        <v xml:space="preserve"> </v>
      </c>
    </row>
    <row r="35" spans="1:7" x14ac:dyDescent="0.25">
      <c r="A35" s="179">
        <v>27</v>
      </c>
      <c r="B35" s="153"/>
      <c r="C35" s="153"/>
      <c r="D35" s="153"/>
      <c r="E35" s="153"/>
      <c r="F35" s="153"/>
      <c r="G35" s="179" t="str">
        <f>IF(B35&lt;&gt;0,(CONCATENATE("2d_",'Valoració '!$D$7,"2v2_00",A35))," ")</f>
        <v xml:space="preserve"> </v>
      </c>
    </row>
    <row r="36" spans="1:7" x14ac:dyDescent="0.25">
      <c r="A36" s="179">
        <v>28</v>
      </c>
      <c r="B36" s="153"/>
      <c r="C36" s="153"/>
      <c r="D36" s="153"/>
      <c r="E36" s="153"/>
      <c r="F36" s="153"/>
      <c r="G36" s="179" t="str">
        <f>IF(B36&lt;&gt;0,(CONCATENATE("2d_",'Valoració '!$D$7,"2v2_00",A36))," ")</f>
        <v xml:space="preserve"> </v>
      </c>
    </row>
    <row r="37" spans="1:7" x14ac:dyDescent="0.25">
      <c r="A37" s="179">
        <v>29</v>
      </c>
      <c r="B37" s="153"/>
      <c r="C37" s="153"/>
      <c r="D37" s="153"/>
      <c r="E37" s="153"/>
      <c r="F37" s="153"/>
      <c r="G37" s="179" t="str">
        <f>IF(B37&lt;&gt;0,(CONCATENATE("2d_",'Valoració '!$D$7,"2v2_00",A37))," ")</f>
        <v xml:space="preserve"> </v>
      </c>
    </row>
    <row r="38" spans="1:7" x14ac:dyDescent="0.25">
      <c r="A38" s="179">
        <v>30</v>
      </c>
      <c r="B38" s="153"/>
      <c r="C38" s="153"/>
      <c r="D38" s="153"/>
      <c r="E38" s="153"/>
      <c r="F38" s="153"/>
      <c r="G38" s="179" t="str">
        <f>IF(B38&lt;&gt;0,(CONCATENATE("2d_",'Valoració '!$D$7,"2v2_00",A38))," ")</f>
        <v xml:space="preserve"> </v>
      </c>
    </row>
    <row r="39" spans="1:7" x14ac:dyDescent="0.25">
      <c r="A39" s="179">
        <v>31</v>
      </c>
      <c r="B39" s="153"/>
      <c r="C39" s="153"/>
      <c r="D39" s="153"/>
      <c r="E39" s="153"/>
      <c r="F39" s="153"/>
      <c r="G39" s="179" t="str">
        <f>IF(B39&lt;&gt;0,(CONCATENATE("2d_",'Valoració '!$D$7,"2v2_00",A39))," ")</f>
        <v xml:space="preserve"> </v>
      </c>
    </row>
    <row r="40" spans="1:7" x14ac:dyDescent="0.25">
      <c r="A40" s="179">
        <v>32</v>
      </c>
      <c r="B40" s="153"/>
      <c r="C40" s="153"/>
      <c r="D40" s="153"/>
      <c r="E40" s="153"/>
      <c r="F40" s="153"/>
      <c r="G40" s="179" t="str">
        <f>IF(B40&lt;&gt;0,(CONCATENATE("2d_",'Valoració '!$D$7,"2v2_00",A40))," ")</f>
        <v xml:space="preserve"> </v>
      </c>
    </row>
    <row r="41" spans="1:7" x14ac:dyDescent="0.25">
      <c r="A41" s="179">
        <v>33</v>
      </c>
      <c r="B41" s="153"/>
      <c r="C41" s="153"/>
      <c r="D41" s="153"/>
      <c r="E41" s="153"/>
      <c r="F41" s="153"/>
      <c r="G41" s="179" t="str">
        <f>IF(B41&lt;&gt;0,(CONCATENATE("2d_",'Valoració '!$D$7,"2v2_00",A41))," ")</f>
        <v xml:space="preserve"> </v>
      </c>
    </row>
    <row r="42" spans="1:7" x14ac:dyDescent="0.25">
      <c r="A42" s="179">
        <v>34</v>
      </c>
      <c r="B42" s="153"/>
      <c r="C42" s="153"/>
      <c r="D42" s="153"/>
      <c r="E42" s="153"/>
      <c r="F42" s="153"/>
      <c r="G42" s="179" t="str">
        <f>IF(B42&lt;&gt;0,(CONCATENATE("2d_",'Valoració '!$D$7,"2v2_00",A42))," ")</f>
        <v xml:space="preserve"> </v>
      </c>
    </row>
    <row r="43" spans="1:7" x14ac:dyDescent="0.25">
      <c r="A43" s="179">
        <v>35</v>
      </c>
      <c r="B43" s="153"/>
      <c r="C43" s="153"/>
      <c r="D43" s="153"/>
      <c r="E43" s="153"/>
      <c r="F43" s="153"/>
      <c r="G43" s="179" t="str">
        <f>IF(B43&lt;&gt;0,(CONCATENATE("2d_",'Valoració '!$D$7,"2v2_00",A43))," ")</f>
        <v xml:space="preserve"> </v>
      </c>
    </row>
    <row r="44" spans="1:7" x14ac:dyDescent="0.25">
      <c r="A44" s="179">
        <v>36</v>
      </c>
      <c r="B44" s="153"/>
      <c r="C44" s="153"/>
      <c r="D44" s="153"/>
      <c r="E44" s="153"/>
      <c r="F44" s="153"/>
      <c r="G44" s="179" t="str">
        <f>IF(B44&lt;&gt;0,(CONCATENATE("2d_",'Valoració '!$D$7,"2v2_00",A44))," ")</f>
        <v xml:space="preserve"> </v>
      </c>
    </row>
    <row r="45" spans="1:7" x14ac:dyDescent="0.25">
      <c r="A45" s="179">
        <v>37</v>
      </c>
      <c r="B45" s="153"/>
      <c r="C45" s="153"/>
      <c r="D45" s="153"/>
      <c r="E45" s="153"/>
      <c r="F45" s="153"/>
      <c r="G45" s="179" t="str">
        <f>IF(B45&lt;&gt;0,(CONCATENATE("2d_",'Valoració '!$D$7,"2v2_00",A45))," ")</f>
        <v xml:space="preserve"> </v>
      </c>
    </row>
    <row r="46" spans="1:7" x14ac:dyDescent="0.25">
      <c r="A46" s="179">
        <v>38</v>
      </c>
      <c r="B46" s="153"/>
      <c r="C46" s="153"/>
      <c r="D46" s="153"/>
      <c r="E46" s="153"/>
      <c r="F46" s="153"/>
      <c r="G46" s="179" t="str">
        <f>IF(B46&lt;&gt;0,(CONCATENATE("2d_",'Valoració '!$D$7,"2v2_00",A46))," ")</f>
        <v xml:space="preserve"> </v>
      </c>
    </row>
    <row r="47" spans="1:7" x14ac:dyDescent="0.25">
      <c r="A47" s="179">
        <v>39</v>
      </c>
      <c r="B47" s="153"/>
      <c r="C47" s="153"/>
      <c r="D47" s="153"/>
      <c r="E47" s="153"/>
      <c r="F47" s="153"/>
      <c r="G47" s="179" t="str">
        <f>IF(B47&lt;&gt;0,(CONCATENATE("2d_",'Valoració '!$D$7,"2v2_00",A47))," ")</f>
        <v xml:space="preserve"> </v>
      </c>
    </row>
    <row r="48" spans="1:7" x14ac:dyDescent="0.25">
      <c r="A48" s="179">
        <v>40</v>
      </c>
      <c r="B48" s="153"/>
      <c r="C48" s="153"/>
      <c r="D48" s="153"/>
      <c r="E48" s="153"/>
      <c r="F48" s="153"/>
      <c r="G48" s="179" t="str">
        <f>IF(B48&lt;&gt;0,(CONCATENATE("2d_",'Valoració '!$D$7,"2v2_00",A48))," ")</f>
        <v xml:space="preserve"> </v>
      </c>
    </row>
    <row r="49" spans="1:7" x14ac:dyDescent="0.25">
      <c r="A49" s="179">
        <v>41</v>
      </c>
      <c r="B49" s="153"/>
      <c r="C49" s="153"/>
      <c r="D49" s="153"/>
      <c r="E49" s="153"/>
      <c r="F49" s="153"/>
      <c r="G49" s="179" t="str">
        <f>IF(B49&lt;&gt;0,(CONCATENATE("2d_",'Valoració '!$D$7,"2v2_00",A49))," ")</f>
        <v xml:space="preserve"> </v>
      </c>
    </row>
    <row r="50" spans="1:7" x14ac:dyDescent="0.25">
      <c r="A50" s="179">
        <v>42</v>
      </c>
      <c r="B50" s="153"/>
      <c r="C50" s="153"/>
      <c r="D50" s="153"/>
      <c r="E50" s="153"/>
      <c r="F50" s="153"/>
      <c r="G50" s="179" t="str">
        <f>IF(B50&lt;&gt;0,(CONCATENATE("2d_",'Valoració '!$D$7,"2v2_00",A50))," ")</f>
        <v xml:space="preserve"> </v>
      </c>
    </row>
    <row r="51" spans="1:7" x14ac:dyDescent="0.25">
      <c r="A51" s="179">
        <v>43</v>
      </c>
      <c r="B51" s="153"/>
      <c r="C51" s="153"/>
      <c r="D51" s="153"/>
      <c r="E51" s="153"/>
      <c r="F51" s="153"/>
      <c r="G51" s="179" t="str">
        <f>IF(B51&lt;&gt;0,(CONCATENATE("2d_",'Valoració '!$D$7,"2v2_00",A51))," ")</f>
        <v xml:space="preserve"> </v>
      </c>
    </row>
    <row r="52" spans="1:7" x14ac:dyDescent="0.25">
      <c r="A52" s="179">
        <v>44</v>
      </c>
      <c r="B52" s="153"/>
      <c r="C52" s="153"/>
      <c r="D52" s="153"/>
      <c r="E52" s="153"/>
      <c r="F52" s="153"/>
      <c r="G52" s="179" t="str">
        <f>IF(B52&lt;&gt;0,(CONCATENATE("2d_",'Valoració '!$D$7,"2v2_00",A52))," ")</f>
        <v xml:space="preserve"> </v>
      </c>
    </row>
    <row r="53" spans="1:7" x14ac:dyDescent="0.25">
      <c r="A53" s="179">
        <v>45</v>
      </c>
      <c r="B53" s="153"/>
      <c r="C53" s="153"/>
      <c r="D53" s="153"/>
      <c r="E53" s="153"/>
      <c r="F53" s="153"/>
      <c r="G53" s="179" t="str">
        <f>IF(B53&lt;&gt;0,(CONCATENATE("2d_",'Valoració '!$D$7,"2v2_00",A53))," ")</f>
        <v xml:space="preserve"> </v>
      </c>
    </row>
    <row r="54" spans="1:7" x14ac:dyDescent="0.25">
      <c r="A54" s="179">
        <v>46</v>
      </c>
      <c r="B54" s="153"/>
      <c r="C54" s="153"/>
      <c r="D54" s="153"/>
      <c r="E54" s="153"/>
      <c r="F54" s="153"/>
      <c r="G54" s="179" t="str">
        <f>IF(B54&lt;&gt;0,(CONCATENATE("2d_",'Valoració '!$D$7,"2v2_00",A54))," ")</f>
        <v xml:space="preserve"> </v>
      </c>
    </row>
    <row r="55" spans="1:7" x14ac:dyDescent="0.25">
      <c r="A55" s="179">
        <v>47</v>
      </c>
      <c r="B55" s="153"/>
      <c r="C55" s="153"/>
      <c r="D55" s="153"/>
      <c r="E55" s="153"/>
      <c r="F55" s="153"/>
      <c r="G55" s="179" t="str">
        <f>IF(B55&lt;&gt;0,(CONCATENATE("2d_",'Valoració '!$D$7,"2v2_00",A55))," ")</f>
        <v xml:space="preserve"> </v>
      </c>
    </row>
    <row r="56" spans="1:7" x14ac:dyDescent="0.25">
      <c r="A56" s="179">
        <v>48</v>
      </c>
      <c r="B56" s="153"/>
      <c r="C56" s="153"/>
      <c r="D56" s="153"/>
      <c r="E56" s="153"/>
      <c r="F56" s="153"/>
      <c r="G56" s="179" t="str">
        <f>IF(B56&lt;&gt;0,(CONCATENATE("2d_",'Valoració '!$D$7,"2v2_00",A56))," ")</f>
        <v xml:space="preserve"> </v>
      </c>
    </row>
    <row r="57" spans="1:7" x14ac:dyDescent="0.25">
      <c r="A57" s="179">
        <v>49</v>
      </c>
      <c r="B57" s="153"/>
      <c r="C57" s="153"/>
      <c r="D57" s="153"/>
      <c r="E57" s="153"/>
      <c r="F57" s="153"/>
      <c r="G57" s="179" t="str">
        <f>IF(B57&lt;&gt;0,(CONCATENATE("2d_",'Valoració '!$D$7,"2v2_00",A57))," ")</f>
        <v xml:space="preserve"> </v>
      </c>
    </row>
    <row r="58" spans="1:7" x14ac:dyDescent="0.25">
      <c r="A58" s="179">
        <v>50</v>
      </c>
      <c r="B58" s="153"/>
      <c r="C58" s="153"/>
      <c r="D58" s="153"/>
      <c r="E58" s="153"/>
      <c r="F58" s="153"/>
      <c r="G58" s="179" t="str">
        <f>IF(B58&lt;&gt;0,(CONCATENATE("2d_",'Valoració '!$D$7,"2v2_00",A58))," ")</f>
        <v xml:space="preserve"> </v>
      </c>
    </row>
    <row r="59" spans="1:7" x14ac:dyDescent="0.25">
      <c r="A59" s="179">
        <v>51</v>
      </c>
      <c r="B59" s="153"/>
      <c r="C59" s="153"/>
      <c r="D59" s="153"/>
      <c r="E59" s="153"/>
      <c r="F59" s="153"/>
      <c r="G59" s="179" t="str">
        <f>IF(B59&lt;&gt;0,(CONCATENATE("2d_",'Valoració '!$D$7,"2v2_00",A59))," ")</f>
        <v xml:space="preserve"> </v>
      </c>
    </row>
    <row r="60" spans="1:7" x14ac:dyDescent="0.25">
      <c r="A60" s="179">
        <v>52</v>
      </c>
      <c r="B60" s="153"/>
      <c r="C60" s="153"/>
      <c r="D60" s="153"/>
      <c r="E60" s="153"/>
      <c r="F60" s="153"/>
      <c r="G60" s="179" t="str">
        <f>IF(B60&lt;&gt;0,(CONCATENATE("2d_",'Valoració '!$D$7,"2v2_00",A60))," ")</f>
        <v xml:space="preserve"> </v>
      </c>
    </row>
    <row r="61" spans="1:7" x14ac:dyDescent="0.25">
      <c r="A61" s="179">
        <v>53</v>
      </c>
      <c r="B61" s="153"/>
      <c r="C61" s="153"/>
      <c r="D61" s="153"/>
      <c r="E61" s="153"/>
      <c r="F61" s="153"/>
      <c r="G61" s="179" t="str">
        <f>IF(B61&lt;&gt;0,(CONCATENATE("2d_",'Valoració '!$D$7,"2v2_00",A61))," ")</f>
        <v xml:space="preserve"> </v>
      </c>
    </row>
    <row r="62" spans="1:7" x14ac:dyDescent="0.25">
      <c r="A62" s="179">
        <v>54</v>
      </c>
      <c r="B62" s="153"/>
      <c r="C62" s="153"/>
      <c r="D62" s="153"/>
      <c r="E62" s="153"/>
      <c r="F62" s="153"/>
      <c r="G62" s="179" t="str">
        <f>IF(B62&lt;&gt;0,(CONCATENATE("2d_",'Valoració '!$D$7,"2v2_00",A62))," ")</f>
        <v xml:space="preserve"> </v>
      </c>
    </row>
    <row r="63" spans="1:7" x14ac:dyDescent="0.25">
      <c r="A63" s="179">
        <v>55</v>
      </c>
      <c r="B63" s="153"/>
      <c r="C63" s="153"/>
      <c r="D63" s="153"/>
      <c r="E63" s="153"/>
      <c r="F63" s="153"/>
      <c r="G63" s="179" t="str">
        <f>IF(B63&lt;&gt;0,(CONCATENATE("2d_",'Valoració '!$D$7,"2v2_00",A63))," ")</f>
        <v xml:space="preserve"> </v>
      </c>
    </row>
    <row r="64" spans="1:7" x14ac:dyDescent="0.25">
      <c r="A64" s="179">
        <v>56</v>
      </c>
      <c r="B64" s="153"/>
      <c r="C64" s="153"/>
      <c r="D64" s="153"/>
      <c r="E64" s="153"/>
      <c r="F64" s="153"/>
      <c r="G64" s="179" t="str">
        <f>IF(B64&lt;&gt;0,(CONCATENATE("2d_",'Valoració '!$D$7,"2v2_00",A64))," ")</f>
        <v xml:space="preserve"> </v>
      </c>
    </row>
    <row r="65" spans="1:7" x14ac:dyDescent="0.25">
      <c r="A65" s="179">
        <v>57</v>
      </c>
      <c r="B65" s="153"/>
      <c r="C65" s="153"/>
      <c r="D65" s="153"/>
      <c r="E65" s="153"/>
      <c r="F65" s="153"/>
      <c r="G65" s="179" t="str">
        <f>IF(B65&lt;&gt;0,(CONCATENATE("2d_",'Valoració '!$D$7,"2v2_00",A65))," ")</f>
        <v xml:space="preserve"> </v>
      </c>
    </row>
    <row r="66" spans="1:7" x14ac:dyDescent="0.25">
      <c r="A66" s="179">
        <v>58</v>
      </c>
      <c r="B66" s="153"/>
      <c r="C66" s="153"/>
      <c r="D66" s="153"/>
      <c r="E66" s="153"/>
      <c r="F66" s="153"/>
      <c r="G66" s="179" t="str">
        <f>IF(B66&lt;&gt;0,(CONCATENATE("2d_",'Valoració '!$D$7,"2v2_00",A66))," ")</f>
        <v xml:space="preserve"> </v>
      </c>
    </row>
    <row r="67" spans="1:7" x14ac:dyDescent="0.25">
      <c r="A67" s="179">
        <v>59</v>
      </c>
      <c r="B67" s="153"/>
      <c r="C67" s="153"/>
      <c r="D67" s="153"/>
      <c r="E67" s="153"/>
      <c r="F67" s="153"/>
      <c r="G67" s="179" t="str">
        <f>IF(B67&lt;&gt;0,(CONCATENATE("2d_",'Valoració '!$D$7,"2v2_00",A67))," ")</f>
        <v xml:space="preserve"> </v>
      </c>
    </row>
    <row r="68" spans="1:7" x14ac:dyDescent="0.25">
      <c r="A68" s="179">
        <v>60</v>
      </c>
      <c r="B68" s="153"/>
      <c r="C68" s="153"/>
      <c r="D68" s="153"/>
      <c r="E68" s="153"/>
      <c r="F68" s="153"/>
      <c r="G68" s="179" t="str">
        <f>IF(B68&lt;&gt;0,(CONCATENATE("2d_",'Valoració '!$D$7,"2v2_00",A68))," ")</f>
        <v xml:space="preserve"> </v>
      </c>
    </row>
    <row r="69" spans="1:7" x14ac:dyDescent="0.25">
      <c r="A69" s="179">
        <v>61</v>
      </c>
      <c r="B69" s="153"/>
      <c r="C69" s="153"/>
      <c r="D69" s="153"/>
      <c r="E69" s="153"/>
      <c r="F69" s="153"/>
      <c r="G69" s="179" t="str">
        <f>IF(B69&lt;&gt;0,(CONCATENATE("2d_",'Valoració '!$D$7,"2v2_00",A69))," ")</f>
        <v xml:space="preserve"> </v>
      </c>
    </row>
    <row r="70" spans="1:7" x14ac:dyDescent="0.25">
      <c r="A70" s="179">
        <v>62</v>
      </c>
      <c r="B70" s="153"/>
      <c r="C70" s="153"/>
      <c r="D70" s="153"/>
      <c r="E70" s="153"/>
      <c r="F70" s="153"/>
      <c r="G70" s="179" t="str">
        <f>IF(B70&lt;&gt;0,(CONCATENATE("2d_",'Valoració '!$D$7,"2v2_00",A70))," ")</f>
        <v xml:space="preserve"> </v>
      </c>
    </row>
    <row r="71" spans="1:7" x14ac:dyDescent="0.25">
      <c r="A71" s="179">
        <v>63</v>
      </c>
      <c r="B71" s="153"/>
      <c r="C71" s="153"/>
      <c r="D71" s="153"/>
      <c r="E71" s="153"/>
      <c r="F71" s="153"/>
      <c r="G71" s="179" t="str">
        <f>IF(B71&lt;&gt;0,(CONCATENATE("2d_",'Valoració '!$D$7,"2v2_00",A71))," ")</f>
        <v xml:space="preserve"> </v>
      </c>
    </row>
    <row r="72" spans="1:7" x14ac:dyDescent="0.25">
      <c r="A72" s="179">
        <v>64</v>
      </c>
      <c r="B72" s="153"/>
      <c r="C72" s="153"/>
      <c r="D72" s="153"/>
      <c r="E72" s="153"/>
      <c r="F72" s="153"/>
      <c r="G72" s="179" t="str">
        <f>IF(B72&lt;&gt;0,(CONCATENATE("2d_",'Valoració '!$D$7,"2v2_00",A72))," ")</f>
        <v xml:space="preserve"> </v>
      </c>
    </row>
    <row r="73" spans="1:7" x14ac:dyDescent="0.25">
      <c r="A73" s="179">
        <v>65</v>
      </c>
      <c r="B73" s="153"/>
      <c r="C73" s="153"/>
      <c r="D73" s="153"/>
      <c r="E73" s="153"/>
      <c r="F73" s="153"/>
      <c r="G73" s="179" t="str">
        <f>IF(B73&lt;&gt;0,(CONCATENATE("2d_",'Valoració '!$D$7,"2v2_00",A73))," ")</f>
        <v xml:space="preserve"> </v>
      </c>
    </row>
    <row r="74" spans="1:7" x14ac:dyDescent="0.25">
      <c r="A74" s="179">
        <v>66</v>
      </c>
      <c r="B74" s="153"/>
      <c r="C74" s="153"/>
      <c r="D74" s="153"/>
      <c r="E74" s="153"/>
      <c r="F74" s="153"/>
      <c r="G74" s="179" t="str">
        <f>IF(B74&lt;&gt;0,(CONCATENATE("2d_",'Valoració '!$D$7,"2v2_00",A74))," ")</f>
        <v xml:space="preserve"> </v>
      </c>
    </row>
    <row r="75" spans="1:7" x14ac:dyDescent="0.25">
      <c r="A75" s="179">
        <v>67</v>
      </c>
      <c r="B75" s="153"/>
      <c r="C75" s="153"/>
      <c r="D75" s="153"/>
      <c r="E75" s="153"/>
      <c r="F75" s="153"/>
      <c r="G75" s="179" t="str">
        <f>IF(B75&lt;&gt;0,(CONCATENATE("2d_",'Valoració '!$D$7,"2v2_00",A75))," ")</f>
        <v xml:space="preserve"> </v>
      </c>
    </row>
    <row r="76" spans="1:7" x14ac:dyDescent="0.25">
      <c r="A76" s="179">
        <v>68</v>
      </c>
      <c r="B76" s="153"/>
      <c r="C76" s="153"/>
      <c r="D76" s="153"/>
      <c r="E76" s="153"/>
      <c r="F76" s="153"/>
      <c r="G76" s="179" t="str">
        <f>IF(B76&lt;&gt;0,(CONCATENATE("2d_",'Valoració '!$D$7,"2v2_00",A76))," ")</f>
        <v xml:space="preserve"> </v>
      </c>
    </row>
    <row r="77" spans="1:7" x14ac:dyDescent="0.25">
      <c r="A77" s="179">
        <v>69</v>
      </c>
      <c r="B77" s="153"/>
      <c r="C77" s="153"/>
      <c r="D77" s="153"/>
      <c r="E77" s="153"/>
      <c r="F77" s="153"/>
      <c r="G77" s="179" t="str">
        <f>IF(B77&lt;&gt;0,(CONCATENATE("2d_",'Valoració '!$D$7,"2v2_00",A77))," ")</f>
        <v xml:space="preserve"> </v>
      </c>
    </row>
    <row r="78" spans="1:7" x14ac:dyDescent="0.25">
      <c r="A78" s="179">
        <v>70</v>
      </c>
      <c r="B78" s="153"/>
      <c r="C78" s="153"/>
      <c r="D78" s="153"/>
      <c r="E78" s="153"/>
      <c r="F78" s="153"/>
      <c r="G78" s="179" t="str">
        <f>IF(B78&lt;&gt;0,(CONCATENATE("2d_",'Valoració '!$D$7,"2v2_00",A78))," ")</f>
        <v xml:space="preserve"> </v>
      </c>
    </row>
    <row r="79" spans="1:7" x14ac:dyDescent="0.25">
      <c r="A79" s="179">
        <v>71</v>
      </c>
      <c r="B79" s="153"/>
      <c r="C79" s="153"/>
      <c r="D79" s="153"/>
      <c r="E79" s="153"/>
      <c r="F79" s="153"/>
      <c r="G79" s="179" t="str">
        <f>IF(B79&lt;&gt;0,(CONCATENATE("2d_",'Valoració '!$D$7,"2v2_00",A79))," ")</f>
        <v xml:space="preserve"> </v>
      </c>
    </row>
    <row r="80" spans="1:7" x14ac:dyDescent="0.25">
      <c r="A80" s="179">
        <v>72</v>
      </c>
      <c r="B80" s="153"/>
      <c r="C80" s="153"/>
      <c r="D80" s="153"/>
      <c r="E80" s="153"/>
      <c r="F80" s="153"/>
      <c r="G80" s="179" t="str">
        <f>IF(B80&lt;&gt;0,(CONCATENATE("2d_",'Valoració '!$D$7,"2v2_00",A80))," ")</f>
        <v xml:space="preserve"> </v>
      </c>
    </row>
    <row r="81" spans="1:7" x14ac:dyDescent="0.25">
      <c r="A81" s="179">
        <v>73</v>
      </c>
      <c r="B81" s="153"/>
      <c r="C81" s="153"/>
      <c r="D81" s="153"/>
      <c r="E81" s="153"/>
      <c r="F81" s="153"/>
      <c r="G81" s="179" t="str">
        <f>IF(B81&lt;&gt;0,(CONCATENATE("2d_",'Valoració '!$D$7,"2v2_00",A81))," ")</f>
        <v xml:space="preserve"> </v>
      </c>
    </row>
    <row r="82" spans="1:7" x14ac:dyDescent="0.25">
      <c r="A82" s="179">
        <v>74</v>
      </c>
      <c r="B82" s="153"/>
      <c r="C82" s="153"/>
      <c r="D82" s="153"/>
      <c r="E82" s="153"/>
      <c r="F82" s="153"/>
      <c r="G82" s="179" t="str">
        <f>IF(B82&lt;&gt;0,(CONCATENATE("2d_",'Valoració '!$D$7,"2v2_00",A82))," ")</f>
        <v xml:space="preserve"> </v>
      </c>
    </row>
    <row r="83" spans="1:7" x14ac:dyDescent="0.25">
      <c r="A83" s="179">
        <v>75</v>
      </c>
      <c r="B83" s="153"/>
      <c r="C83" s="153"/>
      <c r="D83" s="153"/>
      <c r="E83" s="153"/>
      <c r="F83" s="153"/>
      <c r="G83" s="179" t="str">
        <f>IF(B83&lt;&gt;0,(CONCATENATE("2d_",'Valoració '!$D$7,"2v2_00",A83))," ")</f>
        <v xml:space="preserve"> </v>
      </c>
    </row>
    <row r="84" spans="1:7" x14ac:dyDescent="0.25">
      <c r="A84" s="179">
        <v>76</v>
      </c>
      <c r="B84" s="153"/>
      <c r="C84" s="153"/>
      <c r="D84" s="153"/>
      <c r="E84" s="153"/>
      <c r="F84" s="153"/>
      <c r="G84" s="179" t="str">
        <f>IF(B84&lt;&gt;0,(CONCATENATE("2d_",'Valoració '!$D$7,"2v2_00",A84))," ")</f>
        <v xml:space="preserve"> </v>
      </c>
    </row>
    <row r="85" spans="1:7" x14ac:dyDescent="0.25">
      <c r="A85" s="179">
        <v>77</v>
      </c>
      <c r="B85" s="153"/>
      <c r="C85" s="153"/>
      <c r="D85" s="153"/>
      <c r="E85" s="153"/>
      <c r="F85" s="153"/>
      <c r="G85" s="179" t="str">
        <f>IF(B85&lt;&gt;0,(CONCATENATE("2d_",'Valoració '!$D$7,"2v2_00",A85))," ")</f>
        <v xml:space="preserve"> </v>
      </c>
    </row>
    <row r="86" spans="1:7" x14ac:dyDescent="0.25">
      <c r="A86" s="179">
        <v>78</v>
      </c>
      <c r="B86" s="153"/>
      <c r="C86" s="153"/>
      <c r="D86" s="153"/>
      <c r="E86" s="153"/>
      <c r="F86" s="153"/>
      <c r="G86" s="179" t="str">
        <f>IF(B86&lt;&gt;0,(CONCATENATE("2d_",'Valoració '!$D$7,"2v2_00",A86))," ")</f>
        <v xml:space="preserve"> </v>
      </c>
    </row>
    <row r="87" spans="1:7" x14ac:dyDescent="0.25">
      <c r="A87" s="179">
        <v>79</v>
      </c>
      <c r="B87" s="153"/>
      <c r="C87" s="153"/>
      <c r="D87" s="153"/>
      <c r="E87" s="153"/>
      <c r="F87" s="153"/>
      <c r="G87" s="179" t="str">
        <f>IF(B87&lt;&gt;0,(CONCATENATE("2d_",'Valoració '!$D$7,"2v2_00",A87))," ")</f>
        <v xml:space="preserve"> </v>
      </c>
    </row>
    <row r="88" spans="1:7" x14ac:dyDescent="0.25">
      <c r="A88" s="179">
        <v>80</v>
      </c>
      <c r="B88" s="153"/>
      <c r="C88" s="153"/>
      <c r="D88" s="153"/>
      <c r="E88" s="153"/>
      <c r="F88" s="153"/>
      <c r="G88" s="179" t="str">
        <f>IF(B88&lt;&gt;0,(CONCATENATE("2d_",'Valoració '!$D$7,"2v2_00",A88))," ")</f>
        <v xml:space="preserve"> </v>
      </c>
    </row>
    <row r="89" spans="1:7" x14ac:dyDescent="0.25">
      <c r="A89" s="179">
        <v>81</v>
      </c>
      <c r="B89" s="153"/>
      <c r="C89" s="153"/>
      <c r="D89" s="153"/>
      <c r="E89" s="153"/>
      <c r="F89" s="153"/>
      <c r="G89" s="179" t="str">
        <f>IF(B89&lt;&gt;0,(CONCATENATE("2d_",'Valoració '!$D$7,"2v2_00",A89))," ")</f>
        <v xml:space="preserve"> </v>
      </c>
    </row>
    <row r="90" spans="1:7" x14ac:dyDescent="0.25">
      <c r="A90" s="179">
        <v>82</v>
      </c>
      <c r="B90" s="153"/>
      <c r="C90" s="153"/>
      <c r="D90" s="153"/>
      <c r="E90" s="153"/>
      <c r="F90" s="153"/>
      <c r="G90" s="179" t="str">
        <f>IF(B90&lt;&gt;0,(CONCATENATE("2d_",'Valoració '!$D$7,"2v2_00",A90))," ")</f>
        <v xml:space="preserve"> </v>
      </c>
    </row>
    <row r="91" spans="1:7" x14ac:dyDescent="0.25">
      <c r="A91" s="179">
        <v>83</v>
      </c>
      <c r="B91" s="153"/>
      <c r="C91" s="153"/>
      <c r="D91" s="153"/>
      <c r="E91" s="153"/>
      <c r="F91" s="153"/>
      <c r="G91" s="179" t="str">
        <f>IF(B91&lt;&gt;0,(CONCATENATE("2d_",'Valoració '!$D$7,"2v2_00",A91))," ")</f>
        <v xml:space="preserve"> </v>
      </c>
    </row>
    <row r="92" spans="1:7" x14ac:dyDescent="0.25">
      <c r="A92" s="179">
        <v>84</v>
      </c>
      <c r="B92" s="153"/>
      <c r="C92" s="153"/>
      <c r="D92" s="153"/>
      <c r="E92" s="153"/>
      <c r="F92" s="153"/>
      <c r="G92" s="179" t="str">
        <f>IF(B92&lt;&gt;0,(CONCATENATE("2d_",'Valoració '!$D$7,"2v2_00",A92))," ")</f>
        <v xml:space="preserve"> </v>
      </c>
    </row>
    <row r="93" spans="1:7" x14ac:dyDescent="0.25">
      <c r="A93" s="179">
        <v>85</v>
      </c>
      <c r="B93" s="153"/>
      <c r="C93" s="153"/>
      <c r="D93" s="153"/>
      <c r="E93" s="153"/>
      <c r="F93" s="153"/>
      <c r="G93" s="179" t="str">
        <f>IF(B93&lt;&gt;0,(CONCATENATE("2d_",'Valoració '!$D$7,"2v2_00",A93))," ")</f>
        <v xml:space="preserve"> </v>
      </c>
    </row>
    <row r="94" spans="1:7" x14ac:dyDescent="0.25">
      <c r="A94" s="179">
        <v>86</v>
      </c>
      <c r="B94" s="153"/>
      <c r="C94" s="153"/>
      <c r="D94" s="153"/>
      <c r="E94" s="153"/>
      <c r="F94" s="153"/>
      <c r="G94" s="179" t="str">
        <f>IF(B94&lt;&gt;0,(CONCATENATE("2d_",'Valoració '!$D$7,"2v2_00",A94))," ")</f>
        <v xml:space="preserve"> </v>
      </c>
    </row>
    <row r="95" spans="1:7" x14ac:dyDescent="0.25">
      <c r="A95" s="179">
        <v>87</v>
      </c>
      <c r="B95" s="153"/>
      <c r="C95" s="153"/>
      <c r="D95" s="153"/>
      <c r="E95" s="153"/>
      <c r="F95" s="153"/>
      <c r="G95" s="179" t="str">
        <f>IF(B95&lt;&gt;0,(CONCATENATE("2d_",'Valoració '!$D$7,"2v2_00",A95))," ")</f>
        <v xml:space="preserve"> </v>
      </c>
    </row>
    <row r="96" spans="1:7" x14ac:dyDescent="0.25">
      <c r="A96" s="179">
        <v>88</v>
      </c>
      <c r="B96" s="153"/>
      <c r="C96" s="153"/>
      <c r="D96" s="153"/>
      <c r="E96" s="153"/>
      <c r="F96" s="153"/>
      <c r="G96" s="179" t="str">
        <f>IF(B96&lt;&gt;0,(CONCATENATE("2d_",'Valoració '!$D$7,"2v2_00",A96))," ")</f>
        <v xml:space="preserve"> </v>
      </c>
    </row>
    <row r="97" spans="1:7" x14ac:dyDescent="0.25">
      <c r="A97" s="179">
        <v>89</v>
      </c>
      <c r="B97" s="153"/>
      <c r="C97" s="153"/>
      <c r="D97" s="153"/>
      <c r="E97" s="153"/>
      <c r="F97" s="153"/>
      <c r="G97" s="179" t="str">
        <f>IF(B97&lt;&gt;0,(CONCATENATE("2d_",'Valoració '!$D$7,"2v2_00",A97))," ")</f>
        <v xml:space="preserve"> </v>
      </c>
    </row>
    <row r="98" spans="1:7" x14ac:dyDescent="0.25">
      <c r="A98" s="179">
        <v>90</v>
      </c>
      <c r="B98" s="153"/>
      <c r="C98" s="153"/>
      <c r="D98" s="153"/>
      <c r="E98" s="153"/>
      <c r="F98" s="153"/>
      <c r="G98" s="179" t="str">
        <f>IF(B98&lt;&gt;0,(CONCATENATE("2d_",'Valoració '!$D$7,"2v2_00",A98))," ")</f>
        <v xml:space="preserve"> </v>
      </c>
    </row>
    <row r="99" spans="1:7" x14ac:dyDescent="0.25">
      <c r="A99" s="179">
        <v>91</v>
      </c>
      <c r="B99" s="153"/>
      <c r="C99" s="153"/>
      <c r="D99" s="153"/>
      <c r="E99" s="153"/>
      <c r="F99" s="153"/>
      <c r="G99" s="179" t="str">
        <f>IF(B99&lt;&gt;0,(CONCATENATE("2d_",'Valoració '!$D$7,"2v2_00",A99))," ")</f>
        <v xml:space="preserve"> </v>
      </c>
    </row>
    <row r="100" spans="1:7" x14ac:dyDescent="0.25">
      <c r="A100" s="179">
        <v>92</v>
      </c>
      <c r="B100" s="153"/>
      <c r="C100" s="153"/>
      <c r="D100" s="153"/>
      <c r="E100" s="153"/>
      <c r="F100" s="153"/>
      <c r="G100" s="179" t="str">
        <f>IF(B100&lt;&gt;0,(CONCATENATE("2d_",'Valoració '!$D$7,"2v2_00",A100))," ")</f>
        <v xml:space="preserve"> </v>
      </c>
    </row>
    <row r="101" spans="1:7" x14ac:dyDescent="0.25">
      <c r="A101" s="179">
        <v>93</v>
      </c>
      <c r="B101" s="153"/>
      <c r="C101" s="153"/>
      <c r="D101" s="153"/>
      <c r="E101" s="153"/>
      <c r="F101" s="153"/>
      <c r="G101" s="179" t="str">
        <f>IF(B101&lt;&gt;0,(CONCATENATE("2d_",'Valoració '!$D$7,"2v2_00",A101))," ")</f>
        <v xml:space="preserve"> </v>
      </c>
    </row>
    <row r="102" spans="1:7" x14ac:dyDescent="0.25">
      <c r="A102" s="179">
        <v>94</v>
      </c>
      <c r="B102" s="153"/>
      <c r="C102" s="153"/>
      <c r="D102" s="153"/>
      <c r="E102" s="153"/>
      <c r="F102" s="153"/>
      <c r="G102" s="179" t="str">
        <f>IF(B102&lt;&gt;0,(CONCATENATE("2d_",'Valoració '!$D$7,"2v2_00",A102))," ")</f>
        <v xml:space="preserve"> </v>
      </c>
    </row>
    <row r="103" spans="1:7" x14ac:dyDescent="0.25">
      <c r="A103" s="179">
        <v>95</v>
      </c>
      <c r="B103" s="153"/>
      <c r="C103" s="153"/>
      <c r="D103" s="153"/>
      <c r="E103" s="153"/>
      <c r="F103" s="153"/>
      <c r="G103" s="179" t="str">
        <f>IF(B103&lt;&gt;0,(CONCATENATE("2d_",'Valoració '!$D$7,"2v2_00",A103))," ")</f>
        <v xml:space="preserve"> </v>
      </c>
    </row>
    <row r="104" spans="1:7" x14ac:dyDescent="0.25">
      <c r="A104" s="179">
        <v>96</v>
      </c>
      <c r="B104" s="153"/>
      <c r="C104" s="153"/>
      <c r="D104" s="153"/>
      <c r="E104" s="153"/>
      <c r="F104" s="153"/>
      <c r="G104" s="179" t="str">
        <f>IF(B104&lt;&gt;0,(CONCATENATE("2d_",'Valoració '!$D$7,"2v2_00",A104))," ")</f>
        <v xml:space="preserve"> </v>
      </c>
    </row>
    <row r="105" spans="1:7" x14ac:dyDescent="0.25">
      <c r="A105" s="179">
        <v>97</v>
      </c>
      <c r="B105" s="153"/>
      <c r="C105" s="153"/>
      <c r="D105" s="153"/>
      <c r="E105" s="153"/>
      <c r="F105" s="153"/>
      <c r="G105" s="179" t="str">
        <f>IF(B105&lt;&gt;0,(CONCATENATE("2d_",'Valoració '!$D$7,"2v2_00",A105))," ")</f>
        <v xml:space="preserve"> </v>
      </c>
    </row>
    <row r="106" spans="1:7" x14ac:dyDescent="0.25">
      <c r="A106" s="179">
        <v>98</v>
      </c>
      <c r="B106" s="153"/>
      <c r="C106" s="153"/>
      <c r="D106" s="153"/>
      <c r="E106" s="153"/>
      <c r="F106" s="153"/>
      <c r="G106" s="179" t="str">
        <f>IF(B106&lt;&gt;0,(CONCATENATE("2d_",'Valoració '!$D$7,"2v2_00",A106))," ")</f>
        <v xml:space="preserve"> </v>
      </c>
    </row>
    <row r="107" spans="1:7" x14ac:dyDescent="0.25">
      <c r="A107" s="179">
        <v>99</v>
      </c>
      <c r="B107" s="153"/>
      <c r="C107" s="153"/>
      <c r="D107" s="153"/>
      <c r="E107" s="153"/>
      <c r="F107" s="153"/>
      <c r="G107" s="179" t="str">
        <f>IF(B107&lt;&gt;0,(CONCATENATE("2d_",'Valoració '!$D$7,"2v2_00",A107))," ")</f>
        <v xml:space="preserve"> </v>
      </c>
    </row>
    <row r="108" spans="1:7" x14ac:dyDescent="0.25">
      <c r="A108" s="179">
        <v>100</v>
      </c>
      <c r="B108" s="153"/>
      <c r="C108" s="153"/>
      <c r="D108" s="153"/>
      <c r="E108" s="153"/>
      <c r="F108" s="153"/>
      <c r="G108" s="179" t="str">
        <f>IF(B108&lt;&gt;0,(CONCATENATE("2d_",'Valoració '!$D$7,"2v2_00",A108))," ")</f>
        <v xml:space="preserve"> </v>
      </c>
    </row>
    <row r="110" spans="1:7" ht="15.75" x14ac:dyDescent="0.25">
      <c r="B110" s="183"/>
      <c r="C110" s="183"/>
    </row>
  </sheetData>
  <sheetProtection algorithmName="SHA-512" hashValue="+Vm51VnUmZs5xs3EO+ve9Q/AJB5/tJfePmXwaw4w/QQ29tKxIOfYwWHmsHEIvLhHtaS0ypxd+2pbZrXP+dSfhw==" saltValue="EgdEaK/spWYATm5m0jEfpw==" spinCount="100000" sheet="1" objects="1" scenarios="1"/>
  <mergeCells count="1">
    <mergeCell ref="A7:D7"/>
  </mergeCells>
  <hyperlinks>
    <hyperlink ref="A6" r:id="rId1" xr:uid="{6FB8F257-AA22-4CE0-B2F0-A4427FA31BD0}"/>
    <hyperlink ref="A4" r:id="rId2" xr:uid="{701CEADD-A78A-435B-A72B-5C1C7A78446A}"/>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43009" r:id="rId5" name="Button 1">
              <controlPr defaultSize="0" print="0" autoFill="0" autoPict="0" macro="[2]!Enviar">
                <anchor moveWithCells="1" sizeWithCells="1">
                  <from>
                    <xdr:col>6</xdr:col>
                    <xdr:colOff>361950</xdr:colOff>
                    <xdr:row>1</xdr:row>
                    <xdr:rowOff>0</xdr:rowOff>
                  </from>
                  <to>
                    <xdr:col>7</xdr:col>
                    <xdr:colOff>571500</xdr:colOff>
                    <xdr:row>5</xdr:row>
                    <xdr:rowOff>161925</xdr:rowOff>
                  </to>
                </anchor>
              </controlPr>
            </control>
          </mc:Choice>
        </mc:AlternateContent>
        <mc:AlternateContent xmlns:mc="http://schemas.openxmlformats.org/markup-compatibility/2006">
          <mc:Choice Requires="x14">
            <control shapeId="43011" r:id="rId6" name="Button 3">
              <controlPr defaultSize="0" print="0" autoFill="0" autoPict="0" macro="[2]!Enviar">
                <anchor moveWithCells="1" sizeWithCells="1">
                  <from>
                    <xdr:col>6</xdr:col>
                    <xdr:colOff>361950</xdr:colOff>
                    <xdr:row>1</xdr:row>
                    <xdr:rowOff>0</xdr:rowOff>
                  </from>
                  <to>
                    <xdr:col>7</xdr:col>
                    <xdr:colOff>571500</xdr:colOff>
                    <xdr:row>5</xdr:row>
                    <xdr:rowOff>161925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6"/>
  <dimension ref="A1:E109"/>
  <sheetViews>
    <sheetView workbookViewId="0">
      <selection activeCell="A7" sqref="A7"/>
    </sheetView>
  </sheetViews>
  <sheetFormatPr baseColWidth="10" defaultColWidth="9.140625" defaultRowHeight="15" x14ac:dyDescent="0.25"/>
  <cols>
    <col min="1" max="1" width="9.140625" style="146"/>
    <col min="2" max="2" width="84.5703125" style="146" customWidth="1"/>
    <col min="3" max="3" width="42.5703125" style="146" customWidth="1"/>
    <col min="4" max="4" width="20.85546875" style="184" customWidth="1"/>
    <col min="5" max="5" width="28.140625" style="146" customWidth="1"/>
    <col min="6" max="16384" width="9.140625" style="146"/>
  </cols>
  <sheetData>
    <row r="1" spans="1:5" x14ac:dyDescent="0.25">
      <c r="A1" s="145" t="s">
        <v>114</v>
      </c>
    </row>
    <row r="2" spans="1:5" x14ac:dyDescent="0.25">
      <c r="A2" s="146" t="s">
        <v>93</v>
      </c>
    </row>
    <row r="4" spans="1:5" ht="18.75" x14ac:dyDescent="0.3">
      <c r="A4" s="177" t="s">
        <v>98</v>
      </c>
      <c r="B4" s="158" t="s">
        <v>115</v>
      </c>
      <c r="C4" s="185">
        <f>SUM(D8:D107)</f>
        <v>0</v>
      </c>
      <c r="D4" s="186"/>
    </row>
    <row r="6" spans="1:5" x14ac:dyDescent="0.25">
      <c r="A6" s="303" t="s">
        <v>168</v>
      </c>
      <c r="B6" s="304"/>
      <c r="C6" s="304"/>
      <c r="D6" s="305"/>
    </row>
    <row r="7" spans="1:5" ht="34.5" customHeight="1" x14ac:dyDescent="0.25">
      <c r="A7" s="149" t="s">
        <v>46</v>
      </c>
      <c r="B7" s="150" t="s">
        <v>116</v>
      </c>
      <c r="C7" s="150" t="s">
        <v>94</v>
      </c>
      <c r="D7" s="150" t="s">
        <v>117</v>
      </c>
      <c r="E7" s="182" t="s">
        <v>44</v>
      </c>
    </row>
    <row r="8" spans="1:5" x14ac:dyDescent="0.25">
      <c r="A8" s="151">
        <v>1</v>
      </c>
      <c r="B8" s="152"/>
      <c r="C8" s="152"/>
      <c r="D8" s="187"/>
      <c r="E8" s="179" t="str">
        <f>IF(B8&gt;0,CONCATENATE("2vi_",'Valoració '!$D$7,"_00",A8)," ")</f>
        <v xml:space="preserve"> </v>
      </c>
    </row>
    <row r="9" spans="1:5" x14ac:dyDescent="0.25">
      <c r="A9" s="151">
        <v>2</v>
      </c>
      <c r="B9" s="152"/>
      <c r="C9" s="152"/>
      <c r="D9" s="187"/>
      <c r="E9" s="179" t="str">
        <f>IF(B9&gt;0,CONCATENATE("2vi_",'Valoració '!$D$7,"_00",A9)," ")</f>
        <v xml:space="preserve"> </v>
      </c>
    </row>
    <row r="10" spans="1:5" x14ac:dyDescent="0.25">
      <c r="A10" s="151">
        <v>3</v>
      </c>
      <c r="B10" s="152"/>
      <c r="C10" s="152"/>
      <c r="D10" s="187"/>
      <c r="E10" s="179" t="str">
        <f>IF(B10&gt;0,CONCATENATE("2vi_",'Valoració '!$D$7,"_00",A10)," ")</f>
        <v xml:space="preserve"> </v>
      </c>
    </row>
    <row r="11" spans="1:5" x14ac:dyDescent="0.25">
      <c r="A11" s="151">
        <v>4</v>
      </c>
      <c r="B11" s="152"/>
      <c r="C11" s="152"/>
      <c r="D11" s="187"/>
      <c r="E11" s="179" t="str">
        <f>IF(B11&gt;0,CONCATENATE("2vi_",'Valoració '!$D$7,"_00",A11)," ")</f>
        <v xml:space="preserve"> </v>
      </c>
    </row>
    <row r="12" spans="1:5" x14ac:dyDescent="0.25">
      <c r="A12" s="151">
        <v>5</v>
      </c>
      <c r="B12" s="152"/>
      <c r="C12" s="152"/>
      <c r="D12" s="187"/>
      <c r="E12" s="179" t="str">
        <f>IF(B12&gt;0,CONCATENATE("2vi_",'Valoració '!$D$7,"_00",A12)," ")</f>
        <v xml:space="preserve"> </v>
      </c>
    </row>
    <row r="13" spans="1:5" x14ac:dyDescent="0.25">
      <c r="A13" s="151">
        <v>6</v>
      </c>
      <c r="B13" s="152"/>
      <c r="C13" s="152"/>
      <c r="D13" s="187"/>
      <c r="E13" s="179" t="str">
        <f>IF(B13&gt;0,CONCATENATE("2vi_",'Valoració '!$D$7,"_00",A13)," ")</f>
        <v xml:space="preserve"> </v>
      </c>
    </row>
    <row r="14" spans="1:5" x14ac:dyDescent="0.25">
      <c r="A14" s="151">
        <v>7</v>
      </c>
      <c r="B14" s="153"/>
      <c r="C14" s="153"/>
      <c r="D14" s="188"/>
      <c r="E14" s="179" t="str">
        <f>IF(B14&gt;0,CONCATENATE("2vi_",'Valoració '!$D$7,"_00",A14)," ")</f>
        <v xml:space="preserve"> </v>
      </c>
    </row>
    <row r="15" spans="1:5" x14ac:dyDescent="0.25">
      <c r="A15" s="151">
        <v>8</v>
      </c>
      <c r="B15" s="153"/>
      <c r="C15" s="153"/>
      <c r="D15" s="188"/>
      <c r="E15" s="179" t="str">
        <f>IF(B15&gt;0,CONCATENATE("2vi_",'Valoració '!$D$7,"_00",A15)," ")</f>
        <v xml:space="preserve"> </v>
      </c>
    </row>
    <row r="16" spans="1:5" x14ac:dyDescent="0.25">
      <c r="A16" s="151">
        <v>9</v>
      </c>
      <c r="B16" s="153"/>
      <c r="C16" s="153"/>
      <c r="D16" s="188"/>
      <c r="E16" s="179" t="str">
        <f>IF(B16&gt;0,CONCATENATE("2vi_",'Valoració '!$D$7,"_00",A16)," ")</f>
        <v xml:space="preserve"> </v>
      </c>
    </row>
    <row r="17" spans="1:5" x14ac:dyDescent="0.25">
      <c r="A17" s="151">
        <v>10</v>
      </c>
      <c r="B17" s="153"/>
      <c r="C17" s="153"/>
      <c r="D17" s="188"/>
      <c r="E17" s="179" t="str">
        <f>IF(B17&gt;0,CONCATENATE("2vi_",'Valoració '!$D$7,"_00",A17)," ")</f>
        <v xml:space="preserve"> </v>
      </c>
    </row>
    <row r="18" spans="1:5" x14ac:dyDescent="0.25">
      <c r="A18" s="151">
        <v>11</v>
      </c>
      <c r="B18" s="153"/>
      <c r="C18" s="153"/>
      <c r="D18" s="188"/>
      <c r="E18" s="179" t="str">
        <f>IF(B18&gt;0,CONCATENATE("2vi_",'Valoració '!$D$7,"_00",A18)," ")</f>
        <v xml:space="preserve"> </v>
      </c>
    </row>
    <row r="19" spans="1:5" x14ac:dyDescent="0.25">
      <c r="A19" s="151">
        <v>12</v>
      </c>
      <c r="B19" s="153"/>
      <c r="C19" s="153"/>
      <c r="D19" s="188"/>
      <c r="E19" s="179" t="str">
        <f>IF(B19&gt;0,CONCATENATE("2vi_",'Valoració '!$D$7,"_00",A19)," ")</f>
        <v xml:space="preserve"> </v>
      </c>
    </row>
    <row r="20" spans="1:5" x14ac:dyDescent="0.25">
      <c r="A20" s="151">
        <v>13</v>
      </c>
      <c r="B20" s="153"/>
      <c r="C20" s="153"/>
      <c r="D20" s="188"/>
      <c r="E20" s="179" t="str">
        <f>IF(B20&gt;0,CONCATENATE("2vi_",'Valoració '!$D$7,"_00",A20)," ")</f>
        <v xml:space="preserve"> </v>
      </c>
    </row>
    <row r="21" spans="1:5" x14ac:dyDescent="0.25">
      <c r="A21" s="151">
        <v>14</v>
      </c>
      <c r="B21" s="153"/>
      <c r="C21" s="153"/>
      <c r="D21" s="188"/>
      <c r="E21" s="179" t="str">
        <f>IF(B21&gt;0,CONCATENATE("2vi_",'Valoració '!$D$7,"_00",A21)," ")</f>
        <v xml:space="preserve"> </v>
      </c>
    </row>
    <row r="22" spans="1:5" x14ac:dyDescent="0.25">
      <c r="A22" s="151">
        <v>15</v>
      </c>
      <c r="B22" s="153"/>
      <c r="C22" s="153"/>
      <c r="D22" s="188"/>
      <c r="E22" s="179" t="str">
        <f>IF(B22&gt;0,CONCATENATE("2vi_",'Valoració '!$D$7,"_00",A22)," ")</f>
        <v xml:space="preserve"> </v>
      </c>
    </row>
    <row r="23" spans="1:5" x14ac:dyDescent="0.25">
      <c r="A23" s="151">
        <v>16</v>
      </c>
      <c r="B23" s="153"/>
      <c r="C23" s="153"/>
      <c r="D23" s="188"/>
      <c r="E23" s="179" t="str">
        <f>IF(B23&gt;0,CONCATENATE("2vi_",'Valoració '!$D$7,"_00",A23)," ")</f>
        <v xml:space="preserve"> </v>
      </c>
    </row>
    <row r="24" spans="1:5" x14ac:dyDescent="0.25">
      <c r="A24" s="151">
        <v>17</v>
      </c>
      <c r="B24" s="153"/>
      <c r="C24" s="153"/>
      <c r="D24" s="188"/>
      <c r="E24" s="179" t="str">
        <f>IF(B24&gt;0,CONCATENATE("2vi_",'Valoració '!$D$7,"_00",A24)," ")</f>
        <v xml:space="preserve"> </v>
      </c>
    </row>
    <row r="25" spans="1:5" x14ac:dyDescent="0.25">
      <c r="A25" s="151">
        <v>18</v>
      </c>
      <c r="B25" s="153"/>
      <c r="C25" s="153"/>
      <c r="D25" s="188"/>
      <c r="E25" s="179" t="str">
        <f>IF(B25&gt;0,CONCATENATE("2vi_",'Valoració '!$D$7,"_00",A25)," ")</f>
        <v xml:space="preserve"> </v>
      </c>
    </row>
    <row r="26" spans="1:5" x14ac:dyDescent="0.25">
      <c r="A26" s="151">
        <v>19</v>
      </c>
      <c r="B26" s="153"/>
      <c r="C26" s="153"/>
      <c r="D26" s="188"/>
      <c r="E26" s="179" t="str">
        <f>IF(B26&gt;0,CONCATENATE("2vi_",'Valoració '!$D$7,"_00",A26)," ")</f>
        <v xml:space="preserve"> </v>
      </c>
    </row>
    <row r="27" spans="1:5" x14ac:dyDescent="0.25">
      <c r="A27" s="151">
        <v>20</v>
      </c>
      <c r="B27" s="153"/>
      <c r="C27" s="153"/>
      <c r="D27" s="188"/>
      <c r="E27" s="179" t="str">
        <f>IF(B27&gt;0,CONCATENATE("2vi_",'Valoració '!$D$7,"_00",A27)," ")</f>
        <v xml:space="preserve"> </v>
      </c>
    </row>
    <row r="28" spans="1:5" x14ac:dyDescent="0.25">
      <c r="A28" s="151">
        <v>21</v>
      </c>
      <c r="B28" s="153"/>
      <c r="C28" s="153"/>
      <c r="D28" s="188"/>
      <c r="E28" s="179" t="str">
        <f>IF(B28&gt;0,CONCATENATE("2vi_",'Valoració '!$D$7,"_00",A28)," ")</f>
        <v xml:space="preserve"> </v>
      </c>
    </row>
    <row r="29" spans="1:5" x14ac:dyDescent="0.25">
      <c r="A29" s="151">
        <v>22</v>
      </c>
      <c r="B29" s="153"/>
      <c r="C29" s="153"/>
      <c r="D29" s="188"/>
      <c r="E29" s="179" t="str">
        <f>IF(B29&gt;0,CONCATENATE("2vi_",'Valoració '!$D$7,"_00",A29)," ")</f>
        <v xml:space="preserve"> </v>
      </c>
    </row>
    <row r="30" spans="1:5" x14ac:dyDescent="0.25">
      <c r="A30" s="151">
        <v>23</v>
      </c>
      <c r="B30" s="153"/>
      <c r="C30" s="153"/>
      <c r="D30" s="188"/>
      <c r="E30" s="179" t="str">
        <f>IF(B30&gt;0,CONCATENATE("2vi_",'Valoració '!$D$7,"_00",A30)," ")</f>
        <v xml:space="preserve"> </v>
      </c>
    </row>
    <row r="31" spans="1:5" x14ac:dyDescent="0.25">
      <c r="A31" s="151">
        <v>24</v>
      </c>
      <c r="B31" s="153"/>
      <c r="C31" s="153"/>
      <c r="D31" s="188"/>
      <c r="E31" s="179" t="str">
        <f>IF(B31&gt;0,CONCATENATE("2vi_",'Valoració '!$D$7,"_00",A31)," ")</f>
        <v xml:space="preserve"> </v>
      </c>
    </row>
    <row r="32" spans="1:5" x14ac:dyDescent="0.25">
      <c r="A32" s="151">
        <v>25</v>
      </c>
      <c r="B32" s="153"/>
      <c r="C32" s="153"/>
      <c r="D32" s="188"/>
      <c r="E32" s="179" t="str">
        <f>IF(B32&gt;0,CONCATENATE("2vi_",'Valoració '!$D$7,"_00",A32)," ")</f>
        <v xml:space="preserve"> </v>
      </c>
    </row>
    <row r="33" spans="1:5" x14ac:dyDescent="0.25">
      <c r="A33" s="151">
        <v>26</v>
      </c>
      <c r="B33" s="153"/>
      <c r="C33" s="153"/>
      <c r="D33" s="188"/>
      <c r="E33" s="179" t="str">
        <f>IF(B33&gt;0,CONCATENATE("2vi_",'Valoració '!$D$7,"_00",A33)," ")</f>
        <v xml:space="preserve"> </v>
      </c>
    </row>
    <row r="34" spans="1:5" x14ac:dyDescent="0.25">
      <c r="A34" s="151">
        <v>27</v>
      </c>
      <c r="B34" s="153"/>
      <c r="C34" s="153"/>
      <c r="D34" s="188"/>
      <c r="E34" s="179" t="str">
        <f>IF(B34&gt;0,CONCATENATE("2vi_",'Valoració '!$D$7,"_00",A34)," ")</f>
        <v xml:space="preserve"> </v>
      </c>
    </row>
    <row r="35" spans="1:5" x14ac:dyDescent="0.25">
      <c r="A35" s="151">
        <v>28</v>
      </c>
      <c r="B35" s="153"/>
      <c r="C35" s="153"/>
      <c r="D35" s="188"/>
      <c r="E35" s="179" t="str">
        <f>IF(B35&gt;0,CONCATENATE("2vi_",'Valoració '!$D$7,"_00",A35)," ")</f>
        <v xml:space="preserve"> </v>
      </c>
    </row>
    <row r="36" spans="1:5" x14ac:dyDescent="0.25">
      <c r="A36" s="151">
        <v>29</v>
      </c>
      <c r="B36" s="153"/>
      <c r="C36" s="153"/>
      <c r="D36" s="188"/>
      <c r="E36" s="179" t="str">
        <f>IF(B36&gt;0,CONCATENATE("2vi_",'Valoració '!$D$7,"_00",A36)," ")</f>
        <v xml:space="preserve"> </v>
      </c>
    </row>
    <row r="37" spans="1:5" x14ac:dyDescent="0.25">
      <c r="A37" s="151">
        <v>30</v>
      </c>
      <c r="B37" s="153"/>
      <c r="C37" s="153"/>
      <c r="D37" s="188"/>
      <c r="E37" s="179" t="str">
        <f>IF(B37&gt;0,CONCATENATE("2vi_",'Valoració '!$D$7,"_00",A37)," ")</f>
        <v xml:space="preserve"> </v>
      </c>
    </row>
    <row r="38" spans="1:5" x14ac:dyDescent="0.25">
      <c r="A38" s="151">
        <v>31</v>
      </c>
      <c r="B38" s="153"/>
      <c r="C38" s="153"/>
      <c r="D38" s="188"/>
      <c r="E38" s="179" t="str">
        <f>IF(B38&gt;0,CONCATENATE("2vi_",'Valoració '!$D$7,"_00",A38)," ")</f>
        <v xml:space="preserve"> </v>
      </c>
    </row>
    <row r="39" spans="1:5" x14ac:dyDescent="0.25">
      <c r="A39" s="151">
        <v>32</v>
      </c>
      <c r="B39" s="153"/>
      <c r="C39" s="153"/>
      <c r="D39" s="188"/>
      <c r="E39" s="179" t="str">
        <f>IF(B39&gt;0,CONCATENATE("2vi_",'Valoració '!$D$7,"_00",A39)," ")</f>
        <v xml:space="preserve"> </v>
      </c>
    </row>
    <row r="40" spans="1:5" x14ac:dyDescent="0.25">
      <c r="A40" s="151">
        <v>33</v>
      </c>
      <c r="B40" s="153"/>
      <c r="C40" s="153"/>
      <c r="D40" s="188"/>
      <c r="E40" s="179" t="str">
        <f>IF(B40&gt;0,CONCATENATE("2vi_",'Valoració '!$D$7,"_00",A40)," ")</f>
        <v xml:space="preserve"> </v>
      </c>
    </row>
    <row r="41" spans="1:5" x14ac:dyDescent="0.25">
      <c r="A41" s="151">
        <v>34</v>
      </c>
      <c r="B41" s="153"/>
      <c r="C41" s="153"/>
      <c r="D41" s="188"/>
      <c r="E41" s="179" t="str">
        <f>IF(B41&gt;0,CONCATENATE("2vi_",'Valoració '!$D$7,"_00",A41)," ")</f>
        <v xml:space="preserve"> </v>
      </c>
    </row>
    <row r="42" spans="1:5" x14ac:dyDescent="0.25">
      <c r="A42" s="151">
        <v>35</v>
      </c>
      <c r="B42" s="153"/>
      <c r="C42" s="153"/>
      <c r="D42" s="188"/>
      <c r="E42" s="179" t="str">
        <f>IF(B42&gt;0,CONCATENATE("2vi_",'Valoració '!$D$7,"_00",A42)," ")</f>
        <v xml:space="preserve"> </v>
      </c>
    </row>
    <row r="43" spans="1:5" x14ac:dyDescent="0.25">
      <c r="A43" s="151">
        <v>36</v>
      </c>
      <c r="B43" s="153"/>
      <c r="C43" s="153"/>
      <c r="D43" s="188"/>
      <c r="E43" s="179" t="str">
        <f>IF(B43&gt;0,CONCATENATE("2vi_",'Valoració '!$D$7,"_00",A43)," ")</f>
        <v xml:space="preserve"> </v>
      </c>
    </row>
    <row r="44" spans="1:5" x14ac:dyDescent="0.25">
      <c r="A44" s="151">
        <v>37</v>
      </c>
      <c r="B44" s="153"/>
      <c r="C44" s="153"/>
      <c r="D44" s="188"/>
      <c r="E44" s="179" t="str">
        <f>IF(B44&gt;0,CONCATENATE("2vi_",'Valoració '!$D$7,"_00",A44)," ")</f>
        <v xml:space="preserve"> </v>
      </c>
    </row>
    <row r="45" spans="1:5" x14ac:dyDescent="0.25">
      <c r="A45" s="151">
        <v>38</v>
      </c>
      <c r="B45" s="153"/>
      <c r="C45" s="153"/>
      <c r="D45" s="188"/>
      <c r="E45" s="179" t="str">
        <f>IF(B45&gt;0,CONCATENATE("2vi_",'Valoració '!$D$7,"_00",A45)," ")</f>
        <v xml:space="preserve"> </v>
      </c>
    </row>
    <row r="46" spans="1:5" x14ac:dyDescent="0.25">
      <c r="A46" s="151">
        <v>39</v>
      </c>
      <c r="B46" s="153"/>
      <c r="C46" s="153"/>
      <c r="D46" s="188"/>
      <c r="E46" s="179" t="str">
        <f>IF(B46&gt;0,CONCATENATE("2vi_",'Valoració '!$D$7,"_00",A46)," ")</f>
        <v xml:space="preserve"> </v>
      </c>
    </row>
    <row r="47" spans="1:5" x14ac:dyDescent="0.25">
      <c r="A47" s="151">
        <v>40</v>
      </c>
      <c r="B47" s="153"/>
      <c r="C47" s="153"/>
      <c r="D47" s="188"/>
      <c r="E47" s="179" t="str">
        <f>IF(B47&gt;0,CONCATENATE("2vi_",'Valoració '!$D$7,"_00",A47)," ")</f>
        <v xml:space="preserve"> </v>
      </c>
    </row>
    <row r="48" spans="1:5" x14ac:dyDescent="0.25">
      <c r="A48" s="151">
        <v>41</v>
      </c>
      <c r="B48" s="153"/>
      <c r="C48" s="153"/>
      <c r="D48" s="188"/>
      <c r="E48" s="179" t="str">
        <f>IF(B48&gt;0,CONCATENATE("2vi_",'Valoració '!$D$7,"_00",A48)," ")</f>
        <v xml:space="preserve"> </v>
      </c>
    </row>
    <row r="49" spans="1:5" x14ac:dyDescent="0.25">
      <c r="A49" s="151">
        <v>42</v>
      </c>
      <c r="B49" s="153"/>
      <c r="C49" s="153"/>
      <c r="D49" s="188"/>
      <c r="E49" s="179" t="str">
        <f>IF(B49&gt;0,CONCATENATE("2vi_",'Valoració '!$D$7,"_00",A49)," ")</f>
        <v xml:space="preserve"> </v>
      </c>
    </row>
    <row r="50" spans="1:5" x14ac:dyDescent="0.25">
      <c r="A50" s="151">
        <v>43</v>
      </c>
      <c r="B50" s="153"/>
      <c r="C50" s="153"/>
      <c r="D50" s="188"/>
      <c r="E50" s="179" t="str">
        <f>IF(B50&gt;0,CONCATENATE("2vi_",'Valoració '!$D$7,"_00",A50)," ")</f>
        <v xml:space="preserve"> </v>
      </c>
    </row>
    <row r="51" spans="1:5" x14ac:dyDescent="0.25">
      <c r="A51" s="151">
        <v>44</v>
      </c>
      <c r="B51" s="153"/>
      <c r="C51" s="153"/>
      <c r="D51" s="188"/>
      <c r="E51" s="179" t="str">
        <f>IF(B51&gt;0,CONCATENATE("2vi_",'Valoració '!$D$7,"_00",A51)," ")</f>
        <v xml:space="preserve"> </v>
      </c>
    </row>
    <row r="52" spans="1:5" x14ac:dyDescent="0.25">
      <c r="A52" s="151">
        <v>45</v>
      </c>
      <c r="B52" s="153"/>
      <c r="C52" s="153"/>
      <c r="D52" s="188"/>
      <c r="E52" s="179" t="str">
        <f>IF(B52&gt;0,CONCATENATE("2vi_",'Valoració '!$D$7,"_00",A52)," ")</f>
        <v xml:space="preserve"> </v>
      </c>
    </row>
    <row r="53" spans="1:5" x14ac:dyDescent="0.25">
      <c r="A53" s="151">
        <v>46</v>
      </c>
      <c r="B53" s="153"/>
      <c r="C53" s="153"/>
      <c r="D53" s="188"/>
      <c r="E53" s="179" t="str">
        <f>IF(B53&gt;0,CONCATENATE("2vi_",'Valoració '!$D$7,"_00",A53)," ")</f>
        <v xml:space="preserve"> </v>
      </c>
    </row>
    <row r="54" spans="1:5" x14ac:dyDescent="0.25">
      <c r="A54" s="151">
        <v>47</v>
      </c>
      <c r="B54" s="153"/>
      <c r="C54" s="153"/>
      <c r="D54" s="188"/>
      <c r="E54" s="179" t="str">
        <f>IF(B54&gt;0,CONCATENATE("2vi_",'Valoració '!$D$7,"_00",A54)," ")</f>
        <v xml:space="preserve"> </v>
      </c>
    </row>
    <row r="55" spans="1:5" x14ac:dyDescent="0.25">
      <c r="A55" s="151">
        <v>48</v>
      </c>
      <c r="B55" s="153"/>
      <c r="C55" s="153"/>
      <c r="D55" s="188"/>
      <c r="E55" s="179" t="str">
        <f>IF(B55&gt;0,CONCATENATE("2vi_",'Valoració '!$D$7,"_00",A55)," ")</f>
        <v xml:space="preserve"> </v>
      </c>
    </row>
    <row r="56" spans="1:5" x14ac:dyDescent="0.25">
      <c r="A56" s="151">
        <v>49</v>
      </c>
      <c r="B56" s="153"/>
      <c r="C56" s="153"/>
      <c r="D56" s="188"/>
      <c r="E56" s="179" t="str">
        <f>IF(B56&gt;0,CONCATENATE("2vi_",'Valoració '!$D$7,"_00",A56)," ")</f>
        <v xml:space="preserve"> </v>
      </c>
    </row>
    <row r="57" spans="1:5" x14ac:dyDescent="0.25">
      <c r="A57" s="151">
        <v>50</v>
      </c>
      <c r="B57" s="153"/>
      <c r="C57" s="153"/>
      <c r="D57" s="188"/>
      <c r="E57" s="179" t="str">
        <f>IF(B57&gt;0,CONCATENATE("2vi_",'Valoració '!$D$7,"_00",A57)," ")</f>
        <v xml:space="preserve"> </v>
      </c>
    </row>
    <row r="58" spans="1:5" x14ac:dyDescent="0.25">
      <c r="A58" s="151">
        <v>51</v>
      </c>
      <c r="B58" s="153"/>
      <c r="C58" s="153"/>
      <c r="D58" s="188"/>
      <c r="E58" s="179" t="str">
        <f>IF(B58&gt;0,CONCATENATE("2vi_",'Valoració '!$D$7,"_00",A58)," ")</f>
        <v xml:space="preserve"> </v>
      </c>
    </row>
    <row r="59" spans="1:5" x14ac:dyDescent="0.25">
      <c r="A59" s="151">
        <v>52</v>
      </c>
      <c r="B59" s="153"/>
      <c r="C59" s="153"/>
      <c r="D59" s="188"/>
      <c r="E59" s="179" t="str">
        <f>IF(B59&gt;0,CONCATENATE("2vi_",'Valoració '!$D$7,"_00",A59)," ")</f>
        <v xml:space="preserve"> </v>
      </c>
    </row>
    <row r="60" spans="1:5" x14ac:dyDescent="0.25">
      <c r="A60" s="151">
        <v>53</v>
      </c>
      <c r="B60" s="153"/>
      <c r="C60" s="153"/>
      <c r="D60" s="188"/>
      <c r="E60" s="179" t="str">
        <f>IF(B60&gt;0,CONCATENATE("2vi_",'Valoració '!$D$7,"_00",A60)," ")</f>
        <v xml:space="preserve"> </v>
      </c>
    </row>
    <row r="61" spans="1:5" x14ac:dyDescent="0.25">
      <c r="A61" s="151">
        <v>54</v>
      </c>
      <c r="B61" s="153"/>
      <c r="C61" s="153"/>
      <c r="D61" s="188"/>
      <c r="E61" s="179" t="str">
        <f>IF(B61&gt;0,CONCATENATE("2vi_",'Valoració '!$D$7,"_00",A61)," ")</f>
        <v xml:space="preserve"> </v>
      </c>
    </row>
    <row r="62" spans="1:5" x14ac:dyDescent="0.25">
      <c r="A62" s="151">
        <v>55</v>
      </c>
      <c r="B62" s="153"/>
      <c r="C62" s="153"/>
      <c r="D62" s="188"/>
      <c r="E62" s="179" t="str">
        <f>IF(B62&gt;0,CONCATENATE("2vi_",'Valoració '!$D$7,"_00",A62)," ")</f>
        <v xml:space="preserve"> </v>
      </c>
    </row>
    <row r="63" spans="1:5" x14ac:dyDescent="0.25">
      <c r="A63" s="151">
        <v>56</v>
      </c>
      <c r="B63" s="153"/>
      <c r="C63" s="153"/>
      <c r="D63" s="188"/>
      <c r="E63" s="179" t="str">
        <f>IF(B63&gt;0,CONCATENATE("2vi_",'Valoració '!$D$7,"_00",A63)," ")</f>
        <v xml:space="preserve"> </v>
      </c>
    </row>
    <row r="64" spans="1:5" x14ac:dyDescent="0.25">
      <c r="A64" s="151">
        <v>57</v>
      </c>
      <c r="B64" s="153"/>
      <c r="C64" s="153"/>
      <c r="D64" s="188"/>
      <c r="E64" s="179" t="str">
        <f>IF(B64&gt;0,CONCATENATE("2vi_",'Valoració '!$D$7,"_00",A64)," ")</f>
        <v xml:space="preserve"> </v>
      </c>
    </row>
    <row r="65" spans="1:5" x14ac:dyDescent="0.25">
      <c r="A65" s="151">
        <v>58</v>
      </c>
      <c r="B65" s="153"/>
      <c r="C65" s="153"/>
      <c r="D65" s="188"/>
      <c r="E65" s="179" t="str">
        <f>IF(B65&gt;0,CONCATENATE("2vi_",'Valoració '!$D$7,"_00",A65)," ")</f>
        <v xml:space="preserve"> </v>
      </c>
    </row>
    <row r="66" spans="1:5" x14ac:dyDescent="0.25">
      <c r="A66" s="151">
        <v>59</v>
      </c>
      <c r="B66" s="153"/>
      <c r="C66" s="153"/>
      <c r="D66" s="188"/>
      <c r="E66" s="179" t="str">
        <f>IF(B66&gt;0,CONCATENATE("2vi_",'Valoració '!$D$7,"_00",A66)," ")</f>
        <v xml:space="preserve"> </v>
      </c>
    </row>
    <row r="67" spans="1:5" x14ac:dyDescent="0.25">
      <c r="A67" s="151">
        <v>60</v>
      </c>
      <c r="B67" s="153"/>
      <c r="C67" s="153"/>
      <c r="D67" s="188"/>
      <c r="E67" s="179" t="str">
        <f>IF(B67&gt;0,CONCATENATE("2vi_",'Valoració '!$D$7,"_00",A67)," ")</f>
        <v xml:space="preserve"> </v>
      </c>
    </row>
    <row r="68" spans="1:5" x14ac:dyDescent="0.25">
      <c r="A68" s="151">
        <v>61</v>
      </c>
      <c r="B68" s="153"/>
      <c r="C68" s="153"/>
      <c r="D68" s="188"/>
      <c r="E68" s="179" t="str">
        <f>IF(B68&gt;0,CONCATENATE("2vi_",'Valoració '!$D$7,"_00",A68)," ")</f>
        <v xml:space="preserve"> </v>
      </c>
    </row>
    <row r="69" spans="1:5" x14ac:dyDescent="0.25">
      <c r="A69" s="151">
        <v>62</v>
      </c>
      <c r="B69" s="153"/>
      <c r="C69" s="153"/>
      <c r="D69" s="188"/>
      <c r="E69" s="179" t="str">
        <f>IF(B69&gt;0,CONCATENATE("2vi_",'Valoració '!$D$7,"_00",A69)," ")</f>
        <v xml:space="preserve"> </v>
      </c>
    </row>
    <row r="70" spans="1:5" x14ac:dyDescent="0.25">
      <c r="A70" s="151">
        <v>63</v>
      </c>
      <c r="B70" s="153"/>
      <c r="C70" s="153"/>
      <c r="D70" s="188"/>
      <c r="E70" s="179" t="str">
        <f>IF(B70&gt;0,CONCATENATE("2vi_",'Valoració '!$D$7,"_00",A70)," ")</f>
        <v xml:space="preserve"> </v>
      </c>
    </row>
    <row r="71" spans="1:5" x14ac:dyDescent="0.25">
      <c r="A71" s="151">
        <v>64</v>
      </c>
      <c r="B71" s="153"/>
      <c r="C71" s="153"/>
      <c r="D71" s="188"/>
      <c r="E71" s="179" t="str">
        <f>IF(B71&gt;0,CONCATENATE("2vi_",'Valoració '!$D$7,"_00",A71)," ")</f>
        <v xml:space="preserve"> </v>
      </c>
    </row>
    <row r="72" spans="1:5" x14ac:dyDescent="0.25">
      <c r="A72" s="151">
        <v>65</v>
      </c>
      <c r="B72" s="153"/>
      <c r="C72" s="153"/>
      <c r="D72" s="188"/>
      <c r="E72" s="179" t="str">
        <f>IF(B72&gt;0,CONCATENATE("2vi_",'Valoració '!$D$7,"_00",A72)," ")</f>
        <v xml:space="preserve"> </v>
      </c>
    </row>
    <row r="73" spans="1:5" x14ac:dyDescent="0.25">
      <c r="A73" s="151">
        <v>66</v>
      </c>
      <c r="B73" s="153"/>
      <c r="C73" s="153"/>
      <c r="D73" s="188"/>
      <c r="E73" s="179" t="str">
        <f>IF(B73&gt;0,CONCATENATE("2vi_",'Valoració '!$D$7,"_00",A73)," ")</f>
        <v xml:space="preserve"> </v>
      </c>
    </row>
    <row r="74" spans="1:5" x14ac:dyDescent="0.25">
      <c r="A74" s="151">
        <v>67</v>
      </c>
      <c r="B74" s="153"/>
      <c r="C74" s="153"/>
      <c r="D74" s="188"/>
      <c r="E74" s="179" t="str">
        <f>IF(B74&gt;0,CONCATENATE("2vi_",'Valoració '!$D$7,"_00",A74)," ")</f>
        <v xml:space="preserve"> </v>
      </c>
    </row>
    <row r="75" spans="1:5" x14ac:dyDescent="0.25">
      <c r="A75" s="151">
        <v>68</v>
      </c>
      <c r="B75" s="153"/>
      <c r="C75" s="153"/>
      <c r="D75" s="188"/>
      <c r="E75" s="179" t="str">
        <f>IF(B75&gt;0,CONCATENATE("2vi_",'Valoració '!$D$7,"_00",A75)," ")</f>
        <v xml:space="preserve"> </v>
      </c>
    </row>
    <row r="76" spans="1:5" x14ac:dyDescent="0.25">
      <c r="A76" s="151">
        <v>69</v>
      </c>
      <c r="B76" s="153"/>
      <c r="C76" s="153"/>
      <c r="D76" s="188"/>
      <c r="E76" s="179" t="str">
        <f>IF(B76&gt;0,CONCATENATE("2vi_",'Valoració '!$D$7,"_00",A76)," ")</f>
        <v xml:space="preserve"> </v>
      </c>
    </row>
    <row r="77" spans="1:5" x14ac:dyDescent="0.25">
      <c r="A77" s="151">
        <v>70</v>
      </c>
      <c r="B77" s="153"/>
      <c r="C77" s="153"/>
      <c r="D77" s="188"/>
      <c r="E77" s="179" t="str">
        <f>IF(B77&gt;0,CONCATENATE("2vi_",'Valoració '!$D$7,"_00",A77)," ")</f>
        <v xml:space="preserve"> </v>
      </c>
    </row>
    <row r="78" spans="1:5" x14ac:dyDescent="0.25">
      <c r="A78" s="151">
        <v>71</v>
      </c>
      <c r="B78" s="153"/>
      <c r="C78" s="153"/>
      <c r="D78" s="188"/>
      <c r="E78" s="179" t="str">
        <f>IF(B78&gt;0,CONCATENATE("2vi_",'Valoració '!$D$7,"_00",A78)," ")</f>
        <v xml:space="preserve"> </v>
      </c>
    </row>
    <row r="79" spans="1:5" x14ac:dyDescent="0.25">
      <c r="A79" s="151">
        <v>72</v>
      </c>
      <c r="B79" s="153"/>
      <c r="C79" s="153"/>
      <c r="D79" s="188"/>
      <c r="E79" s="179" t="str">
        <f>IF(B79&gt;0,CONCATENATE("2vi_",'Valoració '!$D$7,"_00",A79)," ")</f>
        <v xml:space="preserve"> </v>
      </c>
    </row>
    <row r="80" spans="1:5" x14ac:dyDescent="0.25">
      <c r="A80" s="151">
        <v>73</v>
      </c>
      <c r="B80" s="153"/>
      <c r="C80" s="153"/>
      <c r="D80" s="188"/>
      <c r="E80" s="179" t="str">
        <f>IF(B80&gt;0,CONCATENATE("2vi_",'Valoració '!$D$7,"_00",A80)," ")</f>
        <v xml:space="preserve"> </v>
      </c>
    </row>
    <row r="81" spans="1:5" x14ac:dyDescent="0.25">
      <c r="A81" s="151">
        <v>74</v>
      </c>
      <c r="B81" s="153"/>
      <c r="C81" s="153"/>
      <c r="D81" s="188"/>
      <c r="E81" s="179" t="str">
        <f>IF(B81&gt;0,CONCATENATE("2vi_",'Valoració '!$D$7,"_00",A81)," ")</f>
        <v xml:space="preserve"> </v>
      </c>
    </row>
    <row r="82" spans="1:5" x14ac:dyDescent="0.25">
      <c r="A82" s="151">
        <v>75</v>
      </c>
      <c r="B82" s="153"/>
      <c r="C82" s="153"/>
      <c r="D82" s="188"/>
      <c r="E82" s="179" t="str">
        <f>IF(B82&gt;0,CONCATENATE("2vi_",'Valoració '!$D$7,"_00",A82)," ")</f>
        <v xml:space="preserve"> </v>
      </c>
    </row>
    <row r="83" spans="1:5" x14ac:dyDescent="0.25">
      <c r="A83" s="151">
        <v>76</v>
      </c>
      <c r="B83" s="153"/>
      <c r="C83" s="153"/>
      <c r="D83" s="188"/>
      <c r="E83" s="179" t="str">
        <f>IF(B83&gt;0,CONCATENATE("2vi_",'Valoració '!$D$7,"_00",A83)," ")</f>
        <v xml:space="preserve"> </v>
      </c>
    </row>
    <row r="84" spans="1:5" x14ac:dyDescent="0.25">
      <c r="A84" s="151">
        <v>77</v>
      </c>
      <c r="B84" s="153"/>
      <c r="C84" s="153"/>
      <c r="D84" s="188"/>
      <c r="E84" s="179" t="str">
        <f>IF(B84&gt;0,CONCATENATE("2vi_",'Valoració '!$D$7,"_00",A84)," ")</f>
        <v xml:space="preserve"> </v>
      </c>
    </row>
    <row r="85" spans="1:5" x14ac:dyDescent="0.25">
      <c r="A85" s="151">
        <v>78</v>
      </c>
      <c r="B85" s="153"/>
      <c r="C85" s="153"/>
      <c r="D85" s="188"/>
      <c r="E85" s="179" t="str">
        <f>IF(B85&gt;0,CONCATENATE("2vi_",'Valoració '!$D$7,"_00",A85)," ")</f>
        <v xml:space="preserve"> </v>
      </c>
    </row>
    <row r="86" spans="1:5" x14ac:dyDescent="0.25">
      <c r="A86" s="151">
        <v>79</v>
      </c>
      <c r="B86" s="153"/>
      <c r="C86" s="153"/>
      <c r="D86" s="188"/>
      <c r="E86" s="179" t="str">
        <f>IF(B86&gt;0,CONCATENATE("2vi_",'Valoració '!$D$7,"_00",A86)," ")</f>
        <v xml:space="preserve"> </v>
      </c>
    </row>
    <row r="87" spans="1:5" x14ac:dyDescent="0.25">
      <c r="A87" s="151">
        <v>80</v>
      </c>
      <c r="B87" s="153"/>
      <c r="C87" s="153"/>
      <c r="D87" s="188"/>
      <c r="E87" s="179" t="str">
        <f>IF(B87&gt;0,CONCATENATE("2vi_",'Valoració '!$D$7,"_00",A87)," ")</f>
        <v xml:space="preserve"> </v>
      </c>
    </row>
    <row r="88" spans="1:5" x14ac:dyDescent="0.25">
      <c r="A88" s="151">
        <v>81</v>
      </c>
      <c r="B88" s="153"/>
      <c r="C88" s="153"/>
      <c r="D88" s="188"/>
      <c r="E88" s="179" t="str">
        <f>IF(B88&gt;0,CONCATENATE("2vi_",'Valoració '!$D$7,"_00",A88)," ")</f>
        <v xml:space="preserve"> </v>
      </c>
    </row>
    <row r="89" spans="1:5" x14ac:dyDescent="0.25">
      <c r="A89" s="151">
        <v>82</v>
      </c>
      <c r="B89" s="153"/>
      <c r="C89" s="153"/>
      <c r="D89" s="188"/>
      <c r="E89" s="179" t="str">
        <f>IF(B89&gt;0,CONCATENATE("2vi_",'Valoració '!$D$7,"_00",A89)," ")</f>
        <v xml:space="preserve"> </v>
      </c>
    </row>
    <row r="90" spans="1:5" x14ac:dyDescent="0.25">
      <c r="A90" s="151">
        <v>83</v>
      </c>
      <c r="B90" s="153"/>
      <c r="C90" s="153"/>
      <c r="D90" s="188"/>
      <c r="E90" s="179" t="str">
        <f>IF(B90&gt;0,CONCATENATE("2vi_",'Valoració '!$D$7,"_00",A90)," ")</f>
        <v xml:space="preserve"> </v>
      </c>
    </row>
    <row r="91" spans="1:5" x14ac:dyDescent="0.25">
      <c r="A91" s="151">
        <v>84</v>
      </c>
      <c r="B91" s="153"/>
      <c r="C91" s="153"/>
      <c r="D91" s="188"/>
      <c r="E91" s="179" t="str">
        <f>IF(B91&gt;0,CONCATENATE("2vi_",'Valoració '!$D$7,"_00",A91)," ")</f>
        <v xml:space="preserve"> </v>
      </c>
    </row>
    <row r="92" spans="1:5" x14ac:dyDescent="0.25">
      <c r="A92" s="151">
        <v>85</v>
      </c>
      <c r="B92" s="153"/>
      <c r="C92" s="153"/>
      <c r="D92" s="188"/>
      <c r="E92" s="179" t="str">
        <f>IF(B92&gt;0,CONCATENATE("2vi_",'Valoració '!$D$7,"_00",A92)," ")</f>
        <v xml:space="preserve"> </v>
      </c>
    </row>
    <row r="93" spans="1:5" x14ac:dyDescent="0.25">
      <c r="A93" s="151">
        <v>86</v>
      </c>
      <c r="B93" s="153"/>
      <c r="C93" s="153"/>
      <c r="D93" s="188"/>
      <c r="E93" s="179" t="str">
        <f>IF(B93&gt;0,CONCATENATE("2vi_",'Valoració '!$D$7,"_00",A93)," ")</f>
        <v xml:space="preserve"> </v>
      </c>
    </row>
    <row r="94" spans="1:5" x14ac:dyDescent="0.25">
      <c r="A94" s="151">
        <v>87</v>
      </c>
      <c r="B94" s="153"/>
      <c r="C94" s="153"/>
      <c r="D94" s="188"/>
      <c r="E94" s="179" t="str">
        <f>IF(B94&gt;0,CONCATENATE("2vi_",'Valoració '!$D$7,"_00",A94)," ")</f>
        <v xml:space="preserve"> </v>
      </c>
    </row>
    <row r="95" spans="1:5" x14ac:dyDescent="0.25">
      <c r="A95" s="151">
        <v>88</v>
      </c>
      <c r="B95" s="153"/>
      <c r="C95" s="153"/>
      <c r="D95" s="188"/>
      <c r="E95" s="179" t="str">
        <f>IF(B95&gt;0,CONCATENATE("2vi_",'Valoració '!$D$7,"_00",A95)," ")</f>
        <v xml:space="preserve"> </v>
      </c>
    </row>
    <row r="96" spans="1:5" x14ac:dyDescent="0.25">
      <c r="A96" s="151">
        <v>89</v>
      </c>
      <c r="B96" s="153"/>
      <c r="C96" s="153"/>
      <c r="D96" s="188"/>
      <c r="E96" s="179" t="str">
        <f>IF(B96&gt;0,CONCATENATE("2vi_",'Valoració '!$D$7,"_00",A96)," ")</f>
        <v xml:space="preserve"> </v>
      </c>
    </row>
    <row r="97" spans="1:5" x14ac:dyDescent="0.25">
      <c r="A97" s="151">
        <v>90</v>
      </c>
      <c r="B97" s="153"/>
      <c r="C97" s="153"/>
      <c r="D97" s="188"/>
      <c r="E97" s="179" t="str">
        <f>IF(B97&gt;0,CONCATENATE("2vi_",'Valoració '!$D$7,"_00",A97)," ")</f>
        <v xml:space="preserve"> </v>
      </c>
    </row>
    <row r="98" spans="1:5" x14ac:dyDescent="0.25">
      <c r="A98" s="151">
        <v>91</v>
      </c>
      <c r="B98" s="153"/>
      <c r="C98" s="153"/>
      <c r="D98" s="188"/>
      <c r="E98" s="179" t="str">
        <f>IF(B98&gt;0,CONCATENATE("2vi_",'Valoració '!$D$7,"_00",A98)," ")</f>
        <v xml:space="preserve"> </v>
      </c>
    </row>
    <row r="99" spans="1:5" x14ac:dyDescent="0.25">
      <c r="A99" s="151">
        <v>92</v>
      </c>
      <c r="B99" s="153"/>
      <c r="C99" s="153"/>
      <c r="D99" s="188"/>
      <c r="E99" s="179" t="str">
        <f>IF(B99&gt;0,CONCATENATE("2vi_",'Valoració '!$D$7,"_00",A99)," ")</f>
        <v xml:space="preserve"> </v>
      </c>
    </row>
    <row r="100" spans="1:5" x14ac:dyDescent="0.25">
      <c r="A100" s="151">
        <v>93</v>
      </c>
      <c r="B100" s="153"/>
      <c r="C100" s="153"/>
      <c r="D100" s="188"/>
      <c r="E100" s="179" t="str">
        <f>IF(B100&gt;0,CONCATENATE("2vi_",'Valoració '!$D$7,"_00",A100)," ")</f>
        <v xml:space="preserve"> </v>
      </c>
    </row>
    <row r="101" spans="1:5" x14ac:dyDescent="0.25">
      <c r="A101" s="151">
        <v>94</v>
      </c>
      <c r="B101" s="153"/>
      <c r="C101" s="153"/>
      <c r="D101" s="188"/>
      <c r="E101" s="179" t="str">
        <f>IF(B101&gt;0,CONCATENATE("2vi_",'Valoració '!$D$7,"_00",A101)," ")</f>
        <v xml:space="preserve"> </v>
      </c>
    </row>
    <row r="102" spans="1:5" x14ac:dyDescent="0.25">
      <c r="A102" s="151">
        <v>95</v>
      </c>
      <c r="B102" s="153"/>
      <c r="C102" s="153"/>
      <c r="D102" s="188"/>
      <c r="E102" s="179" t="str">
        <f>IF(B102&gt;0,CONCATENATE("2vi_",'Valoració '!$D$7,"_00",A102)," ")</f>
        <v xml:space="preserve"> </v>
      </c>
    </row>
    <row r="103" spans="1:5" x14ac:dyDescent="0.25">
      <c r="A103" s="151">
        <v>96</v>
      </c>
      <c r="B103" s="153"/>
      <c r="C103" s="153"/>
      <c r="D103" s="188"/>
      <c r="E103" s="179" t="str">
        <f>IF(B103&gt;0,CONCATENATE("2vi_",'Valoració '!$D$7,"_00",A103)," ")</f>
        <v xml:space="preserve"> </v>
      </c>
    </row>
    <row r="104" spans="1:5" x14ac:dyDescent="0.25">
      <c r="A104" s="151">
        <v>97</v>
      </c>
      <c r="B104" s="153"/>
      <c r="C104" s="153"/>
      <c r="D104" s="188"/>
      <c r="E104" s="179" t="str">
        <f>IF(B104&gt;0,CONCATENATE("2vi_",'Valoració '!$D$7,"_00",A104)," ")</f>
        <v xml:space="preserve"> </v>
      </c>
    </row>
    <row r="105" spans="1:5" x14ac:dyDescent="0.25">
      <c r="A105" s="151">
        <v>98</v>
      </c>
      <c r="B105" s="153"/>
      <c r="C105" s="153"/>
      <c r="D105" s="188"/>
      <c r="E105" s="179" t="str">
        <f>IF(B105&gt;0,CONCATENATE("2vi_",'Valoració '!$D$7,"_00",A105)," ")</f>
        <v xml:space="preserve"> </v>
      </c>
    </row>
    <row r="106" spans="1:5" x14ac:dyDescent="0.25">
      <c r="A106" s="151">
        <v>99</v>
      </c>
      <c r="B106" s="153"/>
      <c r="C106" s="153"/>
      <c r="D106" s="188"/>
      <c r="E106" s="179" t="str">
        <f>IF(B106&gt;0,CONCATENATE("2vi_",'Valoració '!$D$7,"_00",A106)," ")</f>
        <v xml:space="preserve"> </v>
      </c>
    </row>
    <row r="107" spans="1:5" x14ac:dyDescent="0.25">
      <c r="A107" s="151">
        <v>100</v>
      </c>
      <c r="B107" s="153"/>
      <c r="C107" s="153"/>
      <c r="D107" s="188"/>
      <c r="E107" s="179" t="str">
        <f>IF(B107&gt;0,CONCATENATE("2vi_",'Valoració '!$D$7,"_00",A107)," ")</f>
        <v xml:space="preserve"> </v>
      </c>
    </row>
    <row r="109" spans="1:5" ht="15.75" x14ac:dyDescent="0.25">
      <c r="B109" s="154"/>
      <c r="C109" s="154"/>
    </row>
  </sheetData>
  <sheetProtection algorithmName="SHA-512" hashValue="cNQGQU3am8AlozwKq416z69J2+UbMQPmapzYDxGH570aJr6PdrpHWzlNlOm04JmJo45YRKXioyk7QBsZ0+y/bg==" saltValue="7IRUKo6d3a3Fk+DwDeOMXA==" spinCount="100000" sheet="1" objects="1" scenarios="1"/>
  <mergeCells count="1">
    <mergeCell ref="A6:D6"/>
  </mergeCells>
  <hyperlinks>
    <hyperlink ref="A4" r:id="rId1" xr:uid="{86FE2A92-0B60-4E68-AFD8-12EB9E61B9B7}"/>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3]!Enviar">
                <anchor moveWithCells="1" sizeWithCells="1">
                  <from>
                    <xdr:col>4</xdr:col>
                    <xdr:colOff>419100</xdr:colOff>
                    <xdr:row>1</xdr:row>
                    <xdr:rowOff>0</xdr:rowOff>
                  </from>
                  <to>
                    <xdr:col>4</xdr:col>
                    <xdr:colOff>1609725</xdr:colOff>
                    <xdr:row>5</xdr:row>
                    <xdr:rowOff>38100</xdr:rowOff>
                  </to>
                </anchor>
              </controlPr>
            </control>
          </mc:Choice>
        </mc:AlternateContent>
        <mc:AlternateContent xmlns:mc="http://schemas.openxmlformats.org/markup-compatibility/2006">
          <mc:Choice Requires="x14">
            <control shapeId="47106" r:id="rId5" name="Button 2">
              <controlPr defaultSize="0" print="0" autoFill="0" autoPict="0" macro="[3]!Enviar">
                <anchor moveWithCells="1" sizeWithCells="1">
                  <from>
                    <xdr:col>4</xdr:col>
                    <xdr:colOff>419100</xdr:colOff>
                    <xdr:row>1</xdr:row>
                    <xdr:rowOff>0</xdr:rowOff>
                  </from>
                  <to>
                    <xdr:col>4</xdr:col>
                    <xdr:colOff>1609725</xdr:colOff>
                    <xdr:row>5</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dimension ref="A1:D108"/>
  <sheetViews>
    <sheetView workbookViewId="0">
      <selection activeCell="A6" sqref="A6"/>
    </sheetView>
  </sheetViews>
  <sheetFormatPr baseColWidth="10" defaultColWidth="9.140625" defaultRowHeight="15" x14ac:dyDescent="0.25"/>
  <cols>
    <col min="1" max="1" width="9.140625" style="146"/>
    <col min="2" max="2" width="84.5703125" style="146" customWidth="1"/>
    <col min="3" max="3" width="19.140625" style="146" customWidth="1"/>
    <col min="4" max="4" width="22.42578125" style="146" customWidth="1"/>
    <col min="5" max="16384" width="9.140625" style="146"/>
  </cols>
  <sheetData>
    <row r="1" spans="1:4" x14ac:dyDescent="0.25">
      <c r="A1" s="145" t="s">
        <v>118</v>
      </c>
    </row>
    <row r="2" spans="1:4" x14ac:dyDescent="0.25">
      <c r="A2" s="146" t="s">
        <v>93</v>
      </c>
    </row>
    <row r="4" spans="1:4" x14ac:dyDescent="0.25">
      <c r="A4" s="147" t="s">
        <v>98</v>
      </c>
    </row>
    <row r="5" spans="1:4" ht="15" customHeight="1" x14ac:dyDescent="0.25">
      <c r="A5" s="303" t="s">
        <v>119</v>
      </c>
      <c r="B5" s="304"/>
      <c r="C5" s="305"/>
    </row>
    <row r="6" spans="1:4" ht="34.5" customHeight="1" x14ac:dyDescent="0.25">
      <c r="A6" s="149" t="s">
        <v>46</v>
      </c>
      <c r="B6" s="150" t="s">
        <v>108</v>
      </c>
      <c r="C6" s="150" t="s">
        <v>109</v>
      </c>
      <c r="D6" s="150" t="s">
        <v>44</v>
      </c>
    </row>
    <row r="7" spans="1:4" x14ac:dyDescent="0.25">
      <c r="A7" s="151">
        <v>1</v>
      </c>
      <c r="B7" s="152"/>
      <c r="C7" s="152"/>
      <c r="D7" s="151" t="str">
        <f>IF(B7&gt;0,(CONCATENATE("AM_",'Valoració '!$D$7,"00",A7))," ")</f>
        <v xml:space="preserve"> </v>
      </c>
    </row>
    <row r="8" spans="1:4" x14ac:dyDescent="0.25">
      <c r="A8" s="151">
        <v>2</v>
      </c>
      <c r="B8" s="152"/>
      <c r="C8" s="152"/>
      <c r="D8" s="151" t="str">
        <f>IF(B8&gt;0,(CONCATENATE("AM_",'Valoració '!$D$7,"00",A8))," ")</f>
        <v xml:space="preserve"> </v>
      </c>
    </row>
    <row r="9" spans="1:4" x14ac:dyDescent="0.25">
      <c r="A9" s="151">
        <v>3</v>
      </c>
      <c r="B9" s="152"/>
      <c r="C9" s="152"/>
      <c r="D9" s="151" t="str">
        <f>IF(B9&gt;0,(CONCATENATE("AM_",'Valoració '!$D$7,"00",A9))," ")</f>
        <v xml:space="preserve"> </v>
      </c>
    </row>
    <row r="10" spans="1:4" x14ac:dyDescent="0.25">
      <c r="A10" s="151">
        <v>4</v>
      </c>
      <c r="B10" s="152"/>
      <c r="C10" s="152"/>
      <c r="D10" s="151" t="str">
        <f>IF(B10&gt;0,(CONCATENATE("AM_",'Valoració '!$D$7,"00",A10))," ")</f>
        <v xml:space="preserve"> </v>
      </c>
    </row>
    <row r="11" spans="1:4" x14ac:dyDescent="0.25">
      <c r="A11" s="151">
        <v>5</v>
      </c>
      <c r="B11" s="152"/>
      <c r="C11" s="152"/>
      <c r="D11" s="151" t="str">
        <f>IF(B11&gt;0,(CONCATENATE("AM_",'Valoració '!$D$7,"00",A11))," ")</f>
        <v xml:space="preserve"> </v>
      </c>
    </row>
    <row r="12" spans="1:4" x14ac:dyDescent="0.25">
      <c r="A12" s="151">
        <v>6</v>
      </c>
      <c r="B12" s="152"/>
      <c r="C12" s="152"/>
      <c r="D12" s="151" t="str">
        <f>IF(B12&gt;0,(CONCATENATE("AM_",'Valoració '!$D$7,"00",A12))," ")</f>
        <v xml:space="preserve"> </v>
      </c>
    </row>
    <row r="13" spans="1:4" x14ac:dyDescent="0.25">
      <c r="A13" s="151">
        <v>7</v>
      </c>
      <c r="B13" s="153"/>
      <c r="C13" s="153"/>
      <c r="D13" s="151" t="str">
        <f>IF(B13&gt;0,(CONCATENATE("AM_",'Valoració '!$D$7,"00",A13))," ")</f>
        <v xml:space="preserve"> </v>
      </c>
    </row>
    <row r="14" spans="1:4" x14ac:dyDescent="0.25">
      <c r="A14" s="151">
        <v>8</v>
      </c>
      <c r="B14" s="153"/>
      <c r="C14" s="153"/>
      <c r="D14" s="151" t="str">
        <f>IF(B14&gt;0,(CONCATENATE("AM_",'Valoració '!$D$7,"00",A14))," ")</f>
        <v xml:space="preserve"> </v>
      </c>
    </row>
    <row r="15" spans="1:4" x14ac:dyDescent="0.25">
      <c r="A15" s="151">
        <v>9</v>
      </c>
      <c r="B15" s="153"/>
      <c r="C15" s="153"/>
      <c r="D15" s="151" t="str">
        <f>IF(B15&gt;0,(CONCATENATE("AM_",'Valoració '!$D$7,"00",A15))," ")</f>
        <v xml:space="preserve"> </v>
      </c>
    </row>
    <row r="16" spans="1:4" x14ac:dyDescent="0.25">
      <c r="A16" s="151">
        <v>10</v>
      </c>
      <c r="B16" s="153"/>
      <c r="C16" s="153"/>
      <c r="D16" s="151" t="str">
        <f>IF(B16&gt;0,(CONCATENATE("AM_",'Valoració '!$D$7,"00",A16))," ")</f>
        <v xml:space="preserve"> </v>
      </c>
    </row>
    <row r="17" spans="1:4" x14ac:dyDescent="0.25">
      <c r="A17" s="151">
        <v>11</v>
      </c>
      <c r="B17" s="153"/>
      <c r="C17" s="153"/>
      <c r="D17" s="151" t="str">
        <f>IF(B17&gt;0,(CONCATENATE("AM_",'Valoració '!$D$7,"00",A17))," ")</f>
        <v xml:space="preserve"> </v>
      </c>
    </row>
    <row r="18" spans="1:4" x14ac:dyDescent="0.25">
      <c r="A18" s="151">
        <v>12</v>
      </c>
      <c r="B18" s="153"/>
      <c r="C18" s="153"/>
      <c r="D18" s="151" t="str">
        <f>IF(B18&gt;0,(CONCATENATE("AM_",'Valoració '!$D$7,"00",A18))," ")</f>
        <v xml:space="preserve"> </v>
      </c>
    </row>
    <row r="19" spans="1:4" x14ac:dyDescent="0.25">
      <c r="A19" s="151">
        <v>13</v>
      </c>
      <c r="B19" s="153"/>
      <c r="C19" s="153"/>
      <c r="D19" s="151" t="str">
        <f>IF(B19&gt;0,(CONCATENATE("AM_",'Valoració '!$D$7,"00",A19))," ")</f>
        <v xml:space="preserve"> </v>
      </c>
    </row>
    <row r="20" spans="1:4" x14ac:dyDescent="0.25">
      <c r="A20" s="151">
        <v>14</v>
      </c>
      <c r="B20" s="153"/>
      <c r="C20" s="153"/>
      <c r="D20" s="151" t="str">
        <f>IF(B20&gt;0,(CONCATENATE("AM_",'Valoració '!$D$7,"00",A20))," ")</f>
        <v xml:space="preserve"> </v>
      </c>
    </row>
    <row r="21" spans="1:4" x14ac:dyDescent="0.25">
      <c r="A21" s="151">
        <v>15</v>
      </c>
      <c r="B21" s="153"/>
      <c r="C21" s="153"/>
      <c r="D21" s="151" t="str">
        <f>IF(B21&gt;0,(CONCATENATE("AM_",'Valoració '!$D$7,"00",A21))," ")</f>
        <v xml:space="preserve"> </v>
      </c>
    </row>
    <row r="22" spans="1:4" x14ac:dyDescent="0.25">
      <c r="A22" s="151">
        <v>16</v>
      </c>
      <c r="B22" s="153"/>
      <c r="C22" s="153"/>
      <c r="D22" s="151" t="str">
        <f>IF(B22&gt;0,(CONCATENATE("AM_",'Valoració '!$D$7,"00",A22))," ")</f>
        <v xml:space="preserve"> </v>
      </c>
    </row>
    <row r="23" spans="1:4" x14ac:dyDescent="0.25">
      <c r="A23" s="151">
        <v>17</v>
      </c>
      <c r="B23" s="153"/>
      <c r="C23" s="153"/>
      <c r="D23" s="151" t="str">
        <f>IF(B23&gt;0,(CONCATENATE("AM_",'Valoració '!$D$7,"00",A23))," ")</f>
        <v xml:space="preserve"> </v>
      </c>
    </row>
    <row r="24" spans="1:4" x14ac:dyDescent="0.25">
      <c r="A24" s="151">
        <v>18</v>
      </c>
      <c r="B24" s="153"/>
      <c r="C24" s="153"/>
      <c r="D24" s="151" t="str">
        <f>IF(B24&gt;0,(CONCATENATE("AM_",'Valoració '!$D$7,"00",A24))," ")</f>
        <v xml:space="preserve"> </v>
      </c>
    </row>
    <row r="25" spans="1:4" x14ac:dyDescent="0.25">
      <c r="A25" s="151">
        <v>19</v>
      </c>
      <c r="B25" s="153"/>
      <c r="C25" s="153"/>
      <c r="D25" s="151" t="str">
        <f>IF(B25&gt;0,(CONCATENATE("AM_",'Valoració '!$D$7,"00",A25))," ")</f>
        <v xml:space="preserve"> </v>
      </c>
    </row>
    <row r="26" spans="1:4" x14ac:dyDescent="0.25">
      <c r="A26" s="151">
        <v>20</v>
      </c>
      <c r="B26" s="153"/>
      <c r="C26" s="153"/>
      <c r="D26" s="151" t="str">
        <f>IF(B26&gt;0,(CONCATENATE("AM_",'Valoració '!$D$7,"00",A26))," ")</f>
        <v xml:space="preserve"> </v>
      </c>
    </row>
    <row r="27" spans="1:4" x14ac:dyDescent="0.25">
      <c r="A27" s="151">
        <v>21</v>
      </c>
      <c r="B27" s="153"/>
      <c r="C27" s="153"/>
      <c r="D27" s="151" t="str">
        <f>IF(B27&gt;0,(CONCATENATE("AM_",'Valoració '!$D$7,"00",A27))," ")</f>
        <v xml:space="preserve"> </v>
      </c>
    </row>
    <row r="28" spans="1:4" x14ac:dyDescent="0.25">
      <c r="A28" s="151">
        <v>22</v>
      </c>
      <c r="B28" s="153"/>
      <c r="C28" s="153"/>
      <c r="D28" s="151" t="str">
        <f>IF(B28&gt;0,(CONCATENATE("AM_",'Valoració '!$D$7,"00",A28))," ")</f>
        <v xml:space="preserve"> </v>
      </c>
    </row>
    <row r="29" spans="1:4" x14ac:dyDescent="0.25">
      <c r="A29" s="151">
        <v>23</v>
      </c>
      <c r="B29" s="153"/>
      <c r="C29" s="153"/>
      <c r="D29" s="151" t="str">
        <f>IF(B29&gt;0,(CONCATENATE("AM_",'Valoració '!$D$7,"00",A29))," ")</f>
        <v xml:space="preserve"> </v>
      </c>
    </row>
    <row r="30" spans="1:4" x14ac:dyDescent="0.25">
      <c r="A30" s="151">
        <v>24</v>
      </c>
      <c r="B30" s="153"/>
      <c r="C30" s="153"/>
      <c r="D30" s="151" t="str">
        <f>IF(B30&gt;0,(CONCATENATE("AM_",'Valoració '!$D$7,"00",A30))," ")</f>
        <v xml:space="preserve"> </v>
      </c>
    </row>
    <row r="31" spans="1:4" x14ac:dyDescent="0.25">
      <c r="A31" s="151">
        <v>25</v>
      </c>
      <c r="B31" s="153"/>
      <c r="C31" s="153"/>
      <c r="D31" s="151" t="str">
        <f>IF(B31&gt;0,(CONCATENATE("AM_",'Valoració '!$D$7,"00",A31))," ")</f>
        <v xml:space="preserve"> </v>
      </c>
    </row>
    <row r="32" spans="1:4" x14ac:dyDescent="0.25">
      <c r="A32" s="151">
        <v>26</v>
      </c>
      <c r="B32" s="153"/>
      <c r="C32" s="153"/>
      <c r="D32" s="151" t="str">
        <f>IF(B32&gt;0,(CONCATENATE("AM_",'Valoració '!$D$7,"00",A32))," ")</f>
        <v xml:space="preserve"> </v>
      </c>
    </row>
    <row r="33" spans="1:4" x14ac:dyDescent="0.25">
      <c r="A33" s="151">
        <v>27</v>
      </c>
      <c r="B33" s="153"/>
      <c r="C33" s="153"/>
      <c r="D33" s="151" t="str">
        <f>IF(B33&gt;0,(CONCATENATE("AM_",'Valoració '!$D$7,"00",A33))," ")</f>
        <v xml:space="preserve"> </v>
      </c>
    </row>
    <row r="34" spans="1:4" x14ac:dyDescent="0.25">
      <c r="A34" s="151">
        <v>28</v>
      </c>
      <c r="B34" s="153"/>
      <c r="C34" s="153"/>
      <c r="D34" s="151" t="str">
        <f>IF(B34&gt;0,(CONCATENATE("AM_",'Valoració '!$D$7,"00",A34))," ")</f>
        <v xml:space="preserve"> </v>
      </c>
    </row>
    <row r="35" spans="1:4" x14ac:dyDescent="0.25">
      <c r="A35" s="151">
        <v>29</v>
      </c>
      <c r="B35" s="153"/>
      <c r="C35" s="153"/>
      <c r="D35" s="151" t="str">
        <f>IF(B35&gt;0,(CONCATENATE("AM_",'Valoració '!$D$7,"00",A35))," ")</f>
        <v xml:space="preserve"> </v>
      </c>
    </row>
    <row r="36" spans="1:4" x14ac:dyDescent="0.25">
      <c r="A36" s="151">
        <v>30</v>
      </c>
      <c r="B36" s="153"/>
      <c r="C36" s="153"/>
      <c r="D36" s="151" t="str">
        <f>IF(B36&gt;0,(CONCATENATE("AM_",'Valoració '!$D$7,"00",A36))," ")</f>
        <v xml:space="preserve"> </v>
      </c>
    </row>
    <row r="37" spans="1:4" x14ac:dyDescent="0.25">
      <c r="A37" s="151">
        <v>31</v>
      </c>
      <c r="B37" s="153"/>
      <c r="C37" s="153"/>
      <c r="D37" s="151" t="str">
        <f>IF(B37&gt;0,(CONCATENATE("AM_",'Valoració '!$D$7,"00",A37))," ")</f>
        <v xml:space="preserve"> </v>
      </c>
    </row>
    <row r="38" spans="1:4" x14ac:dyDescent="0.25">
      <c r="A38" s="151">
        <v>32</v>
      </c>
      <c r="B38" s="153"/>
      <c r="C38" s="153"/>
      <c r="D38" s="151" t="str">
        <f>IF(B38&gt;0,(CONCATENATE("AM_",'Valoració '!$D$7,"00",A38))," ")</f>
        <v xml:space="preserve"> </v>
      </c>
    </row>
    <row r="39" spans="1:4" x14ac:dyDescent="0.25">
      <c r="A39" s="151">
        <v>33</v>
      </c>
      <c r="B39" s="153"/>
      <c r="C39" s="153"/>
      <c r="D39" s="151" t="str">
        <f>IF(B39&gt;0,(CONCATENATE("AM_",'Valoració '!$D$7,"00",A39))," ")</f>
        <v xml:space="preserve"> </v>
      </c>
    </row>
    <row r="40" spans="1:4" x14ac:dyDescent="0.25">
      <c r="A40" s="151">
        <v>34</v>
      </c>
      <c r="B40" s="153"/>
      <c r="C40" s="153"/>
      <c r="D40" s="151" t="str">
        <f>IF(B40&gt;0,(CONCATENATE("AM_",'Valoració '!$D$7,"00",A40))," ")</f>
        <v xml:space="preserve"> </v>
      </c>
    </row>
    <row r="41" spans="1:4" x14ac:dyDescent="0.25">
      <c r="A41" s="151">
        <v>35</v>
      </c>
      <c r="B41" s="153"/>
      <c r="C41" s="153"/>
      <c r="D41" s="151" t="str">
        <f>IF(B41&gt;0,(CONCATENATE("AM_",'Valoració '!$D$7,"00",A41))," ")</f>
        <v xml:space="preserve"> </v>
      </c>
    </row>
    <row r="42" spans="1:4" x14ac:dyDescent="0.25">
      <c r="A42" s="151">
        <v>36</v>
      </c>
      <c r="B42" s="153"/>
      <c r="C42" s="153"/>
      <c r="D42" s="151" t="str">
        <f>IF(B42&gt;0,(CONCATENATE("AM_",'Valoració '!$D$7,"00",A42))," ")</f>
        <v xml:space="preserve"> </v>
      </c>
    </row>
    <row r="43" spans="1:4" x14ac:dyDescent="0.25">
      <c r="A43" s="151">
        <v>37</v>
      </c>
      <c r="B43" s="153"/>
      <c r="C43" s="153"/>
      <c r="D43" s="151" t="str">
        <f>IF(B43&gt;0,(CONCATENATE("AM_",'Valoració '!$D$7,"00",A43))," ")</f>
        <v xml:space="preserve"> </v>
      </c>
    </row>
    <row r="44" spans="1:4" x14ac:dyDescent="0.25">
      <c r="A44" s="151">
        <v>38</v>
      </c>
      <c r="B44" s="153"/>
      <c r="C44" s="153"/>
      <c r="D44" s="151" t="str">
        <f>IF(B44&gt;0,(CONCATENATE("AM_",'Valoració '!$D$7,"00",A44))," ")</f>
        <v xml:space="preserve"> </v>
      </c>
    </row>
    <row r="45" spans="1:4" x14ac:dyDescent="0.25">
      <c r="A45" s="151">
        <v>39</v>
      </c>
      <c r="B45" s="153"/>
      <c r="C45" s="153"/>
      <c r="D45" s="151" t="str">
        <f>IF(B45&gt;0,(CONCATENATE("AM_",'Valoració '!$D$7,"00",A45))," ")</f>
        <v xml:space="preserve"> </v>
      </c>
    </row>
    <row r="46" spans="1:4" x14ac:dyDescent="0.25">
      <c r="A46" s="151">
        <v>40</v>
      </c>
      <c r="B46" s="153"/>
      <c r="C46" s="153"/>
      <c r="D46" s="151" t="str">
        <f>IF(B46&gt;0,(CONCATENATE("AM_",'Valoració '!$D$7,"00",A46))," ")</f>
        <v xml:space="preserve"> </v>
      </c>
    </row>
    <row r="47" spans="1:4" x14ac:dyDescent="0.25">
      <c r="A47" s="151">
        <v>41</v>
      </c>
      <c r="B47" s="153"/>
      <c r="C47" s="153"/>
      <c r="D47" s="151" t="str">
        <f>IF(B47&gt;0,(CONCATENATE("AM_",'Valoració '!$D$7,"00",A47))," ")</f>
        <v xml:space="preserve"> </v>
      </c>
    </row>
    <row r="48" spans="1:4" x14ac:dyDescent="0.25">
      <c r="A48" s="151">
        <v>42</v>
      </c>
      <c r="B48" s="153"/>
      <c r="C48" s="153"/>
      <c r="D48" s="151" t="str">
        <f>IF(B48&gt;0,(CONCATENATE("AM_",'Valoració '!$D$7,"00",A48))," ")</f>
        <v xml:space="preserve"> </v>
      </c>
    </row>
    <row r="49" spans="1:4" x14ac:dyDescent="0.25">
      <c r="A49" s="151">
        <v>43</v>
      </c>
      <c r="B49" s="153"/>
      <c r="C49" s="153"/>
      <c r="D49" s="151" t="str">
        <f>IF(B49&gt;0,(CONCATENATE("AM_",'Valoració '!$D$7,"00",A49))," ")</f>
        <v xml:space="preserve"> </v>
      </c>
    </row>
    <row r="50" spans="1:4" x14ac:dyDescent="0.25">
      <c r="A50" s="151">
        <v>44</v>
      </c>
      <c r="B50" s="153"/>
      <c r="C50" s="153"/>
      <c r="D50" s="151" t="str">
        <f>IF(B50&gt;0,(CONCATENATE("AM_",'Valoració '!$D$7,"00",A50))," ")</f>
        <v xml:space="preserve"> </v>
      </c>
    </row>
    <row r="51" spans="1:4" x14ac:dyDescent="0.25">
      <c r="A51" s="151">
        <v>45</v>
      </c>
      <c r="B51" s="153"/>
      <c r="C51" s="153"/>
      <c r="D51" s="151" t="str">
        <f>IF(B51&gt;0,(CONCATENATE("AM_",'Valoració '!$D$7,"00",A51))," ")</f>
        <v xml:space="preserve"> </v>
      </c>
    </row>
    <row r="52" spans="1:4" x14ac:dyDescent="0.25">
      <c r="A52" s="151">
        <v>46</v>
      </c>
      <c r="B52" s="153"/>
      <c r="C52" s="153"/>
      <c r="D52" s="151" t="str">
        <f>IF(B52&gt;0,(CONCATENATE("AM_",'Valoració '!$D$7,"00",A52))," ")</f>
        <v xml:space="preserve"> </v>
      </c>
    </row>
    <row r="53" spans="1:4" x14ac:dyDescent="0.25">
      <c r="A53" s="151">
        <v>47</v>
      </c>
      <c r="B53" s="153"/>
      <c r="C53" s="153"/>
      <c r="D53" s="151" t="str">
        <f>IF(B53&gt;0,(CONCATENATE("AM_",'Valoració '!$D$7,"00",A53))," ")</f>
        <v xml:space="preserve"> </v>
      </c>
    </row>
    <row r="54" spans="1:4" x14ac:dyDescent="0.25">
      <c r="A54" s="151">
        <v>48</v>
      </c>
      <c r="B54" s="153"/>
      <c r="C54" s="153"/>
      <c r="D54" s="151" t="str">
        <f>IF(B54&gt;0,(CONCATENATE("AM_",'Valoració '!$D$7,"00",A54))," ")</f>
        <v xml:space="preserve"> </v>
      </c>
    </row>
    <row r="55" spans="1:4" x14ac:dyDescent="0.25">
      <c r="A55" s="151">
        <v>49</v>
      </c>
      <c r="B55" s="153"/>
      <c r="C55" s="153"/>
      <c r="D55" s="151" t="str">
        <f>IF(B55&gt;0,(CONCATENATE("AM_",'Valoració '!$D$7,"00",A55))," ")</f>
        <v xml:space="preserve"> </v>
      </c>
    </row>
    <row r="56" spans="1:4" x14ac:dyDescent="0.25">
      <c r="A56" s="151">
        <v>50</v>
      </c>
      <c r="B56" s="153"/>
      <c r="C56" s="153"/>
      <c r="D56" s="151" t="str">
        <f>IF(B56&gt;0,(CONCATENATE("AM_",'Valoració '!$D$7,"00",A56))," ")</f>
        <v xml:space="preserve"> </v>
      </c>
    </row>
    <row r="57" spans="1:4" x14ac:dyDescent="0.25">
      <c r="A57" s="151">
        <v>51</v>
      </c>
      <c r="B57" s="153"/>
      <c r="C57" s="153"/>
      <c r="D57" s="151" t="str">
        <f>IF(B57&gt;0,(CONCATENATE("AM_",'Valoració '!$D$7,"00",A57))," ")</f>
        <v xml:space="preserve"> </v>
      </c>
    </row>
    <row r="58" spans="1:4" x14ac:dyDescent="0.25">
      <c r="A58" s="151">
        <v>52</v>
      </c>
      <c r="B58" s="153"/>
      <c r="C58" s="153"/>
      <c r="D58" s="151" t="str">
        <f>IF(B58&gt;0,(CONCATENATE("AM_",'Valoració '!$D$7,"00",A58))," ")</f>
        <v xml:space="preserve"> </v>
      </c>
    </row>
    <row r="59" spans="1:4" x14ac:dyDescent="0.25">
      <c r="A59" s="151">
        <v>53</v>
      </c>
      <c r="B59" s="153"/>
      <c r="C59" s="153"/>
      <c r="D59" s="151" t="str">
        <f>IF(B59&gt;0,(CONCATENATE("AM_",'Valoració '!$D$7,"00",A59))," ")</f>
        <v xml:space="preserve"> </v>
      </c>
    </row>
    <row r="60" spans="1:4" x14ac:dyDescent="0.25">
      <c r="A60" s="151">
        <v>54</v>
      </c>
      <c r="B60" s="153"/>
      <c r="C60" s="153"/>
      <c r="D60" s="151" t="str">
        <f>IF(B60&gt;0,(CONCATENATE("AM_",'Valoració '!$D$7,"00",A60))," ")</f>
        <v xml:space="preserve"> </v>
      </c>
    </row>
    <row r="61" spans="1:4" x14ac:dyDescent="0.25">
      <c r="A61" s="151">
        <v>55</v>
      </c>
      <c r="B61" s="153"/>
      <c r="C61" s="153"/>
      <c r="D61" s="151" t="str">
        <f>IF(B61&gt;0,(CONCATENATE("AM_",'Valoració '!$D$7,"00",A61))," ")</f>
        <v xml:space="preserve"> </v>
      </c>
    </row>
    <row r="62" spans="1:4" x14ac:dyDescent="0.25">
      <c r="A62" s="151">
        <v>56</v>
      </c>
      <c r="B62" s="153"/>
      <c r="C62" s="153"/>
      <c r="D62" s="151" t="str">
        <f>IF(B62&gt;0,(CONCATENATE("AM_",'Valoració '!$D$7,"00",A62))," ")</f>
        <v xml:space="preserve"> </v>
      </c>
    </row>
    <row r="63" spans="1:4" x14ac:dyDescent="0.25">
      <c r="A63" s="151">
        <v>57</v>
      </c>
      <c r="B63" s="153"/>
      <c r="C63" s="153"/>
      <c r="D63" s="151" t="str">
        <f>IF(B63&gt;0,(CONCATENATE("AM_",'Valoració '!$D$7,"00",A63))," ")</f>
        <v xml:space="preserve"> </v>
      </c>
    </row>
    <row r="64" spans="1:4" x14ac:dyDescent="0.25">
      <c r="A64" s="151">
        <v>58</v>
      </c>
      <c r="B64" s="153"/>
      <c r="C64" s="153"/>
      <c r="D64" s="151" t="str">
        <f>IF(B64&gt;0,(CONCATENATE("AM_",'Valoració '!$D$7,"00",A64))," ")</f>
        <v xml:space="preserve"> </v>
      </c>
    </row>
    <row r="65" spans="1:4" x14ac:dyDescent="0.25">
      <c r="A65" s="151">
        <v>59</v>
      </c>
      <c r="B65" s="153"/>
      <c r="C65" s="153"/>
      <c r="D65" s="151" t="str">
        <f>IF(B65&gt;0,(CONCATENATE("AM_",'Valoració '!$D$7,"00",A65))," ")</f>
        <v xml:space="preserve"> </v>
      </c>
    </row>
    <row r="66" spans="1:4" x14ac:dyDescent="0.25">
      <c r="A66" s="151">
        <v>60</v>
      </c>
      <c r="B66" s="153"/>
      <c r="C66" s="153"/>
      <c r="D66" s="151" t="str">
        <f>IF(B66&gt;0,(CONCATENATE("AM_",'Valoració '!$D$7,"00",A66))," ")</f>
        <v xml:space="preserve"> </v>
      </c>
    </row>
    <row r="67" spans="1:4" x14ac:dyDescent="0.25">
      <c r="A67" s="151">
        <v>61</v>
      </c>
      <c r="B67" s="153"/>
      <c r="C67" s="153"/>
      <c r="D67" s="151" t="str">
        <f>IF(B67&gt;0,(CONCATENATE("AM_",'Valoració '!$D$7,"00",A67))," ")</f>
        <v xml:space="preserve"> </v>
      </c>
    </row>
    <row r="68" spans="1:4" x14ac:dyDescent="0.25">
      <c r="A68" s="151">
        <v>62</v>
      </c>
      <c r="B68" s="153"/>
      <c r="C68" s="153"/>
      <c r="D68" s="151" t="str">
        <f>IF(B68&gt;0,(CONCATENATE("AM_",'Valoració '!$D$7,"00",A68))," ")</f>
        <v xml:space="preserve"> </v>
      </c>
    </row>
    <row r="69" spans="1:4" x14ac:dyDescent="0.25">
      <c r="A69" s="151">
        <v>63</v>
      </c>
      <c r="B69" s="153"/>
      <c r="C69" s="153"/>
      <c r="D69" s="151" t="str">
        <f>IF(B69&gt;0,(CONCATENATE("AM_",'Valoració '!$D$7,"00",A69))," ")</f>
        <v xml:space="preserve"> </v>
      </c>
    </row>
    <row r="70" spans="1:4" x14ac:dyDescent="0.25">
      <c r="A70" s="151">
        <v>64</v>
      </c>
      <c r="B70" s="153"/>
      <c r="C70" s="153"/>
      <c r="D70" s="151" t="str">
        <f>IF(B70&gt;0,(CONCATENATE("AM_",'Valoració '!$D$7,"00",A70))," ")</f>
        <v xml:space="preserve"> </v>
      </c>
    </row>
    <row r="71" spans="1:4" x14ac:dyDescent="0.25">
      <c r="A71" s="151">
        <v>65</v>
      </c>
      <c r="B71" s="153"/>
      <c r="C71" s="153"/>
      <c r="D71" s="151" t="str">
        <f>IF(B71&gt;0,(CONCATENATE("AM_",'Valoració '!$D$7,"00",A71))," ")</f>
        <v xml:space="preserve"> </v>
      </c>
    </row>
    <row r="72" spans="1:4" x14ac:dyDescent="0.25">
      <c r="A72" s="151">
        <v>66</v>
      </c>
      <c r="B72" s="153"/>
      <c r="C72" s="153"/>
      <c r="D72" s="151" t="str">
        <f>IF(B72&gt;0,(CONCATENATE("AM_",'Valoració '!$D$7,"00",A72))," ")</f>
        <v xml:space="preserve"> </v>
      </c>
    </row>
    <row r="73" spans="1:4" x14ac:dyDescent="0.25">
      <c r="A73" s="151">
        <v>67</v>
      </c>
      <c r="B73" s="153"/>
      <c r="C73" s="153"/>
      <c r="D73" s="151" t="str">
        <f>IF(B73&gt;0,(CONCATENATE("AM_",'Valoració '!$D$7,"00",A73))," ")</f>
        <v xml:space="preserve"> </v>
      </c>
    </row>
    <row r="74" spans="1:4" x14ac:dyDescent="0.25">
      <c r="A74" s="151">
        <v>68</v>
      </c>
      <c r="B74" s="153"/>
      <c r="C74" s="153"/>
      <c r="D74" s="151" t="str">
        <f>IF(B74&gt;0,(CONCATENATE("AM_",'Valoració '!$D$7,"00",A74))," ")</f>
        <v xml:space="preserve"> </v>
      </c>
    </row>
    <row r="75" spans="1:4" x14ac:dyDescent="0.25">
      <c r="A75" s="151">
        <v>69</v>
      </c>
      <c r="B75" s="153"/>
      <c r="C75" s="153"/>
      <c r="D75" s="151" t="str">
        <f>IF(B75&gt;0,(CONCATENATE("AM_",'Valoració '!$D$7,"00",A75))," ")</f>
        <v xml:space="preserve"> </v>
      </c>
    </row>
    <row r="76" spans="1:4" x14ac:dyDescent="0.25">
      <c r="A76" s="151">
        <v>70</v>
      </c>
      <c r="B76" s="153"/>
      <c r="C76" s="153"/>
      <c r="D76" s="151" t="str">
        <f>IF(B76&gt;0,(CONCATENATE("AM_",'Valoració '!$D$7,"00",A76))," ")</f>
        <v xml:space="preserve"> </v>
      </c>
    </row>
    <row r="77" spans="1:4" x14ac:dyDescent="0.25">
      <c r="A77" s="151">
        <v>71</v>
      </c>
      <c r="B77" s="153"/>
      <c r="C77" s="153"/>
      <c r="D77" s="151" t="str">
        <f>IF(B77&gt;0,(CONCATENATE("AM_",'Valoració '!$D$7,"00",A77))," ")</f>
        <v xml:space="preserve"> </v>
      </c>
    </row>
    <row r="78" spans="1:4" x14ac:dyDescent="0.25">
      <c r="A78" s="151">
        <v>72</v>
      </c>
      <c r="B78" s="153"/>
      <c r="C78" s="153"/>
      <c r="D78" s="151" t="str">
        <f>IF(B78&gt;0,(CONCATENATE("AM_",'Valoració '!$D$7,"00",A78))," ")</f>
        <v xml:space="preserve"> </v>
      </c>
    </row>
    <row r="79" spans="1:4" x14ac:dyDescent="0.25">
      <c r="A79" s="151">
        <v>73</v>
      </c>
      <c r="B79" s="153"/>
      <c r="C79" s="153"/>
      <c r="D79" s="151" t="str">
        <f>IF(B79&gt;0,(CONCATENATE("AM_",'Valoració '!$D$7,"00",A79))," ")</f>
        <v xml:space="preserve"> </v>
      </c>
    </row>
    <row r="80" spans="1:4" x14ac:dyDescent="0.25">
      <c r="A80" s="151">
        <v>74</v>
      </c>
      <c r="B80" s="153"/>
      <c r="C80" s="153"/>
      <c r="D80" s="151" t="str">
        <f>IF(B80&gt;0,(CONCATENATE("AM_",'Valoració '!$D$7,"00",A80))," ")</f>
        <v xml:space="preserve"> </v>
      </c>
    </row>
    <row r="81" spans="1:4" x14ac:dyDescent="0.25">
      <c r="A81" s="151">
        <v>75</v>
      </c>
      <c r="B81" s="153"/>
      <c r="C81" s="153"/>
      <c r="D81" s="151" t="str">
        <f>IF(B81&gt;0,(CONCATENATE("AM_",'Valoració '!$D$7,"00",A81))," ")</f>
        <v xml:space="preserve"> </v>
      </c>
    </row>
    <row r="82" spans="1:4" x14ac:dyDescent="0.25">
      <c r="A82" s="151">
        <v>76</v>
      </c>
      <c r="B82" s="153"/>
      <c r="C82" s="153"/>
      <c r="D82" s="151" t="str">
        <f>IF(B82&gt;0,(CONCATENATE("AM_",'Valoració '!$D$7,"00",A82))," ")</f>
        <v xml:space="preserve"> </v>
      </c>
    </row>
    <row r="83" spans="1:4" x14ac:dyDescent="0.25">
      <c r="A83" s="151">
        <v>77</v>
      </c>
      <c r="B83" s="153"/>
      <c r="C83" s="153"/>
      <c r="D83" s="151" t="str">
        <f>IF(B83&gt;0,(CONCATENATE("AM_",'Valoració '!$D$7,"00",A83))," ")</f>
        <v xml:space="preserve"> </v>
      </c>
    </row>
    <row r="84" spans="1:4" x14ac:dyDescent="0.25">
      <c r="A84" s="151">
        <v>78</v>
      </c>
      <c r="B84" s="153"/>
      <c r="C84" s="153"/>
      <c r="D84" s="151" t="str">
        <f>IF(B84&gt;0,(CONCATENATE("AM_",'Valoració '!$D$7,"00",A84))," ")</f>
        <v xml:space="preserve"> </v>
      </c>
    </row>
    <row r="85" spans="1:4" x14ac:dyDescent="0.25">
      <c r="A85" s="151">
        <v>79</v>
      </c>
      <c r="B85" s="153"/>
      <c r="C85" s="153"/>
      <c r="D85" s="151" t="str">
        <f>IF(B85&gt;0,(CONCATENATE("AM_",'Valoració '!$D$7,"00",A85))," ")</f>
        <v xml:space="preserve"> </v>
      </c>
    </row>
    <row r="86" spans="1:4" x14ac:dyDescent="0.25">
      <c r="A86" s="151">
        <v>80</v>
      </c>
      <c r="B86" s="153"/>
      <c r="C86" s="153"/>
      <c r="D86" s="151" t="str">
        <f>IF(B86&gt;0,(CONCATENATE("AM_",'Valoració '!$D$7,"00",A86))," ")</f>
        <v xml:space="preserve"> </v>
      </c>
    </row>
    <row r="87" spans="1:4" x14ac:dyDescent="0.25">
      <c r="A87" s="151">
        <v>81</v>
      </c>
      <c r="B87" s="153"/>
      <c r="C87" s="153"/>
      <c r="D87" s="151" t="str">
        <f>IF(B87&gt;0,(CONCATENATE("AM_",'Valoració '!$D$7,"00",A87))," ")</f>
        <v xml:space="preserve"> </v>
      </c>
    </row>
    <row r="88" spans="1:4" x14ac:dyDescent="0.25">
      <c r="A88" s="151">
        <v>82</v>
      </c>
      <c r="B88" s="153"/>
      <c r="C88" s="153"/>
      <c r="D88" s="151" t="str">
        <f>IF(B88&gt;0,(CONCATENATE("AM_",'Valoració '!$D$7,"00",A88))," ")</f>
        <v xml:space="preserve"> </v>
      </c>
    </row>
    <row r="89" spans="1:4" x14ac:dyDescent="0.25">
      <c r="A89" s="151">
        <v>83</v>
      </c>
      <c r="B89" s="153"/>
      <c r="C89" s="153"/>
      <c r="D89" s="151" t="str">
        <f>IF(B89&gt;0,(CONCATENATE("AM_",'Valoració '!$D$7,"00",A89))," ")</f>
        <v xml:space="preserve"> </v>
      </c>
    </row>
    <row r="90" spans="1:4" x14ac:dyDescent="0.25">
      <c r="A90" s="151">
        <v>84</v>
      </c>
      <c r="B90" s="153"/>
      <c r="C90" s="153"/>
      <c r="D90" s="151" t="str">
        <f>IF(B90&gt;0,(CONCATENATE("AM_",'Valoració '!$D$7,"00",A90))," ")</f>
        <v xml:space="preserve"> </v>
      </c>
    </row>
    <row r="91" spans="1:4" x14ac:dyDescent="0.25">
      <c r="A91" s="151">
        <v>85</v>
      </c>
      <c r="B91" s="153"/>
      <c r="C91" s="153"/>
      <c r="D91" s="151" t="str">
        <f>IF(B91&gt;0,(CONCATENATE("AM_",'Valoració '!$D$7,"00",A91))," ")</f>
        <v xml:space="preserve"> </v>
      </c>
    </row>
    <row r="92" spans="1:4" x14ac:dyDescent="0.25">
      <c r="A92" s="151">
        <v>86</v>
      </c>
      <c r="B92" s="153"/>
      <c r="C92" s="153"/>
      <c r="D92" s="151" t="str">
        <f>IF(B92&gt;0,(CONCATENATE("AM_",'Valoració '!$D$7,"00",A92))," ")</f>
        <v xml:space="preserve"> </v>
      </c>
    </row>
    <row r="93" spans="1:4" x14ac:dyDescent="0.25">
      <c r="A93" s="151">
        <v>87</v>
      </c>
      <c r="B93" s="153"/>
      <c r="C93" s="153"/>
      <c r="D93" s="151" t="str">
        <f>IF(B93&gt;0,(CONCATENATE("AM_",'Valoració '!$D$7,"00",A93))," ")</f>
        <v xml:space="preserve"> </v>
      </c>
    </row>
    <row r="94" spans="1:4" x14ac:dyDescent="0.25">
      <c r="A94" s="151">
        <v>88</v>
      </c>
      <c r="B94" s="153"/>
      <c r="C94" s="153"/>
      <c r="D94" s="151" t="str">
        <f>IF(B94&gt;0,(CONCATENATE("AM_",'Valoració '!$D$7,"00",A94))," ")</f>
        <v xml:space="preserve"> </v>
      </c>
    </row>
    <row r="95" spans="1:4" x14ac:dyDescent="0.25">
      <c r="A95" s="151">
        <v>89</v>
      </c>
      <c r="B95" s="153"/>
      <c r="C95" s="153"/>
      <c r="D95" s="151" t="str">
        <f>IF(B95&gt;0,(CONCATENATE("AM_",'Valoració '!$D$7,"00",A95))," ")</f>
        <v xml:space="preserve"> </v>
      </c>
    </row>
    <row r="96" spans="1:4" x14ac:dyDescent="0.25">
      <c r="A96" s="151">
        <v>90</v>
      </c>
      <c r="B96" s="153"/>
      <c r="C96" s="153"/>
      <c r="D96" s="151" t="str">
        <f>IF(B96&gt;0,(CONCATENATE("AM_",'Valoració '!$D$7,"00",A96))," ")</f>
        <v xml:space="preserve"> </v>
      </c>
    </row>
    <row r="97" spans="1:4" x14ac:dyDescent="0.25">
      <c r="A97" s="151">
        <v>91</v>
      </c>
      <c r="B97" s="153"/>
      <c r="C97" s="153"/>
      <c r="D97" s="151" t="str">
        <f>IF(B97&gt;0,(CONCATENATE("AM_",'Valoració '!$D$7,"00",A97))," ")</f>
        <v xml:space="preserve"> </v>
      </c>
    </row>
    <row r="98" spans="1:4" x14ac:dyDescent="0.25">
      <c r="A98" s="151">
        <v>92</v>
      </c>
      <c r="B98" s="153"/>
      <c r="C98" s="153"/>
      <c r="D98" s="151" t="str">
        <f>IF(B98&gt;0,(CONCATENATE("AM_",'Valoració '!$D$7,"00",A98))," ")</f>
        <v xml:space="preserve"> </v>
      </c>
    </row>
    <row r="99" spans="1:4" x14ac:dyDescent="0.25">
      <c r="A99" s="151">
        <v>93</v>
      </c>
      <c r="B99" s="153"/>
      <c r="C99" s="153"/>
      <c r="D99" s="151" t="str">
        <f>IF(B99&gt;0,(CONCATENATE("AM_",'Valoració '!$D$7,"00",A99))," ")</f>
        <v xml:space="preserve"> </v>
      </c>
    </row>
    <row r="100" spans="1:4" x14ac:dyDescent="0.25">
      <c r="A100" s="151">
        <v>94</v>
      </c>
      <c r="B100" s="153"/>
      <c r="C100" s="153"/>
      <c r="D100" s="151" t="str">
        <f>IF(B100&gt;0,(CONCATENATE("AM_",'Valoració '!$D$7,"00",A100))," ")</f>
        <v xml:space="preserve"> </v>
      </c>
    </row>
    <row r="101" spans="1:4" x14ac:dyDescent="0.25">
      <c r="A101" s="151">
        <v>95</v>
      </c>
      <c r="B101" s="153"/>
      <c r="C101" s="153"/>
      <c r="D101" s="151" t="str">
        <f>IF(B101&gt;0,(CONCATENATE("AM_",'Valoració '!$D$7,"00",A101))," ")</f>
        <v xml:space="preserve"> </v>
      </c>
    </row>
    <row r="102" spans="1:4" x14ac:dyDescent="0.25">
      <c r="A102" s="151">
        <v>96</v>
      </c>
      <c r="B102" s="153"/>
      <c r="C102" s="153"/>
      <c r="D102" s="151" t="str">
        <f>IF(B102&gt;0,(CONCATENATE("AM_",'Valoració '!$D$7,"00",A102))," ")</f>
        <v xml:space="preserve"> </v>
      </c>
    </row>
    <row r="103" spans="1:4" x14ac:dyDescent="0.25">
      <c r="A103" s="151">
        <v>97</v>
      </c>
      <c r="B103" s="153"/>
      <c r="C103" s="153"/>
      <c r="D103" s="151" t="str">
        <f>IF(B103&gt;0,(CONCATENATE("AM_",'Valoració '!$D$7,"00",A103))," ")</f>
        <v xml:space="preserve"> </v>
      </c>
    </row>
    <row r="104" spans="1:4" x14ac:dyDescent="0.25">
      <c r="A104" s="151">
        <v>98</v>
      </c>
      <c r="B104" s="153"/>
      <c r="C104" s="153"/>
      <c r="D104" s="151" t="str">
        <f>IF(B104&gt;0,(CONCATENATE("AM_",'Valoració '!$D$7,"00",A104))," ")</f>
        <v xml:space="preserve"> </v>
      </c>
    </row>
    <row r="105" spans="1:4" x14ac:dyDescent="0.25">
      <c r="A105" s="151">
        <v>99</v>
      </c>
      <c r="B105" s="153"/>
      <c r="C105" s="153"/>
      <c r="D105" s="151" t="str">
        <f>IF(B105&gt;0,(CONCATENATE("AM_",'Valoració '!$D$7,"00",A105))," ")</f>
        <v xml:space="preserve"> </v>
      </c>
    </row>
    <row r="106" spans="1:4" x14ac:dyDescent="0.25">
      <c r="A106" s="151">
        <v>100</v>
      </c>
      <c r="B106" s="153"/>
      <c r="C106" s="153"/>
      <c r="D106" s="151" t="str">
        <f>IF(B106&gt;0,(CONCATENATE("AM_",'Valoració '!$D$7,"00",A106))," ")</f>
        <v xml:space="preserve"> </v>
      </c>
    </row>
    <row r="108" spans="1:4" ht="15.75" x14ac:dyDescent="0.25">
      <c r="B108" s="154"/>
    </row>
  </sheetData>
  <sheetProtection algorithmName="SHA-512" hashValue="Dsj0JF97kK9xCIz+8ONimFapWpfPRWDsve0e1qwG5q5Q6Gu/enVQHH4sPchyUS8p+tgXy/C2BCSAhzW1CQb2vw==" saltValue="uQZax6xl/vnnMVP0nO9IUQ==" spinCount="100000" sheet="1" objects="1" scenarios="1"/>
  <mergeCells count="1">
    <mergeCell ref="A5:C5"/>
  </mergeCells>
  <hyperlinks>
    <hyperlink ref="A4" r:id="rId1" xr:uid="{FC30DBF6-3A52-4125-A91F-897D892255A7}"/>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Enviar">
                <anchor moveWithCells="1" sizeWithCells="1">
                  <from>
                    <xdr:col>5</xdr:col>
                    <xdr:colOff>485775</xdr:colOff>
                    <xdr:row>1</xdr:row>
                    <xdr:rowOff>0</xdr:rowOff>
                  </from>
                  <to>
                    <xdr:col>8</xdr:col>
                    <xdr:colOff>361950</xdr:colOff>
                    <xdr:row>5</xdr:row>
                    <xdr:rowOff>209550</xdr:rowOff>
                  </to>
                </anchor>
              </controlPr>
            </control>
          </mc:Choice>
        </mc:AlternateContent>
        <mc:AlternateContent xmlns:mc="http://schemas.openxmlformats.org/markup-compatibility/2006">
          <mc:Choice Requires="x14">
            <control shapeId="12290" r:id="rId5" name="Button 2">
              <controlPr defaultSize="0" print="0" autoFill="0" autoPict="0" macro="[1]!Enviar">
                <anchor moveWithCells="1" sizeWithCells="1">
                  <from>
                    <xdr:col>5</xdr:col>
                    <xdr:colOff>485775</xdr:colOff>
                    <xdr:row>1</xdr:row>
                    <xdr:rowOff>0</xdr:rowOff>
                  </from>
                  <to>
                    <xdr:col>8</xdr:col>
                    <xdr:colOff>361950</xdr:colOff>
                    <xdr:row>5</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9"/>
  <dimension ref="B3:C25"/>
  <sheetViews>
    <sheetView workbookViewId="0">
      <selection sqref="A1:XFD1048576"/>
    </sheetView>
  </sheetViews>
  <sheetFormatPr baseColWidth="10" defaultColWidth="9.140625" defaultRowHeight="15" x14ac:dyDescent="0.25"/>
  <cols>
    <col min="1" max="1" width="9.140625" style="23"/>
    <col min="2" max="2" width="49.5703125" style="23" customWidth="1"/>
    <col min="3" max="3" width="10.7109375" style="26" customWidth="1"/>
    <col min="4" max="16384" width="9.140625" style="23"/>
  </cols>
  <sheetData>
    <row r="3" spans="2:3" x14ac:dyDescent="0.25">
      <c r="B3" s="27" t="s">
        <v>27</v>
      </c>
      <c r="C3" s="28" t="s">
        <v>121</v>
      </c>
    </row>
    <row r="4" spans="2:3" x14ac:dyDescent="0.25">
      <c r="B4" s="24" t="s">
        <v>122</v>
      </c>
      <c r="C4" s="25">
        <v>10</v>
      </c>
    </row>
    <row r="5" spans="2:3" x14ac:dyDescent="0.25">
      <c r="B5" s="24" t="s">
        <v>123</v>
      </c>
      <c r="C5" s="25">
        <v>10</v>
      </c>
    </row>
    <row r="6" spans="2:3" x14ac:dyDescent="0.25">
      <c r="B6" s="24" t="s">
        <v>124</v>
      </c>
      <c r="C6" s="25">
        <v>15</v>
      </c>
    </row>
    <row r="7" spans="2:3" x14ac:dyDescent="0.25">
      <c r="B7" s="24" t="s">
        <v>125</v>
      </c>
      <c r="C7" s="25">
        <v>20</v>
      </c>
    </row>
    <row r="8" spans="2:3" x14ac:dyDescent="0.25">
      <c r="B8" s="24" t="s">
        <v>126</v>
      </c>
      <c r="C8" s="25">
        <v>20</v>
      </c>
    </row>
    <row r="9" spans="2:3" x14ac:dyDescent="0.25">
      <c r="B9" s="24" t="s">
        <v>127</v>
      </c>
      <c r="C9" s="25">
        <v>8</v>
      </c>
    </row>
    <row r="10" spans="2:3" x14ac:dyDescent="0.25">
      <c r="B10" s="29"/>
      <c r="C10" s="30"/>
    </row>
    <row r="11" spans="2:3" x14ac:dyDescent="0.25">
      <c r="B11" s="29"/>
      <c r="C11" s="30"/>
    </row>
    <row r="12" spans="2:3" x14ac:dyDescent="0.25">
      <c r="B12" s="29"/>
      <c r="C12" s="30"/>
    </row>
    <row r="13" spans="2:3" x14ac:dyDescent="0.25">
      <c r="B13" s="29"/>
      <c r="C13" s="30"/>
    </row>
    <row r="14" spans="2:3" x14ac:dyDescent="0.25">
      <c r="B14" s="29"/>
      <c r="C14" s="30"/>
    </row>
    <row r="15" spans="2:3" x14ac:dyDescent="0.25">
      <c r="B15" s="29"/>
      <c r="C15" s="30"/>
    </row>
    <row r="16" spans="2:3" x14ac:dyDescent="0.25">
      <c r="B16" s="29"/>
      <c r="C16" s="30"/>
    </row>
    <row r="17" spans="2:3" x14ac:dyDescent="0.25">
      <c r="B17" s="29"/>
      <c r="C17" s="30"/>
    </row>
    <row r="18" spans="2:3" x14ac:dyDescent="0.25">
      <c r="B18" s="29"/>
      <c r="C18" s="30"/>
    </row>
    <row r="19" spans="2:3" x14ac:dyDescent="0.25">
      <c r="B19" s="29"/>
      <c r="C19" s="30"/>
    </row>
    <row r="20" spans="2:3" x14ac:dyDescent="0.25">
      <c r="B20" s="29"/>
      <c r="C20" s="30"/>
    </row>
    <row r="21" spans="2:3" x14ac:dyDescent="0.25">
      <c r="B21" s="29"/>
      <c r="C21" s="30"/>
    </row>
    <row r="22" spans="2:3" x14ac:dyDescent="0.25">
      <c r="B22" s="29"/>
      <c r="C22" s="30"/>
    </row>
    <row r="23" spans="2:3" x14ac:dyDescent="0.25">
      <c r="B23" s="29"/>
      <c r="C23" s="30"/>
    </row>
    <row r="24" spans="2:3" x14ac:dyDescent="0.25">
      <c r="B24" s="29"/>
      <c r="C24" s="30"/>
    </row>
    <row r="25" spans="2:3" x14ac:dyDescent="0.25">
      <c r="B25" s="29"/>
      <c r="C25" s="30"/>
    </row>
  </sheetData>
  <sheetProtection algorithmName="SHA-512" hashValue="Eok3PgagD3HSywvAbrcCcPQVl75jrUTfCDLG68815GaKzQnC0g059A5MTSyHnYmh6zDEySzW8LqCzK3RIJmN4w==" saltValue="ArKzJ7Q7Nk1+z1kZ8kx/w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RESUM</vt:lpstr>
      <vt:lpstr>AGR INT</vt:lpstr>
      <vt:lpstr>ERC Grant</vt:lpstr>
      <vt:lpstr>1.1.a.Projectes Internacionals</vt:lpstr>
      <vt:lpstr>1.1.b.Xarxes Internacionals</vt:lpstr>
      <vt:lpstr>1.1.c.Projectes I+D+i</vt:lpstr>
      <vt:lpstr>1.1.d.SGR</vt:lpstr>
      <vt:lpstr>1.1.e.Publicacions</vt:lpstr>
      <vt:lpstr>1.1.f.Transferència</vt:lpstr>
      <vt:lpstr>1.1.g. Institucions acadèmiques</vt:lpstr>
      <vt:lpstr>1.1.h.Direcció</vt:lpstr>
      <vt:lpstr>2.ii.Projectes Innovació Docent</vt:lpstr>
      <vt:lpstr>2.iv.Tesis</vt:lpstr>
      <vt:lpstr>2.v.2. Experiència Docent</vt:lpstr>
      <vt:lpstr>2.vi. Comissions docència</vt:lpstr>
      <vt:lpstr>AM. Altres Mèrits</vt:lpstr>
      <vt:lpstr>N AQU</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usuari_sid</cp:lastModifiedBy>
  <cp:lastPrinted>2016-09-29T20:53:13Z</cp:lastPrinted>
  <dcterms:created xsi:type="dcterms:W3CDTF">2016-09-27T14:52:45Z</dcterms:created>
  <dcterms:modified xsi:type="dcterms:W3CDTF">2020-11-09T10:24:31Z</dcterms:modified>
</cp:coreProperties>
</file>