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2.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AquestLlibreDeTreball"/>
  <mc:AlternateContent xmlns:mc="http://schemas.openxmlformats.org/markup-compatibility/2006">
    <mc:Choice Requires="x15">
      <x15ac:absPath xmlns:x15ac="http://schemas.microsoft.com/office/spreadsheetml/2010/11/ac" url="\\sicl2v01\r_apa_procesos$\Accés, provisió i promoció\APPR01 - Programa de càtedres\2020\MÈRITS RELLEVANTS PERMANENTS\Excels per àmbit\"/>
    </mc:Choice>
  </mc:AlternateContent>
  <bookViews>
    <workbookView xWindow="0" yWindow="0" windowWidth="20460" windowHeight="6945"/>
  </bookViews>
  <sheets>
    <sheet name="Instruccions" sheetId="22" r:id="rId1"/>
    <sheet name="Valoració " sheetId="2" r:id="rId2"/>
    <sheet name="RESUM" sheetId="13" state="hidden" r:id="rId3"/>
    <sheet name="AGR INT" sheetId="25" state="hidden" r:id="rId4"/>
    <sheet name="N AQU" sheetId="3" state="hidden" r:id="rId5"/>
    <sheet name="Ingressos i beques" sheetId="29" r:id="rId6"/>
    <sheet name="ERC Grant" sheetId="24" r:id="rId7"/>
    <sheet name="1.2.a.Projectes Internacionals" sheetId="4" r:id="rId8"/>
    <sheet name="1.2.b.Projectes I+D+i" sheetId="7" r:id="rId9"/>
    <sheet name="1.2.c.SGR" sheetId="23" r:id="rId10"/>
    <sheet name="1.2.d.Publicacions" sheetId="10" r:id="rId11"/>
    <sheet name="1.2.e.Transferència" sheetId="9" r:id="rId12"/>
    <sheet name="1.2.f. Institucions acadèmiques" sheetId="18" r:id="rId13"/>
    <sheet name="1.2.g.Direcció" sheetId="14" r:id="rId14"/>
    <sheet name="2.ii.Projectes Innovació Docent" sheetId="11" r:id="rId15"/>
    <sheet name="2.iv.Tesis" sheetId="12" r:id="rId16"/>
    <sheet name="2.v.2. Experiència Docent" sheetId="26" r:id="rId17"/>
    <sheet name="2.vi. Comissions docència" sheetId="20" r:id="rId18"/>
    <sheet name="AM. Altres Mèrits" sheetId="16" r:id="rId19"/>
  </sheets>
  <definedNames>
    <definedName name="_xlnm._FilterDatabase" localSheetId="3" hidden="1">'AGR INT'!#REF!</definedName>
    <definedName name="_xlnm.Print_Titles" localSheetId="1">'Valoració '!$1:$11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10" l="1"/>
  <c r="E8" i="24" l="1"/>
  <c r="E9" i="24"/>
  <c r="E10" i="24"/>
  <c r="E11" i="24"/>
  <c r="E12" i="24"/>
  <c r="E13" i="24"/>
  <c r="E14" i="24"/>
  <c r="E15" i="24"/>
  <c r="E16" i="24"/>
  <c r="E17" i="24"/>
  <c r="E18" i="24"/>
  <c r="E19" i="24"/>
  <c r="E20" i="24"/>
  <c r="E21" i="24"/>
  <c r="E22" i="24"/>
  <c r="E23" i="24"/>
  <c r="E24" i="24"/>
  <c r="E25" i="24"/>
  <c r="E26" i="24"/>
  <c r="E27" i="24"/>
  <c r="E28" i="24"/>
  <c r="E29" i="24"/>
  <c r="E30" i="24"/>
  <c r="E31" i="24"/>
  <c r="E32" i="24"/>
  <c r="E33" i="24"/>
  <c r="E34" i="24"/>
  <c r="E35" i="24"/>
  <c r="E36" i="24"/>
  <c r="E37" i="24"/>
  <c r="E38" i="24"/>
  <c r="E39" i="24"/>
  <c r="E40" i="24"/>
  <c r="E41" i="24"/>
  <c r="E42" i="24"/>
  <c r="E43" i="24"/>
  <c r="E44" i="24"/>
  <c r="E45" i="24"/>
  <c r="E46" i="24"/>
  <c r="E47" i="24"/>
  <c r="E48" i="24"/>
  <c r="E49" i="24"/>
  <c r="E50" i="24"/>
  <c r="E51" i="24"/>
  <c r="E52" i="24"/>
  <c r="E53" i="24"/>
  <c r="E54" i="24"/>
  <c r="E55" i="24"/>
  <c r="E56" i="24"/>
  <c r="E57" i="24"/>
  <c r="E58" i="24"/>
  <c r="E59" i="24"/>
  <c r="E60" i="24"/>
  <c r="E61" i="24"/>
  <c r="E62" i="24"/>
  <c r="E63" i="24"/>
  <c r="E64" i="24"/>
  <c r="E65" i="24"/>
  <c r="E66" i="24"/>
  <c r="E67" i="24"/>
  <c r="E68" i="24"/>
  <c r="E69" i="24"/>
  <c r="E70" i="24"/>
  <c r="E71" i="24"/>
  <c r="E72" i="24"/>
  <c r="E73" i="24"/>
  <c r="E74" i="24"/>
  <c r="E75" i="24"/>
  <c r="E76" i="24"/>
  <c r="E77" i="24"/>
  <c r="E78" i="24"/>
  <c r="E79" i="24"/>
  <c r="E80" i="24"/>
  <c r="E81" i="24"/>
  <c r="E82" i="24"/>
  <c r="E83" i="24"/>
  <c r="E84" i="24"/>
  <c r="E85" i="24"/>
  <c r="E86" i="24"/>
  <c r="E87" i="24"/>
  <c r="E88" i="24"/>
  <c r="E89" i="24"/>
  <c r="E90" i="24"/>
  <c r="E91" i="24"/>
  <c r="E92" i="24"/>
  <c r="E93" i="24"/>
  <c r="E94" i="24"/>
  <c r="E95" i="24"/>
  <c r="E96" i="24"/>
  <c r="E97" i="24"/>
  <c r="E98" i="24"/>
  <c r="E99" i="24"/>
  <c r="E100" i="24"/>
  <c r="E101" i="24"/>
  <c r="E102" i="24"/>
  <c r="E103" i="24"/>
  <c r="E104" i="24"/>
  <c r="E105" i="24"/>
  <c r="E106" i="24"/>
  <c r="E7" i="24"/>
  <c r="G48" i="2"/>
  <c r="F37" i="2"/>
  <c r="G36" i="2"/>
  <c r="F36" i="2"/>
  <c r="F29" i="2"/>
  <c r="F23" i="2"/>
  <c r="G17" i="2"/>
  <c r="G5" i="7"/>
  <c r="F24" i="2" s="1"/>
  <c r="H5" i="7"/>
  <c r="F18" i="2" s="1"/>
  <c r="F31" i="2"/>
  <c r="E11" i="29"/>
  <c r="E12" i="29"/>
  <c r="E13" i="29"/>
  <c r="E14" i="29"/>
  <c r="E15" i="29"/>
  <c r="E16" i="29"/>
  <c r="E17" i="29"/>
  <c r="E18" i="29"/>
  <c r="E19" i="29"/>
  <c r="E20" i="29"/>
  <c r="E21" i="29"/>
  <c r="E22" i="29"/>
  <c r="E23" i="29"/>
  <c r="E24" i="29"/>
  <c r="E25" i="29"/>
  <c r="E26" i="29"/>
  <c r="E27" i="29"/>
  <c r="E28" i="29"/>
  <c r="E29" i="29"/>
  <c r="E30" i="29"/>
  <c r="E31" i="29"/>
  <c r="E32" i="29"/>
  <c r="E33" i="29"/>
  <c r="E34" i="29"/>
  <c r="E35" i="29"/>
  <c r="E36" i="29"/>
  <c r="E37" i="29"/>
  <c r="E38" i="29"/>
  <c r="E39" i="29"/>
  <c r="E40" i="29"/>
  <c r="E41" i="29"/>
  <c r="E42" i="29"/>
  <c r="E43" i="29"/>
  <c r="E44" i="29"/>
  <c r="E45" i="29"/>
  <c r="E46" i="29"/>
  <c r="E47" i="29"/>
  <c r="E48" i="29"/>
  <c r="E49" i="29"/>
  <c r="E50" i="29"/>
  <c r="E51" i="29"/>
  <c r="E52" i="29"/>
  <c r="E53" i="29"/>
  <c r="E54" i="29"/>
  <c r="E55" i="29"/>
  <c r="E56" i="29"/>
  <c r="E57" i="29"/>
  <c r="E58" i="29"/>
  <c r="E59" i="29"/>
  <c r="E10" i="29"/>
  <c r="B7" i="29"/>
  <c r="F26" i="2" s="1"/>
  <c r="F25" i="2"/>
  <c r="F30" i="2"/>
  <c r="F35" i="2"/>
  <c r="B3" i="14"/>
  <c r="B5" i="18"/>
  <c r="H13" i="10"/>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8" i="4"/>
  <c r="M9" i="11"/>
  <c r="M10" i="11"/>
  <c r="M11" i="11"/>
  <c r="M12" i="11"/>
  <c r="M13" i="11"/>
  <c r="M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4" i="11"/>
  <c r="M65" i="11"/>
  <c r="M66" i="11"/>
  <c r="M67" i="11"/>
  <c r="M68" i="11"/>
  <c r="M69" i="11"/>
  <c r="M70" i="11"/>
  <c r="M71" i="11"/>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8" i="11"/>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C5" i="9"/>
  <c r="B5" i="9"/>
  <c r="F32" i="2" s="1"/>
  <c r="D14" i="10"/>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D106" i="10" s="1"/>
  <c r="D107" i="10" s="1"/>
  <c r="D108" i="10" s="1"/>
  <c r="D109" i="10" s="1"/>
  <c r="D110" i="10" s="1"/>
  <c r="D111" i="10" s="1"/>
  <c r="D112" i="10" s="1"/>
  <c r="D113" i="10" s="1"/>
  <c r="D114" i="10" s="1"/>
  <c r="D115" i="10" s="1"/>
  <c r="D116" i="10" s="1"/>
  <c r="D117" i="10" s="1"/>
  <c r="D118" i="10" s="1"/>
  <c r="D119" i="10" s="1"/>
  <c r="D120" i="10" s="1"/>
  <c r="D121" i="10" s="1"/>
  <c r="D122" i="10" s="1"/>
  <c r="D123" i="10" s="1"/>
  <c r="D124" i="10" s="1"/>
  <c r="D125" i="10" s="1"/>
  <c r="D126" i="10" s="1"/>
  <c r="D127" i="10" s="1"/>
  <c r="D128" i="10" s="1"/>
  <c r="D129" i="10" s="1"/>
  <c r="D130" i="10" s="1"/>
  <c r="D131" i="10" s="1"/>
  <c r="D132" i="10" s="1"/>
  <c r="D133" i="10" s="1"/>
  <c r="D134" i="10" s="1"/>
  <c r="D135" i="10" s="1"/>
  <c r="D136" i="10" s="1"/>
  <c r="D137" i="10" s="1"/>
  <c r="D138" i="10" s="1"/>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D158" i="10" s="1"/>
  <c r="D159" i="10" s="1"/>
  <c r="D160" i="10" s="1"/>
  <c r="D161" i="10" s="1"/>
  <c r="D162" i="10" s="1"/>
  <c r="D163" i="10" s="1"/>
  <c r="D164" i="10" s="1"/>
  <c r="D165" i="10" s="1"/>
  <c r="D166" i="10" s="1"/>
  <c r="D167" i="10" s="1"/>
  <c r="D168" i="10" s="1"/>
  <c r="D169" i="10" s="1"/>
  <c r="D170" i="10" s="1"/>
  <c r="D171" i="10" s="1"/>
  <c r="D172" i="10" s="1"/>
  <c r="D173" i="10" s="1"/>
  <c r="D174" i="10" s="1"/>
  <c r="D175" i="10" s="1"/>
  <c r="D176" i="10" s="1"/>
  <c r="D177" i="10" s="1"/>
  <c r="D178" i="10" s="1"/>
  <c r="D179" i="10" s="1"/>
  <c r="D180" i="10" s="1"/>
  <c r="D181" i="10" s="1"/>
  <c r="D182" i="10" s="1"/>
  <c r="D183" i="10" s="1"/>
  <c r="D184" i="10" s="1"/>
  <c r="D185" i="10" s="1"/>
  <c r="D186" i="10" s="1"/>
  <c r="D187" i="10" s="1"/>
  <c r="D188" i="10" s="1"/>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D208" i="10" s="1"/>
  <c r="D209" i="10" s="1"/>
  <c r="D210" i="10" s="1"/>
  <c r="D211" i="10" s="1"/>
  <c r="D212" i="10" s="1"/>
  <c r="H212" i="10" s="1"/>
  <c r="N9" i="7"/>
  <c r="N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63" i="7"/>
  <c r="N64" i="7"/>
  <c r="N65" i="7"/>
  <c r="N66" i="7"/>
  <c r="N67" i="7"/>
  <c r="N68" i="7"/>
  <c r="N69" i="7"/>
  <c r="N70" i="7"/>
  <c r="N71" i="7"/>
  <c r="N72" i="7"/>
  <c r="N73" i="7"/>
  <c r="N74" i="7"/>
  <c r="N75" i="7"/>
  <c r="N76" i="7"/>
  <c r="N77" i="7"/>
  <c r="N78" i="7"/>
  <c r="N79" i="7"/>
  <c r="N80" i="7"/>
  <c r="N81" i="7"/>
  <c r="N82" i="7"/>
  <c r="N83" i="7"/>
  <c r="N84" i="7"/>
  <c r="N85" i="7"/>
  <c r="N86" i="7"/>
  <c r="N87" i="7"/>
  <c r="N88" i="7"/>
  <c r="N89" i="7"/>
  <c r="N90" i="7"/>
  <c r="N91" i="7"/>
  <c r="N92" i="7"/>
  <c r="N93" i="7"/>
  <c r="N94" i="7"/>
  <c r="N95" i="7"/>
  <c r="N96" i="7"/>
  <c r="N97" i="7"/>
  <c r="N98" i="7"/>
  <c r="N99" i="7"/>
  <c r="N100" i="7"/>
  <c r="N101" i="7"/>
  <c r="N102" i="7"/>
  <c r="N103" i="7"/>
  <c r="N104" i="7"/>
  <c r="N105" i="7"/>
  <c r="N106" i="7"/>
  <c r="N107" i="7"/>
  <c r="N8" i="7"/>
  <c r="G5" i="23"/>
  <c r="F5" i="23"/>
  <c r="J9" i="23"/>
  <c r="J10"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J55" i="23"/>
  <c r="J56" i="23"/>
  <c r="J57" i="23"/>
  <c r="J58" i="23"/>
  <c r="J59" i="23"/>
  <c r="J60" i="23"/>
  <c r="J61" i="23"/>
  <c r="J62" i="23"/>
  <c r="J63" i="23"/>
  <c r="J64" i="23"/>
  <c r="J65" i="23"/>
  <c r="J66" i="23"/>
  <c r="J67" i="23"/>
  <c r="J68" i="23"/>
  <c r="J69" i="23"/>
  <c r="J70" i="23"/>
  <c r="J71" i="23"/>
  <c r="J72" i="23"/>
  <c r="J73" i="23"/>
  <c r="J74" i="23"/>
  <c r="J75" i="23"/>
  <c r="J76" i="23"/>
  <c r="J77" i="23"/>
  <c r="J78" i="23"/>
  <c r="J79" i="23"/>
  <c r="J80" i="23"/>
  <c r="J81" i="23"/>
  <c r="J82" i="23"/>
  <c r="J83" i="23"/>
  <c r="J84" i="23"/>
  <c r="J85" i="23"/>
  <c r="J86" i="23"/>
  <c r="J87" i="23"/>
  <c r="J88" i="23"/>
  <c r="J89" i="23"/>
  <c r="J90" i="23"/>
  <c r="J91" i="23"/>
  <c r="J92" i="23"/>
  <c r="J93" i="23"/>
  <c r="J94" i="23"/>
  <c r="J95" i="23"/>
  <c r="J96" i="23"/>
  <c r="J97" i="23"/>
  <c r="J98" i="23"/>
  <c r="J99" i="23"/>
  <c r="J100" i="23"/>
  <c r="J101" i="23"/>
  <c r="J102" i="23"/>
  <c r="J103" i="23"/>
  <c r="J104" i="23"/>
  <c r="J105" i="23"/>
  <c r="J106" i="23"/>
  <c r="J107" i="23"/>
  <c r="J8" i="23"/>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R8" i="4"/>
  <c r="P8" i="7"/>
  <c r="K5" i="4"/>
  <c r="J5" i="4"/>
  <c r="H5" i="4"/>
  <c r="I5" i="7"/>
  <c r="F34" i="2" s="1"/>
  <c r="D5" i="24"/>
  <c r="F17" i="2" s="1"/>
  <c r="F21" i="2" l="1"/>
  <c r="F27" i="2"/>
  <c r="C37" i="2"/>
  <c r="F22" i="2"/>
  <c r="H210" i="10"/>
  <c r="H202" i="10"/>
  <c r="H194" i="10"/>
  <c r="H186" i="10"/>
  <c r="H178" i="10"/>
  <c r="H170" i="10"/>
  <c r="H162" i="10"/>
  <c r="H154" i="10"/>
  <c r="H146" i="10"/>
  <c r="H138" i="10"/>
  <c r="H130" i="10"/>
  <c r="H122" i="10"/>
  <c r="H114" i="10"/>
  <c r="H106" i="10"/>
  <c r="H98" i="10"/>
  <c r="H90" i="10"/>
  <c r="H82" i="10"/>
  <c r="H74" i="10"/>
  <c r="H66" i="10"/>
  <c r="H58" i="10"/>
  <c r="H50" i="10"/>
  <c r="H42" i="10"/>
  <c r="H34" i="10"/>
  <c r="H26" i="10"/>
  <c r="H18" i="10"/>
  <c r="H185" i="10"/>
  <c r="H145" i="10"/>
  <c r="H105" i="10"/>
  <c r="H73" i="10"/>
  <c r="H33" i="10"/>
  <c r="H17" i="10"/>
  <c r="H208" i="10"/>
  <c r="H200" i="10"/>
  <c r="H192" i="10"/>
  <c r="H184" i="10"/>
  <c r="H176" i="10"/>
  <c r="H168" i="10"/>
  <c r="H160" i="10"/>
  <c r="H152" i="10"/>
  <c r="H144" i="10"/>
  <c r="H136" i="10"/>
  <c r="H128" i="10"/>
  <c r="H120" i="10"/>
  <c r="H112" i="10"/>
  <c r="H104" i="10"/>
  <c r="H96" i="10"/>
  <c r="H88" i="10"/>
  <c r="H80" i="10"/>
  <c r="H72" i="10"/>
  <c r="H64" i="10"/>
  <c r="H56" i="10"/>
  <c r="H48" i="10"/>
  <c r="H40" i="10"/>
  <c r="H32" i="10"/>
  <c r="H24" i="10"/>
  <c r="H16" i="10"/>
  <c r="H177" i="10"/>
  <c r="H121" i="10"/>
  <c r="H65" i="10"/>
  <c r="H207" i="10"/>
  <c r="H199" i="10"/>
  <c r="H191" i="10"/>
  <c r="H183" i="10"/>
  <c r="H175" i="10"/>
  <c r="H167" i="10"/>
  <c r="H159" i="10"/>
  <c r="H151" i="10"/>
  <c r="H143" i="10"/>
  <c r="H135" i="10"/>
  <c r="H127" i="10"/>
  <c r="H119" i="10"/>
  <c r="H111" i="10"/>
  <c r="H103" i="10"/>
  <c r="H95" i="10"/>
  <c r="H87" i="10"/>
  <c r="H79" i="10"/>
  <c r="H71" i="10"/>
  <c r="H63" i="10"/>
  <c r="H55" i="10"/>
  <c r="H47" i="10"/>
  <c r="H39" i="10"/>
  <c r="H31" i="10"/>
  <c r="H23" i="10"/>
  <c r="H15" i="10"/>
  <c r="H193" i="10"/>
  <c r="H137" i="10"/>
  <c r="H81" i="10"/>
  <c r="H41" i="10"/>
  <c r="H25" i="10"/>
  <c r="H206" i="10"/>
  <c r="H198" i="10"/>
  <c r="H190" i="10"/>
  <c r="H182" i="10"/>
  <c r="H174" i="10"/>
  <c r="H166" i="10"/>
  <c r="H158" i="10"/>
  <c r="H150" i="10"/>
  <c r="H142" i="10"/>
  <c r="H134" i="10"/>
  <c r="H126" i="10"/>
  <c r="H118" i="10"/>
  <c r="H110" i="10"/>
  <c r="H102" i="10"/>
  <c r="H94" i="10"/>
  <c r="H86" i="10"/>
  <c r="H78" i="10"/>
  <c r="H70" i="10"/>
  <c r="H62" i="10"/>
  <c r="H54" i="10"/>
  <c r="H46" i="10"/>
  <c r="H38" i="10"/>
  <c r="H30" i="10"/>
  <c r="H22" i="10"/>
  <c r="H14" i="10"/>
  <c r="H201" i="10"/>
  <c r="H153" i="10"/>
  <c r="H97" i="10"/>
  <c r="H49" i="10"/>
  <c r="H205" i="10"/>
  <c r="H197" i="10"/>
  <c r="H189" i="10"/>
  <c r="H181" i="10"/>
  <c r="H173" i="10"/>
  <c r="H165" i="10"/>
  <c r="H157" i="10"/>
  <c r="H149" i="10"/>
  <c r="H141" i="10"/>
  <c r="H133" i="10"/>
  <c r="H125" i="10"/>
  <c r="H117" i="10"/>
  <c r="H109" i="10"/>
  <c r="H101" i="10"/>
  <c r="H93" i="10"/>
  <c r="H85" i="10"/>
  <c r="H77" i="10"/>
  <c r="H69" i="10"/>
  <c r="H61" i="10"/>
  <c r="H53" i="10"/>
  <c r="H45" i="10"/>
  <c r="H37" i="10"/>
  <c r="H29" i="10"/>
  <c r="H21" i="10"/>
  <c r="H209" i="10"/>
  <c r="H161" i="10"/>
  <c r="H113" i="10"/>
  <c r="H57" i="10"/>
  <c r="H204" i="10"/>
  <c r="H196" i="10"/>
  <c r="H188" i="10"/>
  <c r="H180" i="10"/>
  <c r="H172" i="10"/>
  <c r="H164" i="10"/>
  <c r="H156" i="10"/>
  <c r="H148" i="10"/>
  <c r="H140" i="10"/>
  <c r="H132" i="10"/>
  <c r="H124" i="10"/>
  <c r="H116" i="10"/>
  <c r="H108" i="10"/>
  <c r="H100" i="10"/>
  <c r="H92" i="10"/>
  <c r="H84" i="10"/>
  <c r="H76" i="10"/>
  <c r="H68" i="10"/>
  <c r="H60" i="10"/>
  <c r="H52" i="10"/>
  <c r="H44" i="10"/>
  <c r="H36" i="10"/>
  <c r="H28" i="10"/>
  <c r="H20" i="10"/>
  <c r="H169" i="10"/>
  <c r="H129" i="10"/>
  <c r="H89" i="10"/>
  <c r="H211" i="10"/>
  <c r="H203" i="10"/>
  <c r="H195" i="10"/>
  <c r="H187" i="10"/>
  <c r="H179" i="10"/>
  <c r="H171" i="10"/>
  <c r="H163" i="10"/>
  <c r="H155" i="10"/>
  <c r="H147" i="10"/>
  <c r="H139" i="10"/>
  <c r="H131" i="10"/>
  <c r="H123" i="10"/>
  <c r="H115" i="10"/>
  <c r="H107" i="10"/>
  <c r="H99" i="10"/>
  <c r="H91" i="10"/>
  <c r="H83" i="10"/>
  <c r="H75" i="10"/>
  <c r="H67" i="10"/>
  <c r="H59" i="10"/>
  <c r="H51" i="10"/>
  <c r="H43" i="10"/>
  <c r="H35" i="10"/>
  <c r="H27" i="10"/>
  <c r="H19" i="10"/>
  <c r="F28" i="2"/>
  <c r="C28" i="2" s="1"/>
  <c r="F33" i="2"/>
  <c r="C33" i="2" s="1"/>
  <c r="F20" i="2"/>
  <c r="F19" i="2" s="1"/>
  <c r="C19" i="2" s="1"/>
  <c r="F46" i="2"/>
  <c r="G46" i="2"/>
  <c r="I14" i="10"/>
  <c r="J14" i="10"/>
  <c r="K14" i="10"/>
  <c r="M14" i="10"/>
  <c r="N14" i="10"/>
  <c r="O14" i="10"/>
  <c r="I15" i="10"/>
  <c r="J15" i="10"/>
  <c r="K15" i="10"/>
  <c r="M15" i="10"/>
  <c r="N15" i="10"/>
  <c r="O15" i="10"/>
  <c r="I16" i="10"/>
  <c r="J16" i="10"/>
  <c r="K16" i="10"/>
  <c r="M16" i="10"/>
  <c r="N16" i="10"/>
  <c r="O16" i="10"/>
  <c r="I17" i="10"/>
  <c r="J17" i="10"/>
  <c r="K17" i="10"/>
  <c r="M17" i="10"/>
  <c r="N17" i="10"/>
  <c r="O17" i="10"/>
  <c r="I18" i="10"/>
  <c r="J18" i="10"/>
  <c r="K18" i="10"/>
  <c r="M18" i="10"/>
  <c r="N18" i="10"/>
  <c r="O18" i="10"/>
  <c r="I19" i="10"/>
  <c r="J19" i="10"/>
  <c r="K19" i="10"/>
  <c r="M19" i="10"/>
  <c r="N19" i="10"/>
  <c r="O19" i="10"/>
  <c r="I20" i="10"/>
  <c r="J20" i="10"/>
  <c r="K20" i="10"/>
  <c r="M20" i="10"/>
  <c r="N20" i="10"/>
  <c r="O20" i="10"/>
  <c r="I21" i="10"/>
  <c r="J21" i="10"/>
  <c r="K21" i="10"/>
  <c r="M21" i="10"/>
  <c r="N21" i="10"/>
  <c r="O21" i="10"/>
  <c r="I22" i="10"/>
  <c r="J22" i="10"/>
  <c r="K22" i="10"/>
  <c r="M22" i="10"/>
  <c r="N22" i="10"/>
  <c r="O22" i="10"/>
  <c r="I23" i="10"/>
  <c r="J23" i="10"/>
  <c r="K23" i="10"/>
  <c r="M23" i="10"/>
  <c r="N23" i="10"/>
  <c r="O23" i="10"/>
  <c r="I24" i="10"/>
  <c r="J24" i="10"/>
  <c r="K24" i="10"/>
  <c r="M24" i="10"/>
  <c r="N24" i="10"/>
  <c r="O24" i="10"/>
  <c r="I25" i="10"/>
  <c r="J25" i="10"/>
  <c r="K25" i="10"/>
  <c r="M25" i="10"/>
  <c r="N25" i="10"/>
  <c r="O25" i="10"/>
  <c r="I26" i="10"/>
  <c r="J26" i="10"/>
  <c r="K26" i="10"/>
  <c r="M26" i="10"/>
  <c r="N26" i="10"/>
  <c r="O26" i="10"/>
  <c r="I27" i="10"/>
  <c r="J27" i="10"/>
  <c r="K27" i="10"/>
  <c r="M27" i="10"/>
  <c r="N27" i="10"/>
  <c r="O27" i="10"/>
  <c r="I28" i="10"/>
  <c r="J28" i="10"/>
  <c r="K28" i="10"/>
  <c r="M28" i="10"/>
  <c r="N28" i="10"/>
  <c r="O28" i="10"/>
  <c r="I29" i="10"/>
  <c r="J29" i="10"/>
  <c r="K29" i="10"/>
  <c r="M29" i="10"/>
  <c r="N29" i="10"/>
  <c r="O29" i="10"/>
  <c r="I30" i="10"/>
  <c r="J30" i="10"/>
  <c r="K30" i="10"/>
  <c r="M30" i="10"/>
  <c r="N30" i="10"/>
  <c r="O30" i="10"/>
  <c r="I31" i="10"/>
  <c r="J31" i="10"/>
  <c r="K31" i="10"/>
  <c r="M31" i="10"/>
  <c r="N31" i="10"/>
  <c r="O31" i="10"/>
  <c r="I32" i="10"/>
  <c r="J32" i="10"/>
  <c r="K32" i="10"/>
  <c r="M32" i="10"/>
  <c r="N32" i="10"/>
  <c r="O32" i="10"/>
  <c r="I33" i="10"/>
  <c r="J33" i="10"/>
  <c r="K33" i="10"/>
  <c r="M33" i="10"/>
  <c r="N33" i="10"/>
  <c r="O33" i="10"/>
  <c r="I34" i="10"/>
  <c r="J34" i="10"/>
  <c r="K34" i="10"/>
  <c r="M34" i="10"/>
  <c r="N34" i="10"/>
  <c r="O34" i="10"/>
  <c r="I35" i="10"/>
  <c r="J35" i="10"/>
  <c r="K35" i="10"/>
  <c r="M35" i="10"/>
  <c r="N35" i="10"/>
  <c r="O35" i="10"/>
  <c r="I36" i="10"/>
  <c r="J36" i="10"/>
  <c r="K36" i="10"/>
  <c r="M36" i="10"/>
  <c r="N36" i="10"/>
  <c r="O36" i="10"/>
  <c r="I37" i="10"/>
  <c r="J37" i="10"/>
  <c r="K37" i="10"/>
  <c r="M37" i="10"/>
  <c r="N37" i="10"/>
  <c r="O37" i="10"/>
  <c r="I38" i="10"/>
  <c r="J38" i="10"/>
  <c r="K38" i="10"/>
  <c r="M38" i="10"/>
  <c r="N38" i="10"/>
  <c r="O38" i="10"/>
  <c r="I39" i="10"/>
  <c r="J39" i="10"/>
  <c r="K39" i="10"/>
  <c r="M39" i="10"/>
  <c r="N39" i="10"/>
  <c r="O39" i="10"/>
  <c r="I40" i="10"/>
  <c r="J40" i="10"/>
  <c r="K40" i="10"/>
  <c r="M40" i="10"/>
  <c r="N40" i="10"/>
  <c r="O40" i="10"/>
  <c r="I41" i="10"/>
  <c r="J41" i="10"/>
  <c r="K41" i="10"/>
  <c r="M41" i="10"/>
  <c r="N41" i="10"/>
  <c r="O41" i="10"/>
  <c r="I42" i="10"/>
  <c r="J42" i="10"/>
  <c r="K42" i="10"/>
  <c r="M42" i="10"/>
  <c r="N42" i="10"/>
  <c r="O42" i="10"/>
  <c r="I43" i="10"/>
  <c r="J43" i="10"/>
  <c r="K43" i="10"/>
  <c r="M43" i="10"/>
  <c r="N43" i="10"/>
  <c r="O43" i="10"/>
  <c r="I44" i="10"/>
  <c r="J44" i="10"/>
  <c r="K44" i="10"/>
  <c r="M44" i="10"/>
  <c r="N44" i="10"/>
  <c r="O44" i="10"/>
  <c r="I45" i="10"/>
  <c r="J45" i="10"/>
  <c r="K45" i="10"/>
  <c r="M45" i="10"/>
  <c r="N45" i="10"/>
  <c r="O45" i="10"/>
  <c r="I46" i="10"/>
  <c r="J46" i="10"/>
  <c r="K46" i="10"/>
  <c r="M46" i="10"/>
  <c r="N46" i="10"/>
  <c r="O46" i="10"/>
  <c r="I47" i="10"/>
  <c r="J47" i="10"/>
  <c r="K47" i="10"/>
  <c r="M47" i="10"/>
  <c r="N47" i="10"/>
  <c r="O47" i="10"/>
  <c r="I48" i="10"/>
  <c r="J48" i="10"/>
  <c r="K48" i="10"/>
  <c r="M48" i="10"/>
  <c r="N48" i="10"/>
  <c r="O48" i="10"/>
  <c r="I49" i="10"/>
  <c r="J49" i="10"/>
  <c r="K49" i="10"/>
  <c r="M49" i="10"/>
  <c r="N49" i="10"/>
  <c r="O49" i="10"/>
  <c r="I50" i="10"/>
  <c r="J50" i="10"/>
  <c r="K50" i="10"/>
  <c r="M50" i="10"/>
  <c r="N50" i="10"/>
  <c r="O50" i="10"/>
  <c r="I51" i="10"/>
  <c r="J51" i="10"/>
  <c r="K51" i="10"/>
  <c r="M51" i="10"/>
  <c r="N51" i="10"/>
  <c r="O51" i="10"/>
  <c r="I52" i="10"/>
  <c r="J52" i="10"/>
  <c r="K52" i="10"/>
  <c r="M52" i="10"/>
  <c r="N52" i="10"/>
  <c r="O52" i="10"/>
  <c r="I53" i="10"/>
  <c r="J53" i="10"/>
  <c r="K53" i="10"/>
  <c r="M53" i="10"/>
  <c r="N53" i="10"/>
  <c r="O53" i="10"/>
  <c r="I54" i="10"/>
  <c r="J54" i="10"/>
  <c r="K54" i="10"/>
  <c r="M54" i="10"/>
  <c r="N54" i="10"/>
  <c r="O54" i="10"/>
  <c r="I55" i="10"/>
  <c r="J55" i="10"/>
  <c r="K55" i="10"/>
  <c r="M55" i="10"/>
  <c r="N55" i="10"/>
  <c r="O55" i="10"/>
  <c r="I56" i="10"/>
  <c r="J56" i="10"/>
  <c r="K56" i="10"/>
  <c r="M56" i="10"/>
  <c r="N56" i="10"/>
  <c r="O56" i="10"/>
  <c r="I57" i="10"/>
  <c r="J57" i="10"/>
  <c r="K57" i="10"/>
  <c r="M57" i="10"/>
  <c r="N57" i="10"/>
  <c r="O57" i="10"/>
  <c r="I58" i="10"/>
  <c r="J58" i="10"/>
  <c r="K58" i="10"/>
  <c r="M58" i="10"/>
  <c r="N58" i="10"/>
  <c r="O58" i="10"/>
  <c r="I59" i="10"/>
  <c r="J59" i="10"/>
  <c r="K59" i="10"/>
  <c r="M59" i="10"/>
  <c r="N59" i="10"/>
  <c r="O59" i="10"/>
  <c r="I60" i="10"/>
  <c r="J60" i="10"/>
  <c r="K60" i="10"/>
  <c r="M60" i="10"/>
  <c r="N60" i="10"/>
  <c r="O60" i="10"/>
  <c r="I61" i="10"/>
  <c r="J61" i="10"/>
  <c r="K61" i="10"/>
  <c r="M61" i="10"/>
  <c r="N61" i="10"/>
  <c r="O61" i="10"/>
  <c r="I62" i="10"/>
  <c r="J62" i="10"/>
  <c r="K62" i="10"/>
  <c r="M62" i="10"/>
  <c r="N62" i="10"/>
  <c r="O62" i="10"/>
  <c r="I63" i="10"/>
  <c r="J63" i="10"/>
  <c r="K63" i="10"/>
  <c r="M63" i="10"/>
  <c r="N63" i="10"/>
  <c r="O63" i="10"/>
  <c r="I64" i="10"/>
  <c r="J64" i="10"/>
  <c r="K64" i="10"/>
  <c r="M64" i="10"/>
  <c r="N64" i="10"/>
  <c r="O64" i="10"/>
  <c r="I65" i="10"/>
  <c r="J65" i="10"/>
  <c r="K65" i="10"/>
  <c r="M65" i="10"/>
  <c r="N65" i="10"/>
  <c r="O65" i="10"/>
  <c r="I66" i="10"/>
  <c r="J66" i="10"/>
  <c r="K66" i="10"/>
  <c r="M66" i="10"/>
  <c r="N66" i="10"/>
  <c r="O66" i="10"/>
  <c r="I67" i="10"/>
  <c r="J67" i="10"/>
  <c r="K67" i="10"/>
  <c r="M67" i="10"/>
  <c r="N67" i="10"/>
  <c r="O67" i="10"/>
  <c r="I68" i="10"/>
  <c r="J68" i="10"/>
  <c r="K68" i="10"/>
  <c r="M68" i="10"/>
  <c r="N68" i="10"/>
  <c r="O68" i="10"/>
  <c r="I69" i="10"/>
  <c r="J69" i="10"/>
  <c r="K69" i="10"/>
  <c r="M69" i="10"/>
  <c r="N69" i="10"/>
  <c r="O69" i="10"/>
  <c r="I70" i="10"/>
  <c r="J70" i="10"/>
  <c r="K70" i="10"/>
  <c r="M70" i="10"/>
  <c r="N70" i="10"/>
  <c r="O70" i="10"/>
  <c r="I71" i="10"/>
  <c r="J71" i="10"/>
  <c r="K71" i="10"/>
  <c r="M71" i="10"/>
  <c r="N71" i="10"/>
  <c r="O71" i="10"/>
  <c r="I72" i="10"/>
  <c r="J72" i="10"/>
  <c r="K72" i="10"/>
  <c r="M72" i="10"/>
  <c r="N72" i="10"/>
  <c r="O72" i="10"/>
  <c r="I73" i="10"/>
  <c r="J73" i="10"/>
  <c r="K73" i="10"/>
  <c r="M73" i="10"/>
  <c r="N73" i="10"/>
  <c r="O73" i="10"/>
  <c r="I74" i="10"/>
  <c r="J74" i="10"/>
  <c r="K74" i="10"/>
  <c r="M74" i="10"/>
  <c r="N74" i="10"/>
  <c r="O74" i="10"/>
  <c r="I75" i="10"/>
  <c r="J75" i="10"/>
  <c r="K75" i="10"/>
  <c r="M75" i="10"/>
  <c r="N75" i="10"/>
  <c r="O75" i="10"/>
  <c r="I76" i="10"/>
  <c r="J76" i="10"/>
  <c r="K76" i="10"/>
  <c r="M76" i="10"/>
  <c r="N76" i="10"/>
  <c r="O76" i="10"/>
  <c r="I77" i="10"/>
  <c r="J77" i="10"/>
  <c r="K77" i="10"/>
  <c r="M77" i="10"/>
  <c r="N77" i="10"/>
  <c r="O77" i="10"/>
  <c r="I78" i="10"/>
  <c r="J78" i="10"/>
  <c r="K78" i="10"/>
  <c r="M78" i="10"/>
  <c r="N78" i="10"/>
  <c r="O78" i="10"/>
  <c r="I79" i="10"/>
  <c r="J79" i="10"/>
  <c r="K79" i="10"/>
  <c r="M79" i="10"/>
  <c r="N79" i="10"/>
  <c r="O79" i="10"/>
  <c r="I80" i="10"/>
  <c r="J80" i="10"/>
  <c r="K80" i="10"/>
  <c r="M80" i="10"/>
  <c r="N80" i="10"/>
  <c r="O80" i="10"/>
  <c r="I81" i="10"/>
  <c r="J81" i="10"/>
  <c r="K81" i="10"/>
  <c r="M81" i="10"/>
  <c r="N81" i="10"/>
  <c r="O81" i="10"/>
  <c r="I82" i="10"/>
  <c r="J82" i="10"/>
  <c r="K82" i="10"/>
  <c r="M82" i="10"/>
  <c r="N82" i="10"/>
  <c r="O82" i="10"/>
  <c r="I83" i="10"/>
  <c r="J83" i="10"/>
  <c r="K83" i="10"/>
  <c r="M83" i="10"/>
  <c r="N83" i="10"/>
  <c r="O83" i="10"/>
  <c r="I84" i="10"/>
  <c r="J84" i="10"/>
  <c r="K84" i="10"/>
  <c r="M84" i="10"/>
  <c r="N84" i="10"/>
  <c r="O84" i="10"/>
  <c r="I85" i="10"/>
  <c r="J85" i="10"/>
  <c r="K85" i="10"/>
  <c r="M85" i="10"/>
  <c r="N85" i="10"/>
  <c r="O85" i="10"/>
  <c r="I86" i="10"/>
  <c r="J86" i="10"/>
  <c r="K86" i="10"/>
  <c r="M86" i="10"/>
  <c r="N86" i="10"/>
  <c r="O86" i="10"/>
  <c r="I87" i="10"/>
  <c r="J87" i="10"/>
  <c r="K87" i="10"/>
  <c r="M87" i="10"/>
  <c r="N87" i="10"/>
  <c r="O87" i="10"/>
  <c r="I88" i="10"/>
  <c r="J88" i="10"/>
  <c r="K88" i="10"/>
  <c r="M88" i="10"/>
  <c r="N88" i="10"/>
  <c r="O88" i="10"/>
  <c r="I89" i="10"/>
  <c r="J89" i="10"/>
  <c r="K89" i="10"/>
  <c r="M89" i="10"/>
  <c r="N89" i="10"/>
  <c r="O89" i="10"/>
  <c r="I90" i="10"/>
  <c r="J90" i="10"/>
  <c r="K90" i="10"/>
  <c r="M90" i="10"/>
  <c r="N90" i="10"/>
  <c r="O90" i="10"/>
  <c r="I91" i="10"/>
  <c r="J91" i="10"/>
  <c r="K91" i="10"/>
  <c r="M91" i="10"/>
  <c r="N91" i="10"/>
  <c r="O91" i="10"/>
  <c r="I92" i="10"/>
  <c r="J92" i="10"/>
  <c r="K92" i="10"/>
  <c r="M92" i="10"/>
  <c r="N92" i="10"/>
  <c r="O92" i="10"/>
  <c r="I93" i="10"/>
  <c r="J93" i="10"/>
  <c r="K93" i="10"/>
  <c r="M93" i="10"/>
  <c r="N93" i="10"/>
  <c r="O93" i="10"/>
  <c r="I94" i="10"/>
  <c r="J94" i="10"/>
  <c r="K94" i="10"/>
  <c r="M94" i="10"/>
  <c r="N94" i="10"/>
  <c r="O94" i="10"/>
  <c r="I95" i="10"/>
  <c r="J95" i="10"/>
  <c r="K95" i="10"/>
  <c r="M95" i="10"/>
  <c r="N95" i="10"/>
  <c r="O95" i="10"/>
  <c r="I96" i="10"/>
  <c r="J96" i="10"/>
  <c r="K96" i="10"/>
  <c r="M96" i="10"/>
  <c r="N96" i="10"/>
  <c r="O96" i="10"/>
  <c r="I97" i="10"/>
  <c r="J97" i="10"/>
  <c r="K97" i="10"/>
  <c r="M97" i="10"/>
  <c r="N97" i="10"/>
  <c r="O97" i="10"/>
  <c r="I98" i="10"/>
  <c r="J98" i="10"/>
  <c r="K98" i="10"/>
  <c r="M98" i="10"/>
  <c r="N98" i="10"/>
  <c r="O98" i="10"/>
  <c r="I99" i="10"/>
  <c r="J99" i="10"/>
  <c r="K99" i="10"/>
  <c r="M99" i="10"/>
  <c r="N99" i="10"/>
  <c r="O99" i="10"/>
  <c r="I100" i="10"/>
  <c r="J100" i="10"/>
  <c r="K100" i="10"/>
  <c r="M100" i="10"/>
  <c r="N100" i="10"/>
  <c r="O100" i="10"/>
  <c r="I101" i="10"/>
  <c r="J101" i="10"/>
  <c r="K101" i="10"/>
  <c r="M101" i="10"/>
  <c r="N101" i="10"/>
  <c r="O101" i="10"/>
  <c r="I102" i="10"/>
  <c r="J102" i="10"/>
  <c r="K102" i="10"/>
  <c r="M102" i="10"/>
  <c r="N102" i="10"/>
  <c r="O102" i="10"/>
  <c r="I103" i="10"/>
  <c r="J103" i="10"/>
  <c r="K103" i="10"/>
  <c r="M103" i="10"/>
  <c r="N103" i="10"/>
  <c r="O103" i="10"/>
  <c r="I104" i="10"/>
  <c r="J104" i="10"/>
  <c r="K104" i="10"/>
  <c r="M104" i="10"/>
  <c r="N104" i="10"/>
  <c r="O104" i="10"/>
  <c r="I105" i="10"/>
  <c r="J105" i="10"/>
  <c r="K105" i="10"/>
  <c r="M105" i="10"/>
  <c r="N105" i="10"/>
  <c r="O105" i="10"/>
  <c r="I106" i="10"/>
  <c r="J106" i="10"/>
  <c r="K106" i="10"/>
  <c r="M106" i="10"/>
  <c r="N106" i="10"/>
  <c r="O106" i="10"/>
  <c r="I107" i="10"/>
  <c r="J107" i="10"/>
  <c r="K107" i="10"/>
  <c r="M107" i="10"/>
  <c r="N107" i="10"/>
  <c r="O107" i="10"/>
  <c r="I108" i="10"/>
  <c r="J108" i="10"/>
  <c r="K108" i="10"/>
  <c r="M108" i="10"/>
  <c r="N108" i="10"/>
  <c r="O108" i="10"/>
  <c r="I109" i="10"/>
  <c r="J109" i="10"/>
  <c r="K109" i="10"/>
  <c r="M109" i="10"/>
  <c r="N109" i="10"/>
  <c r="O109" i="10"/>
  <c r="I110" i="10"/>
  <c r="J110" i="10"/>
  <c r="K110" i="10"/>
  <c r="M110" i="10"/>
  <c r="N110" i="10"/>
  <c r="O110" i="10"/>
  <c r="I111" i="10"/>
  <c r="J111" i="10"/>
  <c r="K111" i="10"/>
  <c r="M111" i="10"/>
  <c r="N111" i="10"/>
  <c r="O111" i="10"/>
  <c r="I112" i="10"/>
  <c r="J112" i="10"/>
  <c r="K112" i="10"/>
  <c r="M112" i="10"/>
  <c r="N112" i="10"/>
  <c r="O112" i="10"/>
  <c r="I113" i="10"/>
  <c r="J113" i="10"/>
  <c r="K113" i="10"/>
  <c r="M113" i="10"/>
  <c r="N113" i="10"/>
  <c r="O113" i="10"/>
  <c r="I114" i="10"/>
  <c r="J114" i="10"/>
  <c r="K114" i="10"/>
  <c r="M114" i="10"/>
  <c r="N114" i="10"/>
  <c r="O114" i="10"/>
  <c r="I115" i="10"/>
  <c r="J115" i="10"/>
  <c r="K115" i="10"/>
  <c r="M115" i="10"/>
  <c r="N115" i="10"/>
  <c r="O115" i="10"/>
  <c r="I116" i="10"/>
  <c r="J116" i="10"/>
  <c r="K116" i="10"/>
  <c r="M116" i="10"/>
  <c r="N116" i="10"/>
  <c r="O116" i="10"/>
  <c r="I117" i="10"/>
  <c r="J117" i="10"/>
  <c r="K117" i="10"/>
  <c r="M117" i="10"/>
  <c r="N117" i="10"/>
  <c r="O117" i="10"/>
  <c r="I118" i="10"/>
  <c r="J118" i="10"/>
  <c r="K118" i="10"/>
  <c r="M118" i="10"/>
  <c r="N118" i="10"/>
  <c r="O118" i="10"/>
  <c r="I119" i="10"/>
  <c r="J119" i="10"/>
  <c r="K119" i="10"/>
  <c r="M119" i="10"/>
  <c r="N119" i="10"/>
  <c r="O119" i="10"/>
  <c r="I120" i="10"/>
  <c r="J120" i="10"/>
  <c r="K120" i="10"/>
  <c r="M120" i="10"/>
  <c r="N120" i="10"/>
  <c r="O120" i="10"/>
  <c r="I121" i="10"/>
  <c r="J121" i="10"/>
  <c r="K121" i="10"/>
  <c r="M121" i="10"/>
  <c r="N121" i="10"/>
  <c r="O121" i="10"/>
  <c r="I122" i="10"/>
  <c r="J122" i="10"/>
  <c r="K122" i="10"/>
  <c r="M122" i="10"/>
  <c r="N122" i="10"/>
  <c r="O122" i="10"/>
  <c r="I123" i="10"/>
  <c r="J123" i="10"/>
  <c r="K123" i="10"/>
  <c r="M123" i="10"/>
  <c r="N123" i="10"/>
  <c r="O123" i="10"/>
  <c r="I124" i="10"/>
  <c r="J124" i="10"/>
  <c r="K124" i="10"/>
  <c r="M124" i="10"/>
  <c r="N124" i="10"/>
  <c r="O124" i="10"/>
  <c r="I125" i="10"/>
  <c r="J125" i="10"/>
  <c r="K125" i="10"/>
  <c r="M125" i="10"/>
  <c r="N125" i="10"/>
  <c r="O125" i="10"/>
  <c r="I126" i="10"/>
  <c r="J126" i="10"/>
  <c r="K126" i="10"/>
  <c r="M126" i="10"/>
  <c r="N126" i="10"/>
  <c r="O126" i="10"/>
  <c r="I127" i="10"/>
  <c r="J127" i="10"/>
  <c r="K127" i="10"/>
  <c r="M127" i="10"/>
  <c r="N127" i="10"/>
  <c r="O127" i="10"/>
  <c r="I128" i="10"/>
  <c r="J128" i="10"/>
  <c r="K128" i="10"/>
  <c r="M128" i="10"/>
  <c r="N128" i="10"/>
  <c r="O128" i="10"/>
  <c r="I129" i="10"/>
  <c r="J129" i="10"/>
  <c r="K129" i="10"/>
  <c r="M129" i="10"/>
  <c r="N129" i="10"/>
  <c r="O129" i="10"/>
  <c r="I130" i="10"/>
  <c r="J130" i="10"/>
  <c r="K130" i="10"/>
  <c r="M130" i="10"/>
  <c r="N130" i="10"/>
  <c r="O130" i="10"/>
  <c r="I131" i="10"/>
  <c r="J131" i="10"/>
  <c r="K131" i="10"/>
  <c r="M131" i="10"/>
  <c r="N131" i="10"/>
  <c r="O131" i="10"/>
  <c r="I132" i="10"/>
  <c r="J132" i="10"/>
  <c r="K132" i="10"/>
  <c r="M132" i="10"/>
  <c r="N132" i="10"/>
  <c r="O132" i="10"/>
  <c r="I133" i="10"/>
  <c r="J133" i="10"/>
  <c r="K133" i="10"/>
  <c r="M133" i="10"/>
  <c r="N133" i="10"/>
  <c r="O133" i="10"/>
  <c r="I134" i="10"/>
  <c r="J134" i="10"/>
  <c r="K134" i="10"/>
  <c r="M134" i="10"/>
  <c r="N134" i="10"/>
  <c r="O134" i="10"/>
  <c r="I135" i="10"/>
  <c r="J135" i="10"/>
  <c r="K135" i="10"/>
  <c r="M135" i="10"/>
  <c r="N135" i="10"/>
  <c r="O135" i="10"/>
  <c r="I136" i="10"/>
  <c r="J136" i="10"/>
  <c r="K136" i="10"/>
  <c r="M136" i="10"/>
  <c r="N136" i="10"/>
  <c r="O136" i="10"/>
  <c r="I137" i="10"/>
  <c r="J137" i="10"/>
  <c r="K137" i="10"/>
  <c r="M137" i="10"/>
  <c r="N137" i="10"/>
  <c r="O137" i="10"/>
  <c r="I138" i="10"/>
  <c r="J138" i="10"/>
  <c r="K138" i="10"/>
  <c r="M138" i="10"/>
  <c r="N138" i="10"/>
  <c r="O138" i="10"/>
  <c r="I139" i="10"/>
  <c r="J139" i="10"/>
  <c r="K139" i="10"/>
  <c r="M139" i="10"/>
  <c r="N139" i="10"/>
  <c r="O139" i="10"/>
  <c r="I140" i="10"/>
  <c r="J140" i="10"/>
  <c r="K140" i="10"/>
  <c r="M140" i="10"/>
  <c r="N140" i="10"/>
  <c r="O140" i="10"/>
  <c r="I141" i="10"/>
  <c r="J141" i="10"/>
  <c r="K141" i="10"/>
  <c r="M141" i="10"/>
  <c r="N141" i="10"/>
  <c r="O141" i="10"/>
  <c r="I142" i="10"/>
  <c r="J142" i="10"/>
  <c r="K142" i="10"/>
  <c r="M142" i="10"/>
  <c r="N142" i="10"/>
  <c r="O142" i="10"/>
  <c r="I143" i="10"/>
  <c r="J143" i="10"/>
  <c r="K143" i="10"/>
  <c r="M143" i="10"/>
  <c r="N143" i="10"/>
  <c r="O143" i="10"/>
  <c r="I144" i="10"/>
  <c r="J144" i="10"/>
  <c r="K144" i="10"/>
  <c r="M144" i="10"/>
  <c r="N144" i="10"/>
  <c r="O144" i="10"/>
  <c r="I145" i="10"/>
  <c r="J145" i="10"/>
  <c r="K145" i="10"/>
  <c r="M145" i="10"/>
  <c r="N145" i="10"/>
  <c r="O145" i="10"/>
  <c r="I146" i="10"/>
  <c r="J146" i="10"/>
  <c r="K146" i="10"/>
  <c r="M146" i="10"/>
  <c r="N146" i="10"/>
  <c r="O146" i="10"/>
  <c r="I147" i="10"/>
  <c r="J147" i="10"/>
  <c r="K147" i="10"/>
  <c r="M147" i="10"/>
  <c r="N147" i="10"/>
  <c r="O147" i="10"/>
  <c r="I148" i="10"/>
  <c r="J148" i="10"/>
  <c r="K148" i="10"/>
  <c r="M148" i="10"/>
  <c r="N148" i="10"/>
  <c r="O148" i="10"/>
  <c r="I149" i="10"/>
  <c r="J149" i="10"/>
  <c r="K149" i="10"/>
  <c r="M149" i="10"/>
  <c r="N149" i="10"/>
  <c r="O149" i="10"/>
  <c r="I150" i="10"/>
  <c r="J150" i="10"/>
  <c r="K150" i="10"/>
  <c r="M150" i="10"/>
  <c r="N150" i="10"/>
  <c r="O150" i="10"/>
  <c r="I151" i="10"/>
  <c r="J151" i="10"/>
  <c r="K151" i="10"/>
  <c r="M151" i="10"/>
  <c r="N151" i="10"/>
  <c r="O151" i="10"/>
  <c r="I152" i="10"/>
  <c r="J152" i="10"/>
  <c r="K152" i="10"/>
  <c r="M152" i="10"/>
  <c r="N152" i="10"/>
  <c r="O152" i="10"/>
  <c r="I153" i="10"/>
  <c r="J153" i="10"/>
  <c r="K153" i="10"/>
  <c r="M153" i="10"/>
  <c r="N153" i="10"/>
  <c r="O153" i="10"/>
  <c r="I154" i="10"/>
  <c r="J154" i="10"/>
  <c r="K154" i="10"/>
  <c r="M154" i="10"/>
  <c r="N154" i="10"/>
  <c r="O154" i="10"/>
  <c r="I155" i="10"/>
  <c r="J155" i="10"/>
  <c r="K155" i="10"/>
  <c r="M155" i="10"/>
  <c r="N155" i="10"/>
  <c r="O155" i="10"/>
  <c r="I156" i="10"/>
  <c r="J156" i="10"/>
  <c r="K156" i="10"/>
  <c r="M156" i="10"/>
  <c r="N156" i="10"/>
  <c r="O156" i="10"/>
  <c r="I157" i="10"/>
  <c r="J157" i="10"/>
  <c r="K157" i="10"/>
  <c r="M157" i="10"/>
  <c r="N157" i="10"/>
  <c r="O157" i="10"/>
  <c r="I158" i="10"/>
  <c r="J158" i="10"/>
  <c r="K158" i="10"/>
  <c r="M158" i="10"/>
  <c r="N158" i="10"/>
  <c r="O158" i="10"/>
  <c r="I159" i="10"/>
  <c r="J159" i="10"/>
  <c r="K159" i="10"/>
  <c r="M159" i="10"/>
  <c r="N159" i="10"/>
  <c r="O159" i="10"/>
  <c r="I160" i="10"/>
  <c r="J160" i="10"/>
  <c r="K160" i="10"/>
  <c r="M160" i="10"/>
  <c r="N160" i="10"/>
  <c r="O160" i="10"/>
  <c r="I161" i="10"/>
  <c r="J161" i="10"/>
  <c r="K161" i="10"/>
  <c r="M161" i="10"/>
  <c r="N161" i="10"/>
  <c r="O161" i="10"/>
  <c r="I162" i="10"/>
  <c r="J162" i="10"/>
  <c r="K162" i="10"/>
  <c r="M162" i="10"/>
  <c r="N162" i="10"/>
  <c r="O162" i="10"/>
  <c r="I163" i="10"/>
  <c r="J163" i="10"/>
  <c r="K163" i="10"/>
  <c r="M163" i="10"/>
  <c r="N163" i="10"/>
  <c r="O163" i="10"/>
  <c r="I164" i="10"/>
  <c r="J164" i="10"/>
  <c r="K164" i="10"/>
  <c r="M164" i="10"/>
  <c r="N164" i="10"/>
  <c r="O164" i="10"/>
  <c r="I165" i="10"/>
  <c r="J165" i="10"/>
  <c r="K165" i="10"/>
  <c r="M165" i="10"/>
  <c r="N165" i="10"/>
  <c r="O165" i="10"/>
  <c r="I166" i="10"/>
  <c r="J166" i="10"/>
  <c r="K166" i="10"/>
  <c r="M166" i="10"/>
  <c r="N166" i="10"/>
  <c r="O166" i="10"/>
  <c r="I167" i="10"/>
  <c r="J167" i="10"/>
  <c r="K167" i="10"/>
  <c r="M167" i="10"/>
  <c r="N167" i="10"/>
  <c r="O167" i="10"/>
  <c r="I168" i="10"/>
  <c r="J168" i="10"/>
  <c r="K168" i="10"/>
  <c r="M168" i="10"/>
  <c r="N168" i="10"/>
  <c r="O168" i="10"/>
  <c r="I169" i="10"/>
  <c r="J169" i="10"/>
  <c r="K169" i="10"/>
  <c r="M169" i="10"/>
  <c r="N169" i="10"/>
  <c r="O169" i="10"/>
  <c r="I170" i="10"/>
  <c r="J170" i="10"/>
  <c r="K170" i="10"/>
  <c r="M170" i="10"/>
  <c r="N170" i="10"/>
  <c r="O170" i="10"/>
  <c r="I171" i="10"/>
  <c r="J171" i="10"/>
  <c r="K171" i="10"/>
  <c r="M171" i="10"/>
  <c r="N171" i="10"/>
  <c r="O171" i="10"/>
  <c r="I172" i="10"/>
  <c r="J172" i="10"/>
  <c r="K172" i="10"/>
  <c r="M172" i="10"/>
  <c r="N172" i="10"/>
  <c r="O172" i="10"/>
  <c r="I173" i="10"/>
  <c r="J173" i="10"/>
  <c r="K173" i="10"/>
  <c r="M173" i="10"/>
  <c r="N173" i="10"/>
  <c r="O173" i="10"/>
  <c r="I174" i="10"/>
  <c r="J174" i="10"/>
  <c r="K174" i="10"/>
  <c r="M174" i="10"/>
  <c r="N174" i="10"/>
  <c r="O174" i="10"/>
  <c r="I175" i="10"/>
  <c r="J175" i="10"/>
  <c r="K175" i="10"/>
  <c r="M175" i="10"/>
  <c r="N175" i="10"/>
  <c r="O175" i="10"/>
  <c r="I176" i="10"/>
  <c r="J176" i="10"/>
  <c r="K176" i="10"/>
  <c r="M176" i="10"/>
  <c r="N176" i="10"/>
  <c r="O176" i="10"/>
  <c r="I177" i="10"/>
  <c r="J177" i="10"/>
  <c r="K177" i="10"/>
  <c r="M177" i="10"/>
  <c r="N177" i="10"/>
  <c r="O177" i="10"/>
  <c r="I178" i="10"/>
  <c r="J178" i="10"/>
  <c r="K178" i="10"/>
  <c r="M178" i="10"/>
  <c r="N178" i="10"/>
  <c r="O178" i="10"/>
  <c r="I179" i="10"/>
  <c r="J179" i="10"/>
  <c r="K179" i="10"/>
  <c r="M179" i="10"/>
  <c r="N179" i="10"/>
  <c r="O179" i="10"/>
  <c r="I180" i="10"/>
  <c r="J180" i="10"/>
  <c r="K180" i="10"/>
  <c r="M180" i="10"/>
  <c r="N180" i="10"/>
  <c r="O180" i="10"/>
  <c r="I181" i="10"/>
  <c r="J181" i="10"/>
  <c r="K181" i="10"/>
  <c r="M181" i="10"/>
  <c r="N181" i="10"/>
  <c r="O181" i="10"/>
  <c r="I182" i="10"/>
  <c r="J182" i="10"/>
  <c r="K182" i="10"/>
  <c r="M182" i="10"/>
  <c r="N182" i="10"/>
  <c r="O182" i="10"/>
  <c r="I183" i="10"/>
  <c r="J183" i="10"/>
  <c r="K183" i="10"/>
  <c r="M183" i="10"/>
  <c r="N183" i="10"/>
  <c r="O183" i="10"/>
  <c r="I184" i="10"/>
  <c r="J184" i="10"/>
  <c r="K184" i="10"/>
  <c r="M184" i="10"/>
  <c r="N184" i="10"/>
  <c r="O184" i="10"/>
  <c r="I185" i="10"/>
  <c r="J185" i="10"/>
  <c r="K185" i="10"/>
  <c r="M185" i="10"/>
  <c r="N185" i="10"/>
  <c r="O185" i="10"/>
  <c r="I186" i="10"/>
  <c r="J186" i="10"/>
  <c r="K186" i="10"/>
  <c r="M186" i="10"/>
  <c r="N186" i="10"/>
  <c r="O186" i="10"/>
  <c r="I187" i="10"/>
  <c r="J187" i="10"/>
  <c r="K187" i="10"/>
  <c r="M187" i="10"/>
  <c r="N187" i="10"/>
  <c r="O187" i="10"/>
  <c r="I188" i="10"/>
  <c r="J188" i="10"/>
  <c r="K188" i="10"/>
  <c r="M188" i="10"/>
  <c r="N188" i="10"/>
  <c r="O188" i="10"/>
  <c r="I189" i="10"/>
  <c r="J189" i="10"/>
  <c r="K189" i="10"/>
  <c r="M189" i="10"/>
  <c r="N189" i="10"/>
  <c r="O189" i="10"/>
  <c r="I190" i="10"/>
  <c r="J190" i="10"/>
  <c r="K190" i="10"/>
  <c r="M190" i="10"/>
  <c r="N190" i="10"/>
  <c r="O190" i="10"/>
  <c r="I191" i="10"/>
  <c r="J191" i="10"/>
  <c r="K191" i="10"/>
  <c r="M191" i="10"/>
  <c r="N191" i="10"/>
  <c r="O191" i="10"/>
  <c r="I192" i="10"/>
  <c r="J192" i="10"/>
  <c r="K192" i="10"/>
  <c r="M192" i="10"/>
  <c r="N192" i="10"/>
  <c r="O192" i="10"/>
  <c r="I193" i="10"/>
  <c r="J193" i="10"/>
  <c r="K193" i="10"/>
  <c r="M193" i="10"/>
  <c r="N193" i="10"/>
  <c r="O193" i="10"/>
  <c r="I194" i="10"/>
  <c r="J194" i="10"/>
  <c r="K194" i="10"/>
  <c r="M194" i="10"/>
  <c r="N194" i="10"/>
  <c r="O194" i="10"/>
  <c r="I195" i="10"/>
  <c r="J195" i="10"/>
  <c r="K195" i="10"/>
  <c r="M195" i="10"/>
  <c r="N195" i="10"/>
  <c r="O195" i="10"/>
  <c r="I196" i="10"/>
  <c r="J196" i="10"/>
  <c r="K196" i="10"/>
  <c r="M196" i="10"/>
  <c r="N196" i="10"/>
  <c r="O196" i="10"/>
  <c r="I197" i="10"/>
  <c r="J197" i="10"/>
  <c r="K197" i="10"/>
  <c r="M197" i="10"/>
  <c r="N197" i="10"/>
  <c r="O197" i="10"/>
  <c r="I198" i="10"/>
  <c r="J198" i="10"/>
  <c r="K198" i="10"/>
  <c r="M198" i="10"/>
  <c r="N198" i="10"/>
  <c r="O198" i="10"/>
  <c r="I199" i="10"/>
  <c r="J199" i="10"/>
  <c r="K199" i="10"/>
  <c r="M199" i="10"/>
  <c r="N199" i="10"/>
  <c r="O199" i="10"/>
  <c r="I200" i="10"/>
  <c r="J200" i="10"/>
  <c r="K200" i="10"/>
  <c r="M200" i="10"/>
  <c r="N200" i="10"/>
  <c r="O200" i="10"/>
  <c r="I201" i="10"/>
  <c r="J201" i="10"/>
  <c r="K201" i="10"/>
  <c r="M201" i="10"/>
  <c r="N201" i="10"/>
  <c r="O201" i="10"/>
  <c r="I202" i="10"/>
  <c r="J202" i="10"/>
  <c r="K202" i="10"/>
  <c r="M202" i="10"/>
  <c r="N202" i="10"/>
  <c r="O202" i="10"/>
  <c r="I203" i="10"/>
  <c r="J203" i="10"/>
  <c r="K203" i="10"/>
  <c r="M203" i="10"/>
  <c r="N203" i="10"/>
  <c r="O203" i="10"/>
  <c r="I204" i="10"/>
  <c r="J204" i="10"/>
  <c r="K204" i="10"/>
  <c r="M204" i="10"/>
  <c r="N204" i="10"/>
  <c r="O204" i="10"/>
  <c r="I205" i="10"/>
  <c r="J205" i="10"/>
  <c r="K205" i="10"/>
  <c r="M205" i="10"/>
  <c r="N205" i="10"/>
  <c r="O205" i="10"/>
  <c r="I206" i="10"/>
  <c r="J206" i="10"/>
  <c r="K206" i="10"/>
  <c r="M206" i="10"/>
  <c r="N206" i="10"/>
  <c r="O206" i="10"/>
  <c r="I207" i="10"/>
  <c r="J207" i="10"/>
  <c r="K207" i="10"/>
  <c r="M207" i="10"/>
  <c r="N207" i="10"/>
  <c r="O207" i="10"/>
  <c r="I208" i="10"/>
  <c r="J208" i="10"/>
  <c r="K208" i="10"/>
  <c r="M208" i="10"/>
  <c r="N208" i="10"/>
  <c r="O208" i="10"/>
  <c r="I209" i="10"/>
  <c r="J209" i="10"/>
  <c r="K209" i="10"/>
  <c r="M209" i="10"/>
  <c r="N209" i="10"/>
  <c r="O209" i="10"/>
  <c r="I210" i="10"/>
  <c r="J210" i="10"/>
  <c r="K210" i="10"/>
  <c r="M210" i="10"/>
  <c r="N210" i="10"/>
  <c r="O210" i="10"/>
  <c r="I211" i="10"/>
  <c r="J211" i="10"/>
  <c r="K211" i="10"/>
  <c r="M211" i="10"/>
  <c r="N211" i="10"/>
  <c r="O211" i="10"/>
  <c r="I212" i="10"/>
  <c r="J212" i="10"/>
  <c r="K212" i="10"/>
  <c r="M212" i="10"/>
  <c r="N212" i="10"/>
  <c r="O212" i="10"/>
  <c r="I13" i="10"/>
  <c r="J13" i="10"/>
  <c r="K13" i="10"/>
  <c r="M13" i="10"/>
  <c r="N13" i="10"/>
  <c r="O13" i="10"/>
  <c r="C22" i="2" l="1"/>
  <c r="E16" i="2" s="1"/>
  <c r="L198" i="10"/>
  <c r="L190" i="10"/>
  <c r="L186" i="10"/>
  <c r="L182" i="10"/>
  <c r="L178" i="10"/>
  <c r="L174" i="10"/>
  <c r="L170" i="10"/>
  <c r="L166" i="10"/>
  <c r="L162" i="10"/>
  <c r="L158" i="10"/>
  <c r="L154" i="10"/>
  <c r="L150" i="10"/>
  <c r="L146" i="10"/>
  <c r="L142" i="10"/>
  <c r="L138" i="10"/>
  <c r="L134" i="10"/>
  <c r="L130" i="10"/>
  <c r="L126" i="10"/>
  <c r="L122" i="10"/>
  <c r="L118" i="10"/>
  <c r="L114" i="10"/>
  <c r="L110" i="10"/>
  <c r="L106" i="10"/>
  <c r="L102" i="10"/>
  <c r="L98" i="10"/>
  <c r="L94" i="10"/>
  <c r="L90" i="10"/>
  <c r="L86" i="10"/>
  <c r="L82" i="10"/>
  <c r="L78" i="10"/>
  <c r="L74" i="10"/>
  <c r="L70" i="10"/>
  <c r="L66" i="10"/>
  <c r="L62" i="10"/>
  <c r="L58" i="10"/>
  <c r="L54" i="10"/>
  <c r="L50" i="10"/>
  <c r="L46" i="10"/>
  <c r="L42" i="10"/>
  <c r="L38" i="10"/>
  <c r="L34" i="10"/>
  <c r="L30" i="10"/>
  <c r="L26" i="10"/>
  <c r="L14" i="10"/>
  <c r="L202" i="10"/>
  <c r="L210" i="10"/>
  <c r="L206" i="10"/>
  <c r="L194" i="10"/>
  <c r="L204" i="10"/>
  <c r="L13" i="10"/>
  <c r="L205" i="10"/>
  <c r="L197" i="10"/>
  <c r="L193" i="10"/>
  <c r="L189" i="10"/>
  <c r="L185" i="10"/>
  <c r="L181" i="10"/>
  <c r="L177" i="10"/>
  <c r="L173" i="10"/>
  <c r="L169" i="10"/>
  <c r="L165" i="10"/>
  <c r="L161" i="10"/>
  <c r="L157" i="10"/>
  <c r="L153" i="10"/>
  <c r="L149" i="10"/>
  <c r="L145" i="10"/>
  <c r="L141" i="10"/>
  <c r="L137" i="10"/>
  <c r="L133" i="10"/>
  <c r="L129" i="10"/>
  <c r="L125" i="10"/>
  <c r="L121" i="10"/>
  <c r="L117" i="10"/>
  <c r="L113" i="10"/>
  <c r="L109" i="10"/>
  <c r="L105" i="10"/>
  <c r="L101" i="10"/>
  <c r="L97" i="10"/>
  <c r="L93" i="10"/>
  <c r="L89" i="10"/>
  <c r="L85" i="10"/>
  <c r="L81" i="10"/>
  <c r="L77" i="10"/>
  <c r="L73" i="10"/>
  <c r="L69" i="10"/>
  <c r="L65" i="10"/>
  <c r="L61" i="10"/>
  <c r="L57" i="10"/>
  <c r="L53" i="10"/>
  <c r="L49" i="10"/>
  <c r="L45" i="10"/>
  <c r="L41" i="10"/>
  <c r="L37" i="10"/>
  <c r="L33" i="10"/>
  <c r="L29" i="10"/>
  <c r="L209" i="10"/>
  <c r="L201" i="10"/>
  <c r="L207" i="10"/>
  <c r="L195" i="10"/>
  <c r="L191" i="10"/>
  <c r="L187" i="10"/>
  <c r="L183" i="10"/>
  <c r="L179" i="10"/>
  <c r="L175" i="10"/>
  <c r="L171" i="10"/>
  <c r="L167" i="10"/>
  <c r="L163" i="10"/>
  <c r="L159" i="10"/>
  <c r="L155" i="10"/>
  <c r="L151" i="10"/>
  <c r="L147" i="10"/>
  <c r="L143" i="10"/>
  <c r="L139" i="10"/>
  <c r="L135" i="10"/>
  <c r="L131" i="10"/>
  <c r="L127" i="10"/>
  <c r="L123" i="10"/>
  <c r="L119" i="10"/>
  <c r="L115" i="10"/>
  <c r="L111" i="10"/>
  <c r="L107" i="10"/>
  <c r="L103" i="10"/>
  <c r="L99" i="10"/>
  <c r="L95" i="10"/>
  <c r="L91" i="10"/>
  <c r="L87" i="10"/>
  <c r="L83" i="10"/>
  <c r="L79" i="10"/>
  <c r="L75" i="10"/>
  <c r="L71" i="10"/>
  <c r="L67" i="10"/>
  <c r="L63" i="10"/>
  <c r="L59" i="10"/>
  <c r="L55" i="10"/>
  <c r="L51" i="10"/>
  <c r="L47" i="10"/>
  <c r="L43" i="10"/>
  <c r="L39" i="10"/>
  <c r="L35" i="10"/>
  <c r="L31" i="10"/>
  <c r="L27" i="10"/>
  <c r="L211" i="10"/>
  <c r="L203" i="10"/>
  <c r="L199" i="10"/>
  <c r="L212" i="10"/>
  <c r="L208" i="10"/>
  <c r="L200" i="10"/>
  <c r="L196" i="10"/>
  <c r="L192" i="10"/>
  <c r="L188" i="10"/>
  <c r="L184" i="10"/>
  <c r="L180" i="10"/>
  <c r="L176" i="10"/>
  <c r="L172" i="10"/>
  <c r="L168" i="10"/>
  <c r="L164" i="10"/>
  <c r="L160" i="10"/>
  <c r="L156" i="10"/>
  <c r="L152" i="10"/>
  <c r="L148" i="10"/>
  <c r="L144" i="10"/>
  <c r="L140" i="10"/>
  <c r="L136" i="10"/>
  <c r="L132" i="10"/>
  <c r="L128" i="10"/>
  <c r="L124" i="10"/>
  <c r="L120" i="10"/>
  <c r="L116" i="10"/>
  <c r="L112" i="10"/>
  <c r="L108" i="10"/>
  <c r="L104" i="10"/>
  <c r="L100" i="10"/>
  <c r="L96" i="10"/>
  <c r="L92" i="10"/>
  <c r="L88" i="10"/>
  <c r="L84" i="10"/>
  <c r="L80" i="10"/>
  <c r="L76" i="10"/>
  <c r="L72" i="10"/>
  <c r="L68" i="10"/>
  <c r="L64" i="10"/>
  <c r="L60" i="10"/>
  <c r="L56" i="10"/>
  <c r="L52" i="10"/>
  <c r="L48" i="10"/>
  <c r="L44" i="10"/>
  <c r="L40" i="10"/>
  <c r="L36" i="10"/>
  <c r="L32" i="10"/>
  <c r="L28" i="10"/>
  <c r="L25" i="10"/>
  <c r="L24" i="10"/>
  <c r="L18" i="10"/>
  <c r="L17" i="10"/>
  <c r="L16" i="10"/>
  <c r="L15" i="10"/>
  <c r="L23" i="10"/>
  <c r="I11" i="10"/>
  <c r="L22" i="10"/>
  <c r="L21" i="10"/>
  <c r="M11" i="10"/>
  <c r="G43" i="2" s="1"/>
  <c r="J11" i="10"/>
  <c r="G40" i="2" s="1"/>
  <c r="L20" i="10"/>
  <c r="O11" i="10"/>
  <c r="G45" i="2" s="1"/>
  <c r="N11" i="10"/>
  <c r="G44" i="2" s="1"/>
  <c r="K11" i="10"/>
  <c r="G41" i="2" s="1"/>
  <c r="L19" i="10"/>
  <c r="E13" i="2"/>
  <c r="F7" i="2"/>
  <c r="G39" i="2" l="1"/>
  <c r="L11" i="10"/>
  <c r="G42" i="2" s="1"/>
  <c r="H11" i="10"/>
  <c r="C4" i="10" l="1"/>
  <c r="H38" i="2" s="1"/>
  <c r="I15" i="2" s="1"/>
  <c r="C5" i="10"/>
  <c r="G49" i="2" s="1"/>
  <c r="G47" i="2"/>
  <c r="G50" i="2"/>
  <c r="D11" i="2"/>
  <c r="D10" i="2"/>
  <c r="D9" i="2"/>
  <c r="A2" i="13" s="1"/>
  <c r="F59" i="2" l="1"/>
  <c r="H61" i="2"/>
  <c r="E9" i="20" l="1"/>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8" i="20"/>
  <c r="C5" i="26" l="1"/>
  <c r="D5" i="26" s="1"/>
  <c r="C4" i="26"/>
  <c r="D4" i="26" s="1"/>
  <c r="G9" i="26"/>
  <c r="G108" i="26"/>
  <c r="G107" i="26"/>
  <c r="G106" i="26"/>
  <c r="G105" i="26"/>
  <c r="G104" i="26"/>
  <c r="G103" i="26"/>
  <c r="G102" i="26"/>
  <c r="G101" i="26"/>
  <c r="G100" i="26"/>
  <c r="G99" i="26"/>
  <c r="G98" i="26"/>
  <c r="G97" i="26"/>
  <c r="G96" i="26"/>
  <c r="G95" i="26"/>
  <c r="G94" i="26"/>
  <c r="G93" i="26"/>
  <c r="G92" i="26"/>
  <c r="G91" i="26"/>
  <c r="G90" i="26"/>
  <c r="G89" i="26"/>
  <c r="G88" i="26"/>
  <c r="G87" i="26"/>
  <c r="G86" i="26"/>
  <c r="G85" i="26"/>
  <c r="G84" i="26"/>
  <c r="G83" i="26"/>
  <c r="G82" i="26"/>
  <c r="G81" i="26"/>
  <c r="G80" i="26"/>
  <c r="G79" i="26"/>
  <c r="G78" i="26"/>
  <c r="G77" i="26"/>
  <c r="G76" i="26"/>
  <c r="G75" i="26"/>
  <c r="G74" i="26"/>
  <c r="G73" i="26"/>
  <c r="G72" i="26"/>
  <c r="G71" i="26"/>
  <c r="G70" i="26"/>
  <c r="G69" i="26"/>
  <c r="G68" i="26"/>
  <c r="G67" i="26"/>
  <c r="G66" i="26"/>
  <c r="G65" i="26"/>
  <c r="G64" i="26"/>
  <c r="G63" i="26"/>
  <c r="G62" i="26"/>
  <c r="G61" i="26"/>
  <c r="G60" i="26"/>
  <c r="G59" i="26"/>
  <c r="G58" i="26"/>
  <c r="G57" i="26"/>
  <c r="G56" i="26"/>
  <c r="G55" i="26"/>
  <c r="G54" i="26"/>
  <c r="G53" i="26"/>
  <c r="G52" i="26"/>
  <c r="G51" i="26"/>
  <c r="G50" i="26"/>
  <c r="G49" i="26"/>
  <c r="G48" i="26"/>
  <c r="G47" i="26"/>
  <c r="G46" i="26"/>
  <c r="G45" i="26"/>
  <c r="G44" i="26"/>
  <c r="G43" i="26"/>
  <c r="G42" i="26"/>
  <c r="G41" i="26"/>
  <c r="G40" i="26"/>
  <c r="G39" i="26"/>
  <c r="G38" i="26"/>
  <c r="G37" i="26"/>
  <c r="G36" i="26"/>
  <c r="G35" i="26"/>
  <c r="G34" i="26"/>
  <c r="G33" i="26"/>
  <c r="G32" i="26"/>
  <c r="G31" i="26"/>
  <c r="G30" i="26"/>
  <c r="G29" i="26"/>
  <c r="G28" i="26"/>
  <c r="G27" i="26"/>
  <c r="G26" i="26"/>
  <c r="G25" i="26"/>
  <c r="G24" i="26"/>
  <c r="G23" i="26"/>
  <c r="G22" i="26"/>
  <c r="G21" i="26"/>
  <c r="G20" i="26"/>
  <c r="G19" i="26"/>
  <c r="G18" i="26"/>
  <c r="G17" i="26"/>
  <c r="G16" i="26"/>
  <c r="G15" i="26"/>
  <c r="G14" i="26"/>
  <c r="G13" i="26"/>
  <c r="G12" i="26"/>
  <c r="G11" i="26"/>
  <c r="G10" i="26"/>
  <c r="E3" i="26" l="1"/>
  <c r="H62" i="2" l="1"/>
  <c r="G63" i="2"/>
  <c r="G64" i="2"/>
  <c r="G65" i="2"/>
  <c r="G72" i="2"/>
  <c r="G71" i="2"/>
  <c r="I70" i="2" l="1"/>
  <c r="J69" i="2" s="1"/>
  <c r="C4" i="20" l="1"/>
  <c r="F66" i="2" s="1"/>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G66" i="2" l="1"/>
  <c r="F106" i="12"/>
  <c r="F105" i="12"/>
  <c r="F104" i="12"/>
  <c r="F103" i="12"/>
  <c r="F102" i="12"/>
  <c r="F101" i="12"/>
  <c r="F100" i="12"/>
  <c r="F99" i="12"/>
  <c r="F98" i="12"/>
  <c r="F97" i="12"/>
  <c r="F96" i="12"/>
  <c r="F95" i="12"/>
  <c r="F94" i="12"/>
  <c r="F93" i="12"/>
  <c r="F92" i="12"/>
  <c r="F91" i="12"/>
  <c r="F90" i="12"/>
  <c r="F89" i="12"/>
  <c r="F88" i="12"/>
  <c r="F87" i="12"/>
  <c r="F86" i="12"/>
  <c r="F85" i="12"/>
  <c r="F84" i="12"/>
  <c r="F83" i="12"/>
  <c r="F82" i="12"/>
  <c r="F81" i="12"/>
  <c r="F80" i="12"/>
  <c r="F79" i="12"/>
  <c r="F78" i="12"/>
  <c r="F77" i="12"/>
  <c r="F76" i="12"/>
  <c r="F75" i="12"/>
  <c r="F74" i="12"/>
  <c r="F73" i="12"/>
  <c r="F72" i="12"/>
  <c r="F71" i="12"/>
  <c r="F70" i="12"/>
  <c r="F69" i="12"/>
  <c r="F68" i="12"/>
  <c r="F67" i="12"/>
  <c r="F66" i="12"/>
  <c r="F65" i="12"/>
  <c r="F64" i="12"/>
  <c r="F63" i="12"/>
  <c r="F62" i="12"/>
  <c r="F61" i="12"/>
  <c r="F60" i="12"/>
  <c r="F59" i="12"/>
  <c r="F58" i="12"/>
  <c r="F57" i="12"/>
  <c r="F56" i="12"/>
  <c r="F55" i="12"/>
  <c r="F54" i="12"/>
  <c r="F53" i="12"/>
  <c r="F52" i="12"/>
  <c r="F51" i="12"/>
  <c r="F50" i="12"/>
  <c r="F49" i="12"/>
  <c r="F48" i="12"/>
  <c r="F47" i="12"/>
  <c r="F46" i="12"/>
  <c r="F45" i="12"/>
  <c r="F44" i="12"/>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1" i="12"/>
  <c r="F10" i="12"/>
  <c r="F9" i="12"/>
  <c r="F8" i="12"/>
  <c r="F7" i="12" l="1"/>
  <c r="P107" i="7" l="1"/>
  <c r="P106" i="7"/>
  <c r="P105" i="7"/>
  <c r="P104" i="7"/>
  <c r="P103" i="7"/>
  <c r="P102" i="7"/>
  <c r="P101" i="7"/>
  <c r="P100" i="7"/>
  <c r="P99" i="7"/>
  <c r="P98" i="7"/>
  <c r="P97" i="7"/>
  <c r="P96" i="7"/>
  <c r="P95" i="7"/>
  <c r="P94" i="7"/>
  <c r="P93" i="7"/>
  <c r="P92" i="7"/>
  <c r="P91" i="7"/>
  <c r="P90" i="7"/>
  <c r="P89" i="7"/>
  <c r="P88" i="7"/>
  <c r="P87" i="7"/>
  <c r="P86" i="7"/>
  <c r="P85" i="7"/>
  <c r="P84" i="7"/>
  <c r="P83" i="7"/>
  <c r="P82" i="7"/>
  <c r="P81" i="7"/>
  <c r="P80" i="7"/>
  <c r="P79" i="7"/>
  <c r="P78" i="7"/>
  <c r="P77" i="7"/>
  <c r="P76" i="7"/>
  <c r="P75" i="7"/>
  <c r="P74" i="7"/>
  <c r="P73" i="7"/>
  <c r="P72" i="7"/>
  <c r="P71" i="7"/>
  <c r="P70" i="7"/>
  <c r="P69" i="7"/>
  <c r="P68" i="7"/>
  <c r="P67" i="7"/>
  <c r="P66" i="7"/>
  <c r="P65" i="7"/>
  <c r="P64" i="7"/>
  <c r="P63" i="7"/>
  <c r="P62" i="7"/>
  <c r="P61" i="7"/>
  <c r="P60" i="7"/>
  <c r="P59" i="7"/>
  <c r="P58" i="7"/>
  <c r="P57" i="7"/>
  <c r="P56" i="7"/>
  <c r="P55" i="7"/>
  <c r="P54" i="7"/>
  <c r="P53" i="7"/>
  <c r="P52" i="7"/>
  <c r="P51" i="7"/>
  <c r="P50" i="7"/>
  <c r="P49" i="7"/>
  <c r="P48" i="7"/>
  <c r="P47" i="7"/>
  <c r="P46" i="7"/>
  <c r="P45" i="7"/>
  <c r="P44" i="7"/>
  <c r="P43" i="7"/>
  <c r="P42" i="7"/>
  <c r="P41" i="7"/>
  <c r="P40" i="7"/>
  <c r="P39" i="7"/>
  <c r="P38" i="7"/>
  <c r="P37" i="7"/>
  <c r="P36" i="7"/>
  <c r="P35" i="7"/>
  <c r="P34" i="7"/>
  <c r="P33" i="7"/>
  <c r="P32" i="7"/>
  <c r="P31" i="7"/>
  <c r="P30" i="7"/>
  <c r="P29" i="7"/>
  <c r="P28" i="7"/>
  <c r="P27" i="7"/>
  <c r="P26" i="7"/>
  <c r="P25" i="7"/>
  <c r="P24" i="7"/>
  <c r="P23" i="7"/>
  <c r="P22" i="7"/>
  <c r="P21" i="7"/>
  <c r="P20" i="7"/>
  <c r="P19" i="7"/>
  <c r="P18" i="7"/>
  <c r="P17" i="7"/>
  <c r="P16" i="7"/>
  <c r="P15" i="7"/>
  <c r="P14" i="7"/>
  <c r="P13" i="7"/>
  <c r="P12" i="7"/>
  <c r="P11" i="7"/>
  <c r="P10" i="7"/>
  <c r="P9" i="7"/>
  <c r="K106" i="11" l="1"/>
  <c r="K105" i="11"/>
  <c r="K104" i="11"/>
  <c r="K103" i="11"/>
  <c r="K102" i="11"/>
  <c r="K101" i="11"/>
  <c r="K100" i="11"/>
  <c r="K99" i="11"/>
  <c r="K98" i="11"/>
  <c r="K97" i="11"/>
  <c r="K96" i="11"/>
  <c r="K95" i="11"/>
  <c r="K94" i="11"/>
  <c r="K93" i="11"/>
  <c r="K92" i="11"/>
  <c r="K91" i="11"/>
  <c r="K90" i="11"/>
  <c r="K89" i="11"/>
  <c r="K88" i="11"/>
  <c r="K87" i="11"/>
  <c r="K86" i="11"/>
  <c r="K85" i="11"/>
  <c r="K84" i="11"/>
  <c r="K83" i="11"/>
  <c r="K82" i="11"/>
  <c r="K81" i="11"/>
  <c r="K80" i="11"/>
  <c r="K79" i="11"/>
  <c r="K78" i="11"/>
  <c r="K77" i="11"/>
  <c r="K76" i="11"/>
  <c r="K75" i="11"/>
  <c r="K74" i="11"/>
  <c r="K73" i="11"/>
  <c r="K72" i="11"/>
  <c r="K71" i="11"/>
  <c r="K70" i="11"/>
  <c r="K69" i="11"/>
  <c r="K68" i="11"/>
  <c r="K67" i="11"/>
  <c r="K66" i="11"/>
  <c r="K65" i="11"/>
  <c r="K64" i="11"/>
  <c r="K63" i="11"/>
  <c r="K62" i="11"/>
  <c r="K61" i="11"/>
  <c r="K60" i="11"/>
  <c r="K59" i="11"/>
  <c r="K58" i="11"/>
  <c r="K57" i="11"/>
  <c r="K56" i="11"/>
  <c r="K55" i="11"/>
  <c r="K54" i="11"/>
  <c r="K53" i="11"/>
  <c r="K52" i="11"/>
  <c r="K51" i="11"/>
  <c r="K50" i="11"/>
  <c r="K49" i="11"/>
  <c r="K48" i="11"/>
  <c r="K47" i="11"/>
  <c r="K46" i="11"/>
  <c r="K45" i="11"/>
  <c r="K44" i="11"/>
  <c r="K43" i="11"/>
  <c r="K42" i="11"/>
  <c r="K41" i="11"/>
  <c r="K40" i="11"/>
  <c r="K39" i="11"/>
  <c r="K38" i="11"/>
  <c r="K37" i="11"/>
  <c r="K36" i="11"/>
  <c r="K35" i="11"/>
  <c r="K34" i="11"/>
  <c r="K33" i="11"/>
  <c r="K32" i="11"/>
  <c r="K31" i="11"/>
  <c r="K30" i="11"/>
  <c r="K29" i="11"/>
  <c r="K28" i="11"/>
  <c r="K27" i="11"/>
  <c r="M106" i="9"/>
  <c r="L106" i="9"/>
  <c r="K106" i="9"/>
  <c r="J106" i="9"/>
  <c r="I106" i="9"/>
  <c r="H106" i="9"/>
  <c r="M105" i="9"/>
  <c r="L105" i="9"/>
  <c r="K105" i="9"/>
  <c r="J105" i="9"/>
  <c r="I105" i="9"/>
  <c r="H105" i="9"/>
  <c r="M104" i="9"/>
  <c r="L104" i="9"/>
  <c r="K104" i="9"/>
  <c r="J104" i="9"/>
  <c r="I104" i="9"/>
  <c r="H104" i="9"/>
  <c r="M103" i="9"/>
  <c r="L103" i="9"/>
  <c r="K103" i="9"/>
  <c r="J103" i="9"/>
  <c r="I103" i="9"/>
  <c r="H103" i="9"/>
  <c r="M102" i="9"/>
  <c r="L102" i="9"/>
  <c r="K102" i="9"/>
  <c r="J102" i="9"/>
  <c r="I102" i="9"/>
  <c r="H102" i="9"/>
  <c r="M101" i="9"/>
  <c r="L101" i="9"/>
  <c r="K101" i="9"/>
  <c r="J101" i="9"/>
  <c r="I101" i="9"/>
  <c r="H101" i="9"/>
  <c r="M100" i="9"/>
  <c r="L100" i="9"/>
  <c r="K100" i="9"/>
  <c r="J100" i="9"/>
  <c r="I100" i="9"/>
  <c r="H100" i="9"/>
  <c r="M99" i="9"/>
  <c r="L99" i="9"/>
  <c r="K99" i="9"/>
  <c r="J99" i="9"/>
  <c r="I99" i="9"/>
  <c r="H99" i="9"/>
  <c r="M98" i="9"/>
  <c r="L98" i="9"/>
  <c r="K98" i="9"/>
  <c r="J98" i="9"/>
  <c r="I98" i="9"/>
  <c r="H98" i="9"/>
  <c r="M97" i="9"/>
  <c r="L97" i="9"/>
  <c r="K97" i="9"/>
  <c r="J97" i="9"/>
  <c r="I97" i="9"/>
  <c r="H97" i="9"/>
  <c r="M96" i="9"/>
  <c r="L96" i="9"/>
  <c r="K96" i="9"/>
  <c r="J96" i="9"/>
  <c r="I96" i="9"/>
  <c r="H96" i="9"/>
  <c r="M95" i="9"/>
  <c r="L95" i="9"/>
  <c r="K95" i="9"/>
  <c r="J95" i="9"/>
  <c r="I95" i="9"/>
  <c r="H95" i="9"/>
  <c r="M94" i="9"/>
  <c r="L94" i="9"/>
  <c r="K94" i="9"/>
  <c r="J94" i="9"/>
  <c r="I94" i="9"/>
  <c r="H94" i="9"/>
  <c r="M93" i="9"/>
  <c r="L93" i="9"/>
  <c r="K93" i="9"/>
  <c r="J93" i="9"/>
  <c r="I93" i="9"/>
  <c r="H93" i="9"/>
  <c r="M92" i="9"/>
  <c r="L92" i="9"/>
  <c r="K92" i="9"/>
  <c r="J92" i="9"/>
  <c r="I92" i="9"/>
  <c r="H92" i="9"/>
  <c r="M91" i="9"/>
  <c r="L91" i="9"/>
  <c r="K91" i="9"/>
  <c r="J91" i="9"/>
  <c r="I91" i="9"/>
  <c r="H91" i="9"/>
  <c r="M90" i="9"/>
  <c r="L90" i="9"/>
  <c r="K90" i="9"/>
  <c r="J90" i="9"/>
  <c r="I90" i="9"/>
  <c r="H90" i="9"/>
  <c r="M89" i="9"/>
  <c r="L89" i="9"/>
  <c r="K89" i="9"/>
  <c r="J89" i="9"/>
  <c r="I89" i="9"/>
  <c r="H89" i="9"/>
  <c r="M88" i="9"/>
  <c r="L88" i="9"/>
  <c r="K88" i="9"/>
  <c r="J88" i="9"/>
  <c r="I88" i="9"/>
  <c r="H88" i="9"/>
  <c r="M87" i="9"/>
  <c r="L87" i="9"/>
  <c r="K87" i="9"/>
  <c r="J87" i="9"/>
  <c r="I87" i="9"/>
  <c r="H87" i="9"/>
  <c r="M86" i="9"/>
  <c r="L86" i="9"/>
  <c r="K86" i="9"/>
  <c r="J86" i="9"/>
  <c r="I86" i="9"/>
  <c r="H86" i="9"/>
  <c r="M85" i="9"/>
  <c r="L85" i="9"/>
  <c r="K85" i="9"/>
  <c r="J85" i="9"/>
  <c r="I85" i="9"/>
  <c r="H85" i="9"/>
  <c r="M84" i="9"/>
  <c r="L84" i="9"/>
  <c r="K84" i="9"/>
  <c r="J84" i="9"/>
  <c r="I84" i="9"/>
  <c r="H84" i="9"/>
  <c r="M83" i="9"/>
  <c r="L83" i="9"/>
  <c r="K83" i="9"/>
  <c r="J83" i="9"/>
  <c r="I83" i="9"/>
  <c r="H83" i="9"/>
  <c r="M82" i="9"/>
  <c r="L82" i="9"/>
  <c r="K82" i="9"/>
  <c r="J82" i="9"/>
  <c r="I82" i="9"/>
  <c r="H82" i="9"/>
  <c r="M81" i="9"/>
  <c r="L81" i="9"/>
  <c r="K81" i="9"/>
  <c r="J81" i="9"/>
  <c r="I81" i="9"/>
  <c r="H81" i="9"/>
  <c r="M80" i="9"/>
  <c r="L80" i="9"/>
  <c r="K80" i="9"/>
  <c r="J80" i="9"/>
  <c r="I80" i="9"/>
  <c r="H80" i="9"/>
  <c r="M79" i="9"/>
  <c r="L79" i="9"/>
  <c r="K79" i="9"/>
  <c r="J79" i="9"/>
  <c r="I79" i="9"/>
  <c r="H79" i="9"/>
  <c r="M78" i="9"/>
  <c r="L78" i="9"/>
  <c r="K78" i="9"/>
  <c r="J78" i="9"/>
  <c r="I78" i="9"/>
  <c r="H78" i="9"/>
  <c r="M77" i="9"/>
  <c r="L77" i="9"/>
  <c r="K77" i="9"/>
  <c r="J77" i="9"/>
  <c r="I77" i="9"/>
  <c r="H77" i="9"/>
  <c r="M76" i="9"/>
  <c r="L76" i="9"/>
  <c r="K76" i="9"/>
  <c r="J76" i="9"/>
  <c r="I76" i="9"/>
  <c r="H76" i="9"/>
  <c r="M75" i="9"/>
  <c r="L75" i="9"/>
  <c r="K75" i="9"/>
  <c r="J75" i="9"/>
  <c r="I75" i="9"/>
  <c r="H75" i="9"/>
  <c r="M74" i="9"/>
  <c r="L74" i="9"/>
  <c r="K74" i="9"/>
  <c r="J74" i="9"/>
  <c r="I74" i="9"/>
  <c r="H74" i="9"/>
  <c r="M73" i="9"/>
  <c r="L73" i="9"/>
  <c r="K73" i="9"/>
  <c r="J73" i="9"/>
  <c r="I73" i="9"/>
  <c r="H73" i="9"/>
  <c r="M72" i="9"/>
  <c r="L72" i="9"/>
  <c r="K72" i="9"/>
  <c r="J72" i="9"/>
  <c r="I72" i="9"/>
  <c r="H72" i="9"/>
  <c r="M71" i="9"/>
  <c r="L71" i="9"/>
  <c r="K71" i="9"/>
  <c r="J71" i="9"/>
  <c r="I71" i="9"/>
  <c r="H71" i="9"/>
  <c r="M70" i="9"/>
  <c r="L70" i="9"/>
  <c r="K70" i="9"/>
  <c r="J70" i="9"/>
  <c r="I70" i="9"/>
  <c r="H70" i="9"/>
  <c r="M69" i="9"/>
  <c r="L69" i="9"/>
  <c r="K69" i="9"/>
  <c r="J69" i="9"/>
  <c r="I69" i="9"/>
  <c r="H69" i="9"/>
  <c r="M68" i="9"/>
  <c r="L68" i="9"/>
  <c r="K68" i="9"/>
  <c r="J68" i="9"/>
  <c r="I68" i="9"/>
  <c r="H68" i="9"/>
  <c r="M67" i="9"/>
  <c r="L67" i="9"/>
  <c r="K67" i="9"/>
  <c r="J67" i="9"/>
  <c r="I67" i="9"/>
  <c r="H67" i="9"/>
  <c r="M66" i="9"/>
  <c r="L66" i="9"/>
  <c r="K66" i="9"/>
  <c r="J66" i="9"/>
  <c r="I66" i="9"/>
  <c r="H66" i="9"/>
  <c r="M65" i="9"/>
  <c r="L65" i="9"/>
  <c r="K65" i="9"/>
  <c r="J65" i="9"/>
  <c r="I65" i="9"/>
  <c r="H65" i="9"/>
  <c r="M64" i="9"/>
  <c r="L64" i="9"/>
  <c r="K64" i="9"/>
  <c r="J64" i="9"/>
  <c r="I64" i="9"/>
  <c r="H64" i="9"/>
  <c r="M63" i="9"/>
  <c r="L63" i="9"/>
  <c r="K63" i="9"/>
  <c r="J63" i="9"/>
  <c r="I63" i="9"/>
  <c r="H63" i="9"/>
  <c r="M62" i="9"/>
  <c r="L62" i="9"/>
  <c r="K62" i="9"/>
  <c r="J62" i="9"/>
  <c r="I62" i="9"/>
  <c r="H62" i="9"/>
  <c r="M61" i="9"/>
  <c r="L61" i="9"/>
  <c r="K61" i="9"/>
  <c r="J61" i="9"/>
  <c r="I61" i="9"/>
  <c r="H61" i="9"/>
  <c r="M60" i="9"/>
  <c r="L60" i="9"/>
  <c r="K60" i="9"/>
  <c r="J60" i="9"/>
  <c r="I60" i="9"/>
  <c r="H60" i="9"/>
  <c r="M59" i="9"/>
  <c r="L59" i="9"/>
  <c r="K59" i="9"/>
  <c r="J59" i="9"/>
  <c r="I59" i="9"/>
  <c r="H59" i="9"/>
  <c r="M58" i="9"/>
  <c r="L58" i="9"/>
  <c r="K58" i="9"/>
  <c r="J58" i="9"/>
  <c r="I58" i="9"/>
  <c r="H58" i="9"/>
  <c r="M57" i="9"/>
  <c r="L57" i="9"/>
  <c r="K57" i="9"/>
  <c r="J57" i="9"/>
  <c r="I57" i="9"/>
  <c r="H57" i="9"/>
  <c r="M106" i="7"/>
  <c r="M105" i="7"/>
  <c r="M104" i="7"/>
  <c r="M103" i="7"/>
  <c r="M102" i="7"/>
  <c r="M101" i="7"/>
  <c r="M100" i="7"/>
  <c r="M99" i="7"/>
  <c r="M98" i="7"/>
  <c r="M97" i="7"/>
  <c r="M96" i="7"/>
  <c r="M95" i="7"/>
  <c r="M94" i="7"/>
  <c r="M93" i="7"/>
  <c r="M92" i="7"/>
  <c r="M91" i="7"/>
  <c r="M90" i="7"/>
  <c r="M89" i="7"/>
  <c r="M88" i="7"/>
  <c r="M87" i="7"/>
  <c r="M86" i="7"/>
  <c r="M85" i="7"/>
  <c r="M84" i="7"/>
  <c r="M83" i="7"/>
  <c r="M82" i="7"/>
  <c r="M81" i="7"/>
  <c r="M80" i="7"/>
  <c r="M79" i="7"/>
  <c r="M78" i="7"/>
  <c r="M77" i="7"/>
  <c r="M76" i="7"/>
  <c r="M75" i="7"/>
  <c r="M74" i="7"/>
  <c r="M73" i="7"/>
  <c r="M72" i="7"/>
  <c r="M71" i="7"/>
  <c r="M70" i="7"/>
  <c r="M69" i="7"/>
  <c r="M68" i="7"/>
  <c r="M67" i="7"/>
  <c r="M66" i="7"/>
  <c r="M65" i="7"/>
  <c r="M64" i="7"/>
  <c r="M63" i="7"/>
  <c r="M62" i="7"/>
  <c r="M61" i="7"/>
  <c r="M60" i="7"/>
  <c r="M59" i="7"/>
  <c r="M58" i="7"/>
  <c r="M57" i="7"/>
  <c r="M56" i="7"/>
  <c r="M55" i="7"/>
  <c r="M54" i="7"/>
  <c r="M53" i="7"/>
  <c r="M52" i="7"/>
  <c r="M51" i="7"/>
  <c r="M50" i="7"/>
  <c r="M49" i="7"/>
  <c r="M48" i="7"/>
  <c r="M47" i="7"/>
  <c r="M46" i="7"/>
  <c r="M45" i="7"/>
  <c r="M44" i="7"/>
  <c r="M43" i="7"/>
  <c r="M42" i="7"/>
  <c r="M41" i="7"/>
  <c r="M40" i="7"/>
  <c r="M39" i="7"/>
  <c r="M38" i="7"/>
  <c r="M37" i="7"/>
  <c r="M36" i="7"/>
  <c r="M35" i="7"/>
  <c r="M34" i="7"/>
  <c r="M33" i="7"/>
  <c r="M32" i="7"/>
  <c r="M31" i="7"/>
  <c r="M30" i="7"/>
  <c r="M29" i="7"/>
  <c r="M28" i="7"/>
  <c r="M27" i="7"/>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I2" i="13" l="1"/>
  <c r="E2" i="13"/>
  <c r="D2" i="13"/>
  <c r="C2" i="13"/>
  <c r="F60" i="2"/>
  <c r="G60" i="2" s="1"/>
  <c r="M107" i="9" l="1"/>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M14" i="9"/>
  <c r="M13" i="9"/>
  <c r="M12" i="9"/>
  <c r="M11" i="9"/>
  <c r="M10" i="9"/>
  <c r="M9" i="9"/>
  <c r="M8" i="9"/>
  <c r="M107" i="7"/>
  <c r="M26" i="7"/>
  <c r="M25" i="7"/>
  <c r="M24" i="7"/>
  <c r="M23" i="7"/>
  <c r="M22" i="7"/>
  <c r="M21" i="7"/>
  <c r="M20" i="7"/>
  <c r="M19" i="7"/>
  <c r="M18" i="7"/>
  <c r="M17" i="7"/>
  <c r="M16" i="7"/>
  <c r="M15" i="7"/>
  <c r="M14" i="7"/>
  <c r="M13" i="7"/>
  <c r="M12" i="7"/>
  <c r="M11" i="7"/>
  <c r="M10" i="7"/>
  <c r="M9" i="7"/>
  <c r="M8" i="7"/>
  <c r="O107" i="4"/>
  <c r="O26" i="4"/>
  <c r="O25" i="4"/>
  <c r="O24" i="4"/>
  <c r="O23" i="4"/>
  <c r="O22" i="4"/>
  <c r="O21" i="4"/>
  <c r="O20" i="4"/>
  <c r="O19" i="4"/>
  <c r="O18" i="4"/>
  <c r="O17" i="4"/>
  <c r="O16" i="4"/>
  <c r="O15" i="4"/>
  <c r="O14" i="4"/>
  <c r="O13" i="4"/>
  <c r="O12" i="4"/>
  <c r="O11" i="4"/>
  <c r="O10" i="4"/>
  <c r="O9" i="4"/>
  <c r="O8" i="4"/>
  <c r="K107" i="11" l="1"/>
  <c r="K26" i="11"/>
  <c r="K25" i="11"/>
  <c r="K24" i="11"/>
  <c r="K23" i="11"/>
  <c r="K22" i="11"/>
  <c r="K21" i="11"/>
  <c r="K20" i="11"/>
  <c r="K19" i="11"/>
  <c r="K18" i="11"/>
  <c r="K17" i="11"/>
  <c r="K16" i="11"/>
  <c r="K15" i="11"/>
  <c r="K14" i="11"/>
  <c r="K13" i="11"/>
  <c r="K12" i="11"/>
  <c r="K11" i="11"/>
  <c r="K10" i="11"/>
  <c r="K8" i="11"/>
  <c r="K9" i="11"/>
  <c r="G54" i="2" l="1"/>
  <c r="L10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K107" i="9"/>
  <c r="J107" i="9"/>
  <c r="I107" i="9"/>
  <c r="H107" i="9"/>
  <c r="K56" i="9"/>
  <c r="J56" i="9"/>
  <c r="I56" i="9"/>
  <c r="H56" i="9"/>
  <c r="K55" i="9"/>
  <c r="J55" i="9"/>
  <c r="I55" i="9"/>
  <c r="H55" i="9"/>
  <c r="K54" i="9"/>
  <c r="J54" i="9"/>
  <c r="I54" i="9"/>
  <c r="H54" i="9"/>
  <c r="K53" i="9"/>
  <c r="J53" i="9"/>
  <c r="I53" i="9"/>
  <c r="H53" i="9"/>
  <c r="K52" i="9"/>
  <c r="J52" i="9"/>
  <c r="I52" i="9"/>
  <c r="H52" i="9"/>
  <c r="K51" i="9"/>
  <c r="J51" i="9"/>
  <c r="I51" i="9"/>
  <c r="H51" i="9"/>
  <c r="K50" i="9"/>
  <c r="J50" i="9"/>
  <c r="I50" i="9"/>
  <c r="H50" i="9"/>
  <c r="K49" i="9"/>
  <c r="J49" i="9"/>
  <c r="I49" i="9"/>
  <c r="H49" i="9"/>
  <c r="K48" i="9"/>
  <c r="J48" i="9"/>
  <c r="I48" i="9"/>
  <c r="H48" i="9"/>
  <c r="K47" i="9"/>
  <c r="J47" i="9"/>
  <c r="I47" i="9"/>
  <c r="H47" i="9"/>
  <c r="K46" i="9"/>
  <c r="J46" i="9"/>
  <c r="I46" i="9"/>
  <c r="H46" i="9"/>
  <c r="K45" i="9"/>
  <c r="J45" i="9"/>
  <c r="I45" i="9"/>
  <c r="H45" i="9"/>
  <c r="K44" i="9"/>
  <c r="J44" i="9"/>
  <c r="I44" i="9"/>
  <c r="H44" i="9"/>
  <c r="K43" i="9"/>
  <c r="J43" i="9"/>
  <c r="I43" i="9"/>
  <c r="H43" i="9"/>
  <c r="K42" i="9"/>
  <c r="J42" i="9"/>
  <c r="I42" i="9"/>
  <c r="H42" i="9"/>
  <c r="K41" i="9"/>
  <c r="J41" i="9"/>
  <c r="I41" i="9"/>
  <c r="H41" i="9"/>
  <c r="K40" i="9"/>
  <c r="J40" i="9"/>
  <c r="I40" i="9"/>
  <c r="H40" i="9"/>
  <c r="K39" i="9"/>
  <c r="J39" i="9"/>
  <c r="I39" i="9"/>
  <c r="H39" i="9"/>
  <c r="K38" i="9"/>
  <c r="J38" i="9"/>
  <c r="I38" i="9"/>
  <c r="H38" i="9"/>
  <c r="K37" i="9"/>
  <c r="J37" i="9"/>
  <c r="I37" i="9"/>
  <c r="H37" i="9"/>
  <c r="K36" i="9"/>
  <c r="J36" i="9"/>
  <c r="I36" i="9"/>
  <c r="H36" i="9"/>
  <c r="K35" i="9"/>
  <c r="J35" i="9"/>
  <c r="I35" i="9"/>
  <c r="H35" i="9"/>
  <c r="K34" i="9"/>
  <c r="J34" i="9"/>
  <c r="I34" i="9"/>
  <c r="H34" i="9"/>
  <c r="K33" i="9"/>
  <c r="J33" i="9"/>
  <c r="I33" i="9"/>
  <c r="H33" i="9"/>
  <c r="K32" i="9"/>
  <c r="J32" i="9"/>
  <c r="I32" i="9"/>
  <c r="H32" i="9"/>
  <c r="K31" i="9"/>
  <c r="J31" i="9"/>
  <c r="I31" i="9"/>
  <c r="H31" i="9"/>
  <c r="K30" i="9"/>
  <c r="J30" i="9"/>
  <c r="I30" i="9"/>
  <c r="H30" i="9"/>
  <c r="K29" i="9"/>
  <c r="J29" i="9"/>
  <c r="I29" i="9"/>
  <c r="H29" i="9"/>
  <c r="K28" i="9"/>
  <c r="J28" i="9"/>
  <c r="I28" i="9"/>
  <c r="H28" i="9"/>
  <c r="K27" i="9"/>
  <c r="J27" i="9"/>
  <c r="I27" i="9"/>
  <c r="H27" i="9"/>
  <c r="K26" i="9"/>
  <c r="J26" i="9"/>
  <c r="I26" i="9"/>
  <c r="H26" i="9"/>
  <c r="K25" i="9"/>
  <c r="J25" i="9"/>
  <c r="I25" i="9"/>
  <c r="H25" i="9"/>
  <c r="K24" i="9"/>
  <c r="J24" i="9"/>
  <c r="I24" i="9"/>
  <c r="H24" i="9"/>
  <c r="K23" i="9"/>
  <c r="J23" i="9"/>
  <c r="I23" i="9"/>
  <c r="H23" i="9"/>
  <c r="K22" i="9"/>
  <c r="J22" i="9"/>
  <c r="I22" i="9"/>
  <c r="H22" i="9"/>
  <c r="K21" i="9"/>
  <c r="J21" i="9"/>
  <c r="I21" i="9"/>
  <c r="H21" i="9"/>
  <c r="K20" i="9"/>
  <c r="J20" i="9"/>
  <c r="I20" i="9"/>
  <c r="H20" i="9"/>
  <c r="K19" i="9"/>
  <c r="J19" i="9"/>
  <c r="I19" i="9"/>
  <c r="H19" i="9"/>
  <c r="K18" i="9"/>
  <c r="J18" i="9"/>
  <c r="I18" i="9"/>
  <c r="H18" i="9"/>
  <c r="K17" i="9"/>
  <c r="J17" i="9"/>
  <c r="I17" i="9"/>
  <c r="H17" i="9"/>
  <c r="K16" i="9"/>
  <c r="J16" i="9"/>
  <c r="I16" i="9"/>
  <c r="H16" i="9"/>
  <c r="K15" i="9"/>
  <c r="J15" i="9"/>
  <c r="I15" i="9"/>
  <c r="H15" i="9"/>
  <c r="K14" i="9"/>
  <c r="J14" i="9"/>
  <c r="I14" i="9"/>
  <c r="H14" i="9"/>
  <c r="K13" i="9"/>
  <c r="J13" i="9"/>
  <c r="I13" i="9"/>
  <c r="H13" i="9"/>
  <c r="K12" i="9"/>
  <c r="J12" i="9"/>
  <c r="I12" i="9"/>
  <c r="H12" i="9"/>
  <c r="K11" i="9"/>
  <c r="J11" i="9"/>
  <c r="I11" i="9"/>
  <c r="H11" i="9"/>
  <c r="K10" i="9"/>
  <c r="J10" i="9"/>
  <c r="I10" i="9"/>
  <c r="H10" i="9"/>
  <c r="K9" i="9"/>
  <c r="J9" i="9"/>
  <c r="I9" i="9"/>
  <c r="H9" i="9"/>
  <c r="K8" i="9"/>
  <c r="J8" i="9"/>
  <c r="I8" i="9"/>
  <c r="H8" i="9"/>
  <c r="G53" i="2" l="1"/>
  <c r="G67" i="2"/>
  <c r="J52" i="2" l="1"/>
  <c r="G2" i="13" l="1"/>
  <c r="G13" i="2"/>
  <c r="G75" i="2"/>
  <c r="F2" i="13" l="1"/>
  <c r="H2" i="13"/>
  <c r="J2" i="13" l="1"/>
</calcChain>
</file>

<file path=xl/comments1.xml><?xml version="1.0" encoding="utf-8"?>
<comments xmlns="http://schemas.openxmlformats.org/spreadsheetml/2006/main">
  <authors>
    <author>usuari_sid</author>
  </authors>
  <commentList>
    <comment ref="D17" authorId="0" shapeId="0">
      <text>
        <r>
          <rPr>
            <b/>
            <sz val="9"/>
            <color indexed="81"/>
            <rFont val="Tahoma"/>
            <family val="2"/>
          </rPr>
          <t>usuari_sid:</t>
        </r>
        <r>
          <rPr>
            <sz val="9"/>
            <color indexed="81"/>
            <rFont val="Tahoma"/>
            <family val="2"/>
          </rPr>
          <t xml:space="preserve">
</t>
        </r>
        <r>
          <rPr>
            <sz val="12"/>
            <color indexed="81"/>
            <rFont val="Arial"/>
            <family val="2"/>
          </rPr>
          <t>Cal aportar, en la pestanya "Projectes Internacionals" i" ERC Grant", una relació dels projectes. En el cas de projectes que no siguin de la UAB, s'haurà d'adjuntar la documentació acreditativa  (amb el codi que s'adjudica a la taula)</t>
        </r>
      </text>
    </comment>
    <comment ref="D18" authorId="0" shapeId="0">
      <text>
        <r>
          <rPr>
            <b/>
            <sz val="9"/>
            <color indexed="81"/>
            <rFont val="Tahoma"/>
            <family val="2"/>
          </rPr>
          <t>usuari_sid:</t>
        </r>
        <r>
          <rPr>
            <sz val="9"/>
            <color indexed="81"/>
            <rFont val="Tahoma"/>
            <family val="2"/>
          </rPr>
          <t xml:space="preserve">
</t>
        </r>
        <r>
          <rPr>
            <sz val="12"/>
            <color indexed="81"/>
            <rFont val="Arial"/>
            <family val="2"/>
          </rPr>
          <t>Cal aportar, en la pestanya "Projectes I+D+i", una relació dels projectes. En el cas de projectes que no siguin de la UAB s'haurà d'adjuntar la documentació acreditativa  (amb el codi que s'indica a la taula)</t>
        </r>
      </text>
    </comment>
    <comment ref="D20" authorId="0" shapeId="0">
      <text>
        <r>
          <rPr>
            <b/>
            <sz val="9"/>
            <color indexed="81"/>
            <rFont val="Tahoma"/>
            <family val="2"/>
          </rPr>
          <t>usuari_sid:</t>
        </r>
        <r>
          <rPr>
            <sz val="9"/>
            <color indexed="81"/>
            <rFont val="Tahoma"/>
            <family val="2"/>
          </rPr>
          <t xml:space="preserve">
</t>
        </r>
        <r>
          <rPr>
            <sz val="12"/>
            <color indexed="81"/>
            <rFont val="Arial"/>
            <family val="2"/>
          </rPr>
          <t>Cal aportar, en la pestanya "Projectes I+D+i", una relació dels projectes. En el cas de projectes que no siguin de la UAB s'haurà d'adjuntar la documentació acreditativa  (amb el codi que s'indica a la taula)</t>
        </r>
      </text>
    </comment>
    <comment ref="D24" authorId="0" shapeId="0">
      <text>
        <r>
          <rPr>
            <b/>
            <sz val="9"/>
            <color indexed="81"/>
            <rFont val="Tahoma"/>
            <family val="2"/>
          </rPr>
          <t>usuari_sid:</t>
        </r>
        <r>
          <rPr>
            <sz val="9"/>
            <color indexed="81"/>
            <rFont val="Tahoma"/>
            <family val="2"/>
          </rPr>
          <t xml:space="preserve">
</t>
        </r>
        <r>
          <rPr>
            <sz val="12"/>
            <color indexed="81"/>
            <rFont val="Tahoma"/>
            <family val="2"/>
          </rPr>
          <t>Cal aportar, en la pestanya "Projectes I+D+i", una relació dels projectes. En el cas de projectes que no siguin de la UAB s'haurà d'adjuntar la documentació acreditativa  (amb el codi que s'indica a la taula)</t>
        </r>
      </text>
    </comment>
    <comment ref="D25" authorId="0" shapeId="0">
      <text>
        <r>
          <rPr>
            <b/>
            <sz val="9"/>
            <color indexed="81"/>
            <rFont val="Tahoma"/>
            <family val="2"/>
          </rPr>
          <t>usuari_sid:</t>
        </r>
        <r>
          <rPr>
            <sz val="9"/>
            <color indexed="81"/>
            <rFont val="Tahoma"/>
            <family val="2"/>
          </rPr>
          <t xml:space="preserve">
</t>
        </r>
        <r>
          <rPr>
            <sz val="12"/>
            <color indexed="81"/>
            <rFont val="Tahoma"/>
            <family val="2"/>
          </rPr>
          <t>Segons consta a la vostra fitxa de professor</t>
        </r>
      </text>
    </comment>
    <comment ref="D34" authorId="0" shapeId="0">
      <text>
        <r>
          <rPr>
            <b/>
            <sz val="9"/>
            <color indexed="81"/>
            <rFont val="Tahoma"/>
            <family val="2"/>
          </rPr>
          <t>usuari_sid:</t>
        </r>
        <r>
          <rPr>
            <sz val="9"/>
            <color indexed="81"/>
            <rFont val="Tahoma"/>
            <family val="2"/>
          </rPr>
          <t xml:space="preserve">
</t>
        </r>
        <r>
          <rPr>
            <sz val="12"/>
            <color indexed="81"/>
            <rFont val="Tahoma"/>
            <family val="2"/>
          </rPr>
          <t>Cal aportar, en la pestanya "Projectes I+D+i", una relació dels projectes. En el cas de projectes que no siguin de la UAB s'haurà d'adjuntar la documentació acreditativa  (amb el codi que s'indica a la taula)</t>
        </r>
      </text>
    </comment>
    <comment ref="D35" authorId="0" shapeId="0">
      <text>
        <r>
          <rPr>
            <b/>
            <sz val="9"/>
            <color indexed="81"/>
            <rFont val="Tahoma"/>
            <family val="2"/>
          </rPr>
          <t>usuari_sid:</t>
        </r>
        <r>
          <rPr>
            <sz val="9"/>
            <color indexed="81"/>
            <rFont val="Tahoma"/>
            <family val="2"/>
          </rPr>
          <t xml:space="preserve">
</t>
        </r>
        <r>
          <rPr>
            <sz val="12"/>
            <color indexed="81"/>
            <rFont val="Tahoma"/>
            <family val="2"/>
          </rPr>
          <t>Segons consta a la vostra fitxa de professor</t>
        </r>
      </text>
    </comment>
    <comment ref="D36" authorId="0" shapeId="0">
      <text>
        <r>
          <rPr>
            <b/>
            <sz val="9"/>
            <color indexed="81"/>
            <rFont val="Tahoma"/>
            <family val="2"/>
          </rPr>
          <t>usuari_sid:</t>
        </r>
        <r>
          <rPr>
            <sz val="9"/>
            <color indexed="81"/>
            <rFont val="Tahoma"/>
            <family val="2"/>
          </rPr>
          <t xml:space="preserve">
</t>
        </r>
        <r>
          <rPr>
            <sz val="12"/>
            <color indexed="81"/>
            <rFont val="Tahoma"/>
            <family val="2"/>
          </rPr>
          <t>Ser membre electe d’institucions o societats acadèmiques de gran prestigi nacional i internacional (no computa ser simplement soci d’una associació, Editor-in-chief ni membre de l’editorial board de revistes científiques) : Exemples: Institut d’estudis catalans, Real acadèmia de les ciències, Reial acadèmia de medicina de Catalunya, American Society of Hematology, Society for Computer Simulation, American psychological association.</t>
        </r>
        <r>
          <rPr>
            <sz val="9"/>
            <color indexed="81"/>
            <rFont val="Tahoma"/>
            <family val="2"/>
          </rPr>
          <t xml:space="preserve">
</t>
        </r>
        <r>
          <rPr>
            <sz val="12"/>
            <color indexed="81"/>
            <rFont val="Tahoma"/>
            <family val="2"/>
          </rPr>
          <t>Llocs de responsabilitat en grans infraestructures científiques (tipus Sincrotró).
Acreditació de recerca avançada (AQU)
Volum econòmic elevat dels recursos de recerca obtinguts respecte a la seva àrea
Xarxes temàtiques nacionals i/o internacionals
Patent en avaluació o publicada
Altres mèrits de gran rellevància a judici de la comissió avaluadora (premis de recerca a investigadors joves, editor-in-chief de revistes científiques de prestigi internacional, membre de l’editorial board de revistes científiques internacionals indexades, preferentment Q1, Q2 del JCR; ponències invitades en congressos de especial rellevància internacional). No computa ser membre d’associacions o institucions científiques, tampoc participació en conferències ni jornades, tampoc avaluador o reviewer de revistes científiques)</t>
        </r>
      </text>
    </comment>
    <comment ref="G46" authorId="0" shapeId="0">
      <text>
        <r>
          <rPr>
            <b/>
            <sz val="9"/>
            <color indexed="81"/>
            <rFont val="Tahoma"/>
            <family val="2"/>
          </rPr>
          <t>usuari_sid:</t>
        </r>
        <r>
          <rPr>
            <sz val="9"/>
            <color indexed="81"/>
            <rFont val="Tahoma"/>
            <family val="2"/>
          </rPr>
          <t xml:space="preserve">
𝑁𝑜𝑚𝑏𝑟𝑒 𝑚í𝑛𝑖𝑚 𝑑𝑒 𝑝𝑢𝑏𝑙𝑖𝑐𝑎𝑐𝑖𝑜𝑛𝑠 𝑝𝑒𝑟 𝑎𝑐𝑟𝑒𝑑𝑖𝑡𝑎𝑐𝑖ó ANECA + AQU segons subàrea de coneixement.. El nombre mínim de publicacions per acreditació correspon al valor mitjà que a títol orientatiu fixa l’ANECA i AQU en cada àmbit de coneixement per aconseguir l’acreditació de titular d´universitat i recerca.</t>
        </r>
      </text>
    </comment>
  </commentList>
</comments>
</file>

<file path=xl/sharedStrings.xml><?xml version="1.0" encoding="utf-8"?>
<sst xmlns="http://schemas.openxmlformats.org/spreadsheetml/2006/main" count="474" uniqueCount="323">
  <si>
    <t>1.- Mèrits de Recerca</t>
  </si>
  <si>
    <t>PUNTS</t>
  </si>
  <si>
    <t>VALORACIÓ DE MÈRITS ESPECIALMENT RELLEVANTS</t>
  </si>
  <si>
    <t>NO</t>
  </si>
  <si>
    <t>NOM</t>
  </si>
  <si>
    <t>DEPARTAMENT</t>
  </si>
  <si>
    <t>*</t>
  </si>
  <si>
    <t>1. P</t>
  </si>
  <si>
    <t>* Es valora amb la mínima puntuació per mèrit per una valoració orientativa, la definitiva serà a judici de la comissió avaluadora</t>
  </si>
  <si>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</si>
  <si>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</si>
  <si>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</si>
  <si>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</si>
  <si>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t>Àrea del coneixement</t>
  </si>
  <si>
    <t xml:space="preserve"> - Nombre de cites rebudes (segons ISI WoK)</t>
  </si>
  <si>
    <t xml:space="preserve"> - Mitja de cites rebudes per àmbit de coneixement al llarg de 5 anys, segons l'agència Thomson (per total de cites obtingudes segons WoS) - Segons la taula que es facilitarà per la convocatòria</t>
  </si>
  <si>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</si>
  <si>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</si>
  <si>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</si>
  <si>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</si>
  <si>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</si>
  <si>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</si>
  <si>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</si>
  <si>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</si>
  <si>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</si>
  <si>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nº IPs workpackage</t>
  </si>
  <si>
    <t>Cuantia de la subvenció</t>
  </si>
  <si>
    <t>Data inici (dia/mes/any)</t>
  </si>
  <si>
    <t>Data final (dia/mes/any)</t>
  </si>
  <si>
    <t>CODI</t>
  </si>
  <si>
    <t>DNI</t>
  </si>
  <si>
    <t>ORDRE</t>
  </si>
  <si>
    <t xml:space="preserve">Omplir la següent graella indicant les dades dels projectes que es demanen. </t>
  </si>
  <si>
    <t>Puntuació projecte</t>
  </si>
  <si>
    <t>PUNTUACIÓ projecte (mínim 3 anys)</t>
  </si>
  <si>
    <t xml:space="preserve">Omplir la següent graella indicant les dades de les publicacions que es demanen. </t>
  </si>
  <si>
    <t>PUNTUACIÓ PUBLICACIONS</t>
  </si>
  <si>
    <t>Nom del conveni</t>
  </si>
  <si>
    <t>Nacional / Internacional</t>
  </si>
  <si>
    <t>Duració conveni (nombre d'anys)</t>
  </si>
  <si>
    <t>Entitats</t>
  </si>
  <si>
    <t>Responsable / Participant</t>
  </si>
  <si>
    <t>P1</t>
  </si>
  <si>
    <t>P2</t>
  </si>
  <si>
    <t>P3</t>
  </si>
  <si>
    <t>P4</t>
  </si>
  <si>
    <t>Participació (si/no) (només si no és IP)</t>
  </si>
  <si>
    <t>Referència completa de la publicació indexada JCR: autors, títol, Revista, pàgina inicial-final.</t>
  </si>
  <si>
    <r>
      <t xml:space="preserve">Cal aportar, en la pestanya </t>
    </r>
    <r>
      <rPr>
        <b/>
        <sz val="9"/>
        <color theme="1"/>
        <rFont val="Calibri"/>
        <family val="2"/>
        <scheme val="minor"/>
      </rPr>
      <t>"Publicacions"</t>
    </r>
    <r>
      <rPr>
        <sz val="9"/>
        <color theme="1"/>
        <rFont val="Calibri"/>
        <family val="2"/>
        <scheme val="minor"/>
      </rPr>
      <t>, una relació de les publicacions indexades JCR, amb indicació del quartil i àrea JCR.</t>
    </r>
  </si>
  <si>
    <t>Conveni/Patent</t>
  </si>
  <si>
    <t>P5</t>
  </si>
  <si>
    <t>* Per a Enginyeria informàtica, també es podran considerar publicacions en proceedings de congressos recollits en el rating de congressos de GII-GRIN-SCIE (http://www.scie.es//gii-grin-scie-rating/).</t>
  </si>
  <si>
    <t>PLANTILLA DE JUSTIFICACIÓ DE PROJECTES D'INNOVACIÓ DOCENT</t>
  </si>
  <si>
    <t>Nom del projecte</t>
  </si>
  <si>
    <t>Amb finançament s/n</t>
  </si>
  <si>
    <t>PLANTILLA DE JUSTIFICACIÓ DE TESIS</t>
  </si>
  <si>
    <r>
      <t xml:space="preserve">2.- Mèrits de Docència                                                                                                     </t>
    </r>
    <r>
      <rPr>
        <sz val="10"/>
        <color theme="1"/>
        <rFont val="Calibri"/>
        <family val="2"/>
        <scheme val="minor"/>
      </rPr>
      <t>La puntuació total obtinguda en aquest apartat es multiplicarà per un factor corrector d'1.5</t>
    </r>
  </si>
  <si>
    <t xml:space="preserve">Duració en anys </t>
  </si>
  <si>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</si>
  <si>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</si>
  <si>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t>DATA de lectura</t>
  </si>
  <si>
    <t>Autor i títol de la tesis</t>
  </si>
  <si>
    <t>Universitat on es va defensar</t>
  </si>
  <si>
    <t>NIU</t>
  </si>
  <si>
    <t xml:space="preserve">2.- Mèrits de Docència </t>
  </si>
  <si>
    <t>3.- Mèrits de Gestió</t>
  </si>
  <si>
    <t>4.- Mèrits molt excepcionals</t>
  </si>
  <si>
    <t>PRIORITZACIÓ PLACES CATEDRÀTIC CONTRACTAT 2018</t>
  </si>
  <si>
    <t xml:space="preserve">Omplir la següent graella indicant les dades que es demanen. </t>
  </si>
  <si>
    <t>Nom de la infraestructura científica</t>
  </si>
  <si>
    <t>DATA inici direcció</t>
  </si>
  <si>
    <t>Ciutat on es troba</t>
  </si>
  <si>
    <t>PLANTILLA DE JUSTIFICACIÓ DE DIRECCIÓ DE GRANS INFRAESTRUCTURES CIENTÍFIQUES</t>
  </si>
  <si>
    <t>Presentació Candidats per Merits rellevants - e-Formularis</t>
  </si>
  <si>
    <t>Projecte UAB</t>
  </si>
  <si>
    <t>SGR de la UAB</t>
  </si>
  <si>
    <t>Segons model aprovat per acord del Consell de Govern de 12 de juliol de 2017 i modificat pel Consell de Govern de 27 de setembre de 2018</t>
  </si>
  <si>
    <t xml:space="preserve">DNI </t>
  </si>
  <si>
    <t xml:space="preserve">DADES PERSONALS </t>
  </si>
  <si>
    <t>Tesis UAB</t>
  </si>
  <si>
    <t>Mèrit</t>
  </si>
  <si>
    <t>DATA</t>
  </si>
  <si>
    <t>1.2- Mèrits de Recerca</t>
  </si>
  <si>
    <t>DATA inici</t>
  </si>
  <si>
    <t>DATA fi</t>
  </si>
  <si>
    <t>PLANTILLA DE JUSTIFICACIÓ MEMBRES D'INTITUCIONS O SOCIETATS ACADÈMIQUES</t>
  </si>
  <si>
    <t>Nom de la societat/institució</t>
  </si>
  <si>
    <t>DATA inici membre</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</si>
  <si>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</si>
  <si>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</si>
  <si>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PARTICIPACIÓ COMISSIONS DE DOCÈNCIA</t>
  </si>
  <si>
    <t>Nombre de períodes de 3 anys</t>
  </si>
  <si>
    <t>PUNTUACIÓ PARTICIPACIÓ COMISSIONS DOCÈNCIA</t>
  </si>
  <si>
    <t>Descripció de la comissió / programa docent</t>
  </si>
  <si>
    <t>ERC Grant</t>
  </si>
  <si>
    <t>PLANTILLA DE JUSTIFICACIÓ D'ALTRES MÈRITS</t>
  </si>
  <si>
    <t xml:space="preserve">AM. Altres mèrits </t>
  </si>
  <si>
    <t>Humanitats</t>
  </si>
  <si>
    <t>N AQU</t>
  </si>
  <si>
    <t>Ciències Socials</t>
  </si>
  <si>
    <t>Ciències</t>
  </si>
  <si>
    <t>Ciències de la Vida</t>
  </si>
  <si>
    <t>CC Mèdiques i de la Salut</t>
  </si>
  <si>
    <t>Enginyeria i Arquitectura</t>
  </si>
  <si>
    <t xml:space="preserve"> - Àrea de coneixement AQU</t>
  </si>
  <si>
    <t xml:space="preserve">a. Projectes internacionals de convocatòries competitives tipus programa marc de la Unió Europea o similars </t>
  </si>
  <si>
    <t>b. Projectes tipus I+D+i del MINECO, I+D+i INIA, I+D+i en Salut o similars (NO COMPTEN LES XARXES TEMÀTIQUES NI ELS GRUPS EMERGENTS)</t>
  </si>
  <si>
    <t>Finançat (si/no)</t>
  </si>
  <si>
    <t>c. SGR</t>
  </si>
  <si>
    <t xml:space="preserve"> ERC Grant</t>
  </si>
  <si>
    <t>PLANTILLA DE JUSTIFICACIÓ D'ERC Grant</t>
  </si>
  <si>
    <t>d. Publicacions. Per a cada candidat es calcularan tres indicadors (P, Q i I) com a mesura de Producció, Qualitat i Impacte</t>
  </si>
  <si>
    <t>d. Publicacions</t>
  </si>
  <si>
    <t>e. Convenis o contractes-any i patents</t>
  </si>
  <si>
    <t>1.2.f. Membre d'institucions o societats acadèmiques</t>
  </si>
  <si>
    <t>1.2.g. Direcció de grans infraestructures científiques</t>
  </si>
  <si>
    <r>
      <t>i. Distincions nacionals i internacionals de gran rellevància (a títol d’exemple: distinció Jaume Vicens Vives, etc.) (no computa nomenaments ni invitacions per coordinar activitats formatives):</t>
    </r>
    <r>
      <rPr>
        <b/>
        <sz val="11"/>
        <color theme="1"/>
        <rFont val="Calibri"/>
        <family val="2"/>
        <scheme val="minor"/>
      </rPr>
      <t xml:space="preserve"> 1 punt</t>
    </r>
  </si>
  <si>
    <t xml:space="preserve">ii. Projectes d’innovació docent: </t>
  </si>
  <si>
    <r>
      <t xml:space="preserve">iii. Trams de docència autonòmics avaluats (no computen els estatals que es donen automàticament): </t>
    </r>
    <r>
      <rPr>
        <b/>
        <sz val="11"/>
        <color theme="1"/>
        <rFont val="Calibri"/>
        <family val="2"/>
        <scheme val="minor"/>
      </rPr>
      <t>1 punt/tram.</t>
    </r>
  </si>
  <si>
    <r>
      <t xml:space="preserve">iv. Direcció/codirecció de tesis doctorals defensades: </t>
    </r>
    <r>
      <rPr>
        <b/>
        <sz val="11"/>
        <color theme="1"/>
        <rFont val="Calibri"/>
        <family val="2"/>
        <scheme val="minor"/>
      </rPr>
      <t>0,35 punts / tesi</t>
    </r>
  </si>
  <si>
    <r>
      <t xml:space="preserve">i. 112 crèdits impartits o 1960h de docència reconeguda o 1120h impartides presencials o més: </t>
    </r>
    <r>
      <rPr>
        <b/>
        <sz val="11"/>
        <color theme="1"/>
        <rFont val="Calibri"/>
        <family val="2"/>
        <scheme val="minor"/>
      </rPr>
      <t>3 punts</t>
    </r>
  </si>
  <si>
    <r>
      <t>ii. 88 crèdits impartits o 1540h de docència reconeguda o 880h impartides presencials o més fins els límits del punt i.:</t>
    </r>
    <r>
      <rPr>
        <b/>
        <sz val="11"/>
        <color theme="1"/>
        <rFont val="Calibri"/>
        <family val="2"/>
        <scheme val="minor"/>
      </rPr>
      <t xml:space="preserve"> 2 punts</t>
    </r>
  </si>
  <si>
    <r>
      <t>iii. 60 crèdits impartits o 1050h de docència reconeguda o 600h impartides presencials o més fins els límits del punt ii.:</t>
    </r>
    <r>
      <rPr>
        <b/>
        <sz val="11"/>
        <color theme="1"/>
        <rFont val="Calibri"/>
        <family val="2"/>
        <scheme val="minor"/>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</si>
  <si>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</si>
  <si>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Periodes de 3 anys (Cal aportar, en la pestanya de "</t>
    </r>
    <r>
      <rPr>
        <b/>
        <sz val="9"/>
        <color theme="1"/>
        <rFont val="Calibri"/>
        <family val="2"/>
        <scheme val="minor"/>
      </rPr>
      <t>Comissions de docència</t>
    </r>
    <r>
      <rPr>
        <sz val="9"/>
        <color theme="1"/>
        <rFont val="Calibri"/>
        <family val="2"/>
        <scheme val="minor"/>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</si>
  <si>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</si>
  <si>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t>2ii. Projectes d’innovació docent</t>
  </si>
  <si>
    <t>2.iv. Tesis</t>
  </si>
  <si>
    <t>2.vi. Participació en comissions de docència / coordinació programes docents (mínim 3 anys)</t>
  </si>
  <si>
    <r>
      <t xml:space="preserve">Indicar el </t>
    </r>
    <r>
      <rPr>
        <sz val="9"/>
        <rFont val="Calibri"/>
        <family val="2"/>
        <scheme val="minor"/>
      </rPr>
      <t>nombre</t>
    </r>
    <r>
      <rPr>
        <sz val="9"/>
        <color theme="1"/>
        <rFont val="Calibri"/>
        <family val="2"/>
        <scheme val="minor"/>
      </rPr>
      <t xml:space="preserve"> d'anys d'exercici de càrrecs. En cas que el càrrec no hagi estat a la UAB aportar documentació acreditativa en la pestanya </t>
    </r>
    <r>
      <rPr>
        <b/>
        <sz val="9"/>
        <color theme="1"/>
        <rFont val="Calibri"/>
        <family val="2"/>
        <scheme val="minor"/>
      </rPr>
      <t>"Altres Mèrits"</t>
    </r>
  </si>
  <si>
    <t>3.- Mèrits de Gestió (màxim 3 punts)</t>
  </si>
  <si>
    <t>PEDIAT,OBST.I GINEC.I MEDIC.PREV.I SALUT</t>
  </si>
  <si>
    <t>D2825</t>
  </si>
  <si>
    <t>MEDICINA</t>
  </si>
  <si>
    <t>D0417</t>
  </si>
  <si>
    <t>D0462</t>
  </si>
  <si>
    <t>MEDICINA PREVENTIVA I SALUT PÚBLICA</t>
  </si>
  <si>
    <t>BIOLOGIA CEL.L  DE FISIOL I D'IMMUNOLOGI</t>
  </si>
  <si>
    <t>D0456</t>
  </si>
  <si>
    <r>
      <t xml:space="preserve">v.2. Experiència docent universitària en matèries reglades de grau i màster de, al menys, 5 anys - </t>
    </r>
    <r>
      <rPr>
        <b/>
        <sz val="11"/>
        <color theme="1"/>
        <rFont val="Calibri"/>
        <family val="2"/>
        <scheme val="minor"/>
      </rPr>
      <t>fora de la UAB</t>
    </r>
  </si>
  <si>
    <r>
      <t xml:space="preserve">v.1. Experiència docent universitària en matèries reglades de grau i màster de, al menys, 5 anys </t>
    </r>
    <r>
      <rPr>
        <b/>
        <sz val="11"/>
        <color theme="1"/>
        <rFont val="Calibri"/>
        <family val="2"/>
        <scheme val="minor"/>
      </rPr>
      <t>a la UAB</t>
    </r>
  </si>
  <si>
    <t>Centre Docent</t>
  </si>
  <si>
    <t>CURS</t>
  </si>
  <si>
    <t>Nombre de crèdits</t>
  </si>
  <si>
    <t>Matèria (de grau o màster)</t>
  </si>
  <si>
    <t>Nombre d'hores</t>
  </si>
  <si>
    <t>PLANTILLA DE JUSTIFICACIÓ D'EXPERIÈNCIA DOCENT FORA DE LA UAB</t>
  </si>
  <si>
    <t>Hores de docència reconeguda</t>
  </si>
  <si>
    <t>Crèdits impartits</t>
  </si>
  <si>
    <r>
      <t xml:space="preserve">Cal aportar, a la pestanya </t>
    </r>
    <r>
      <rPr>
        <b/>
        <sz val="9"/>
        <color theme="1"/>
        <rFont val="Calibri"/>
        <family val="2"/>
        <scheme val="minor"/>
      </rPr>
      <t>"Experiència docent"</t>
    </r>
    <r>
      <rPr>
        <sz val="9"/>
        <color theme="1"/>
        <rFont val="Calibri"/>
        <family val="2"/>
        <scheme val="minor"/>
      </rPr>
      <t xml:space="preserve"> documentació acreditativa a la docència impartida fora de la UAB</t>
    </r>
  </si>
  <si>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theme="1"/>
        <rFont val="Calibri"/>
        <family val="2"/>
        <scheme val="minor"/>
      </rPr>
      <t>0,4 punts per any</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</si>
  <si>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theme="1"/>
        <rFont val="Calibri"/>
        <family val="2"/>
        <scheme val="minor"/>
      </rPr>
      <t>0,2 punts per any</t>
    </r>
  </si>
  <si>
    <r>
      <t xml:space="preserve">4.- Mèrits </t>
    </r>
    <r>
      <rPr>
        <b/>
        <u/>
        <sz val="14"/>
        <color theme="1"/>
        <rFont val="Calibri"/>
        <family val="2"/>
        <scheme val="minor"/>
      </rPr>
      <t>molt</t>
    </r>
    <r>
      <rPr>
        <b/>
        <sz val="14"/>
        <color theme="1"/>
        <rFont val="Calibri"/>
        <family val="2"/>
        <scheme val="minor"/>
      </rPr>
      <t xml:space="preserve"> excepcionals (màxim 3 punts)</t>
    </r>
  </si>
  <si>
    <t>La comissió podrà atorgar fins a 3 punts per mèrits extraordinàriament rellevants i que no s’hagin tingut en compte en els apartats anteriors. La decisió en aquest sentit requerirà el vot favorable de com a mínim 4 membres de la comissió avaluadora i haurà de ser adequadament justificada.</t>
  </si>
  <si>
    <t>Els que apareixen són els que tenim introduïts al sistema, si no és correcte ho podeu modificar</t>
  </si>
  <si>
    <t>PEDIATRIA</t>
  </si>
  <si>
    <t>RADIOLOGIA I MEDICINA FÍSICA</t>
  </si>
  <si>
    <t>nº grups participants (referit  a subprojectes dins de projectes coordinats, sent l'IP del projecte coordinat el candidat)</t>
  </si>
  <si>
    <t>ÀMBIT DE CC DE LA SALUT</t>
  </si>
  <si>
    <t>NIF / NIE</t>
  </si>
  <si>
    <t>Niu</t>
  </si>
  <si>
    <t>Cognoms i Nom</t>
  </si>
  <si>
    <t>Categoria</t>
  </si>
  <si>
    <t>Departament</t>
  </si>
  <si>
    <t>Àrea</t>
  </si>
  <si>
    <t>14249414V</t>
  </si>
  <si>
    <t>ARICETA IRAOLA, MARIA GEMA</t>
  </si>
  <si>
    <t>ASSOCIAT MÈDIC LABORAL</t>
  </si>
  <si>
    <t>PROFESSOR ASSOCIAT LABORAL</t>
  </si>
  <si>
    <t>52190521W</t>
  </si>
  <si>
    <t>CASAS GARCIA, IRMA</t>
  </si>
  <si>
    <t>45471542J</t>
  </si>
  <si>
    <t>COLOBRAN ORIOL, ROGER</t>
  </si>
  <si>
    <t>IMMUNOLOGIA</t>
  </si>
  <si>
    <t>38795299A</t>
  </si>
  <si>
    <t>CRISTÒFOL ADELL, CARLES</t>
  </si>
  <si>
    <t>FARMACOLOGIA , TERAPÈUTICA I TOXICOLOG</t>
  </si>
  <si>
    <t>FARMACOLOGIA I TERAP-ADMINISTRACIO</t>
  </si>
  <si>
    <t>78062824L</t>
  </si>
  <si>
    <t>DOMINGO PEDROL, PEDRO</t>
  </si>
  <si>
    <t>ASSOCIAT MÈDIC LABORAL FINS A 31/08/2016</t>
  </si>
  <si>
    <t>35099569M</t>
  </si>
  <si>
    <t>FLOTATS GIRALT, ALBERTO</t>
  </si>
  <si>
    <t>38785500W</t>
  </si>
  <si>
    <t>MARTI FABREGAS, JOAN</t>
  </si>
  <si>
    <t>46055319G</t>
  </si>
  <si>
    <t>MOLL SANCHEZ, JAVIER</t>
  </si>
  <si>
    <t>PROFESSOR ASSOCIAT VETERINARI</t>
  </si>
  <si>
    <t>MEDICINA I CIRURGIA ANIMALS</t>
  </si>
  <si>
    <t>52171296M</t>
  </si>
  <si>
    <t>SORIANO MAS, CARLES</t>
  </si>
  <si>
    <t>PSICOBIOLOGIA I METODOLOGIA CC SALUT</t>
  </si>
  <si>
    <t>PSICOBIOLOGIA</t>
  </si>
  <si>
    <t>43401371A</t>
  </si>
  <si>
    <t>TORRES BENITEZ, FERRAN</t>
  </si>
  <si>
    <t>codi dep</t>
  </si>
  <si>
    <t>codi àrea</t>
  </si>
  <si>
    <t>NOM I COGNOMS</t>
  </si>
  <si>
    <t>D282503</t>
  </si>
  <si>
    <t>D282501</t>
  </si>
  <si>
    <t>D045603</t>
  </si>
  <si>
    <t>D046201</t>
  </si>
  <si>
    <t>D041702</t>
  </si>
  <si>
    <t>D041701</t>
  </si>
  <si>
    <t>D0459</t>
  </si>
  <si>
    <t>D045901</t>
  </si>
  <si>
    <t>D0452</t>
  </si>
  <si>
    <t>D045202</t>
  </si>
  <si>
    <t>DENOMINADOR</t>
  </si>
  <si>
    <t>I</t>
  </si>
  <si>
    <t>Quartil (1, 2 o 3) com a 1r, últim autor o autor en correspondència</t>
  </si>
  <si>
    <t>2, Com a segon o penúltim autor</t>
  </si>
  <si>
    <t>Columna1</t>
  </si>
  <si>
    <t>Columna2</t>
  </si>
  <si>
    <t>1. Primer, últim autor, o autor en correspondència</t>
  </si>
  <si>
    <t>3, Altres posicions</t>
  </si>
  <si>
    <t>Coordinació general projectes tipus EU o similar</t>
  </si>
  <si>
    <t>IP ≥2 projectes I+D+i del MINECO o similar</t>
  </si>
  <si>
    <t>IP de projectes I+D+i del MINECO o similar</t>
  </si>
  <si>
    <t>Coordinació d´un subprojecte tipus EU o similar</t>
  </si>
  <si>
    <t>Co-IP de projectes I+D+i del MINECO o similar</t>
  </si>
  <si>
    <t>Primer quartil ingressos per transferència (en el grup de departaments que correspongui segons les últimes dades disponibles seguint els criteris de l’article 7.2.2 del Model de Dedicació Acadèmica) (*)</t>
  </si>
  <si>
    <t>Obtenció de dues o més beques postdoctorals competitives tipus Marie Curie, Beatriu de Pinós o Juan de la Cierva de forma consecutiva.</t>
  </si>
  <si>
    <t>2 patents llicenciades o en explotació (*)</t>
  </si>
  <si>
    <t>Participació d´un projecte tipus EU o similar</t>
  </si>
  <si>
    <t>Segon quartil ingressos per transferència (en el grup de departaments que correspongui segons les últimes dades disponibles seguint els criteris de l’article 7.2.2 del Model de Dedicació Acadèmica) (*)</t>
  </si>
  <si>
    <t>Obtenció d’alguna beca postdoctoral competitives tipus Marie Curie, Beatriu de Pinós o Juan de la Cierva</t>
  </si>
  <si>
    <t>patent llicenciada o en explotació (*)</t>
  </si>
  <si>
    <t>Participació d´un projecte I+D+i del MINECO o similar</t>
  </si>
  <si>
    <t>Altres</t>
  </si>
  <si>
    <t>Index R</t>
  </si>
  <si>
    <t>Alguns ingressos per transferència (per sota del 2n quartil)  (*)</t>
  </si>
  <si>
    <t>Nombre de citesrebudes segos ISI WoK</t>
  </si>
  <si>
    <t xml:space="preserve">WoS Category </t>
  </si>
  <si>
    <t>C normalitzat</t>
  </si>
  <si>
    <t xml:space="preserve">WOS Domain </t>
  </si>
  <si>
    <t xml:space="preserve">ALLERGY </t>
  </si>
  <si>
    <t xml:space="preserve">Health Sciences </t>
  </si>
  <si>
    <t xml:space="preserve">ANESTHESIOLOGY </t>
  </si>
  <si>
    <t xml:space="preserve">AUDIOLOGY &amp; SPEECH-LANGUAGE PATHOLOGY </t>
  </si>
  <si>
    <t xml:space="preserve">CARDIAC &amp; CARDIOVASCULAR SYSTEMS </t>
  </si>
  <si>
    <t xml:space="preserve">CRITICAL CARE MEDICINE </t>
  </si>
  <si>
    <t xml:space="preserve">DENTISTRY, ORAL SURGERY &amp; MEDICINE </t>
  </si>
  <si>
    <t xml:space="preserve">DERMATOLOGY </t>
  </si>
  <si>
    <t xml:space="preserve">EMERGENCY MEDICINE </t>
  </si>
  <si>
    <t xml:space="preserve">GASTROENTEROLOGY &amp; HEPATOLOGY </t>
  </si>
  <si>
    <t xml:space="preserve">GERIATRICS &amp; GERONTOLOGY </t>
  </si>
  <si>
    <t xml:space="preserve">HEALTH CARE SCIENCES &amp; SERVICES </t>
  </si>
  <si>
    <t xml:space="preserve">HEMATOLOGY </t>
  </si>
  <si>
    <t xml:space="preserve">INFECTIOUS DISEASES </t>
  </si>
  <si>
    <t xml:space="preserve">INTEGRATIVE &amp; COMPLEMENTARY MEDICINE </t>
  </si>
  <si>
    <t xml:space="preserve">MEDICAL ETHICS </t>
  </si>
  <si>
    <t xml:space="preserve">MEDICAL INFORMATICS </t>
  </si>
  <si>
    <t xml:space="preserve">MEDICAL LABORATORY TECHNOLOGY </t>
  </si>
  <si>
    <t xml:space="preserve">MEDICINE, GENERAL &amp; INTERNAL </t>
  </si>
  <si>
    <t xml:space="preserve">MEDICINE, LEGAL </t>
  </si>
  <si>
    <t xml:space="preserve">MEDICINE, RESEARCH &amp; EXPERIMENTAL </t>
  </si>
  <si>
    <t xml:space="preserve">NURSING </t>
  </si>
  <si>
    <t xml:space="preserve">NUTRITION &amp; DIETETICS </t>
  </si>
  <si>
    <t xml:space="preserve">OBSTETRICS &amp; GYNECOLOGY </t>
  </si>
  <si>
    <t xml:space="preserve">ONCOLOGY </t>
  </si>
  <si>
    <t xml:space="preserve">OPHTHALMOLOGY </t>
  </si>
  <si>
    <t xml:space="preserve">ORTHOPEDICS </t>
  </si>
  <si>
    <t xml:space="preserve">OTORHINOLARYNGOLOGY </t>
  </si>
  <si>
    <t xml:space="preserve">PATHOLOGY </t>
  </si>
  <si>
    <t xml:space="preserve">PEDIATRICS </t>
  </si>
  <si>
    <t xml:space="preserve">PERIPHERAL VASCULAR DISEASE </t>
  </si>
  <si>
    <t xml:space="preserve">PRIMARY HEALTH CARE </t>
  </si>
  <si>
    <t xml:space="preserve">PUBLIC, ENVIRONMENTAL &amp; OCCUPATIONAL HEALTH </t>
  </si>
  <si>
    <t xml:space="preserve">RADIOLOGY, NUCLEAR MEDICINE &amp; MEDICAL IMAGING </t>
  </si>
  <si>
    <t xml:space="preserve">REHABILITATION </t>
  </si>
  <si>
    <t xml:space="preserve">REPRODUCTIVE BIOLOGY </t>
  </si>
  <si>
    <t xml:space="preserve">RESPIRATORY SYSTEM </t>
  </si>
  <si>
    <t xml:space="preserve">RHEUMATOLOGY </t>
  </si>
  <si>
    <t xml:space="preserve">SPORT SCIENCES </t>
  </si>
  <si>
    <t xml:space="preserve">SURGERY </t>
  </si>
  <si>
    <t xml:space="preserve">TOXICOLOGY </t>
  </si>
  <si>
    <t xml:space="preserve">TRANSPLANTATION </t>
  </si>
  <si>
    <t xml:space="preserve">TROPICAL MEDICINE </t>
  </si>
  <si>
    <t xml:space="preserve">UROLOGY &amp; NEPHROLOGY </t>
  </si>
  <si>
    <t>WoS Category</t>
  </si>
  <si>
    <t>PLANTILLA DE JUSTIFICACIÓ DE PUBLICACIONS. ÀMBIT  Ciències de la Salut</t>
  </si>
  <si>
    <t>Ìndex Àrea Coneixement</t>
  </si>
  <si>
    <t>N4</t>
  </si>
  <si>
    <t>N1</t>
  </si>
  <si>
    <t>N2</t>
  </si>
  <si>
    <t>N3</t>
  </si>
  <si>
    <t xml:space="preserve"> n1</t>
  </si>
  <si>
    <t xml:space="preserve"> n2</t>
  </si>
  <si>
    <t xml:space="preserve"> n3</t>
  </si>
  <si>
    <t>Posició autoria article indexat</t>
  </si>
  <si>
    <t>2. I</t>
  </si>
  <si>
    <t>𝑁1: n𝑜𝑚𝑏𝑟𝑒 𝑡𝑜𝑡𝑎𝑙 𝑑𝑒 𝑝𝑢𝑏𝑙𝑖𝑐𝑎𝑐𝑖𝑜𝑛𝑠 𝑖𝑛𝑑𝑒𝑥𝑎𝑑𝑒𝑠 𝐽𝐶𝑅 de Q1 i Q2 com a primer, últim autor, o autor en correspondència;</t>
  </si>
  <si>
    <t>N2: n𝑜𝑚𝑏𝑟𝑒 𝑡𝑜𝑡𝑎𝑙 𝑑𝑒 𝑝𝑢𝑏𝑙𝑖𝑐𝑎𝑐𝑖𝑜𝑛𝑠 𝑖𝑛𝑑𝑒𝑥𝑎𝑑𝑒𝑠 𝐽𝐶𝑅 de Q1 i Q2 com segon o penúltim autor;</t>
  </si>
  <si>
    <t>N3: n𝑜𝑚𝑏𝑟𝑒 𝑡𝑜𝑡𝑎𝑙 𝑑𝑒 𝑝𝑢𝑏𝑙𝑖𝑐𝑎𝑐𝑖𝑜𝑛𝑠 𝑖𝑛𝑑𝑒𝑥𝑎𝑑𝑒𝑠 𝐽𝐶𝑅 de Q1 i Q2 en altres posicions;</t>
  </si>
  <si>
    <t>N4: altres articles o publicacions rellevants (llibres o capítols de llibres que estiguin en editorials incloses al SPI).</t>
  </si>
  <si>
    <t>n1: n𝑜𝑚𝑏𝑟𝑒 𝑡𝑜𝑡𝑎𝑙 𝑑𝑒 𝑝𝑢𝑏𝑙𝑖𝑐𝑎𝑐𝑖𝑜𝑛𝑠 𝑖𝑛𝑑𝑒𝑥𝑎𝑑𝑒𝑠 𝐽𝐶𝑅 de Q3 i Q4 com a primer, últim autor, o autor en correspondència;</t>
  </si>
  <si>
    <t>n2: n𝑜𝑚𝑏𝑟𝑒 𝑡𝑜𝑡𝑎𝑙 𝑑𝑒 𝑝𝑢𝑏𝑙𝑖𝑐𝑎𝑐𝑖𝑜𝑛𝑠 𝑖𝑛𝑑𝑒𝑥𝑎𝑑𝑒𝑠 𝐽𝐶𝑅 de Q3 i Q4 com segon o penúltim autor;</t>
  </si>
  <si>
    <t>n3: n𝑜𝑚𝑏𝑟𝑒 𝑡𝑜𝑡𝑎𝑙 𝑑𝑒 𝑝𝑢𝑏𝑙𝑖𝑐𝑎𝑐𝑖𝑜𝑛𝑠 𝑖𝑛𝑑𝑒𝑥𝑎𝑑𝑒𝑠 𝐽𝐶𝑅 de Q3 i Q4 en altres posicions.</t>
  </si>
  <si>
    <t>PLANTILLA DE JUSTIFICACIÓ D'INGRESSOS PER TRANSFERÈNCIA</t>
  </si>
  <si>
    <t>QUARTIL D'INGRESSOS PER TRANSFERÈNCIA</t>
  </si>
  <si>
    <t>PROJECTES INTERNACIONALS</t>
  </si>
  <si>
    <r>
      <t xml:space="preserve">IP workpackage </t>
    </r>
    <r>
      <rPr>
        <b/>
        <sz val="11"/>
        <color theme="1"/>
        <rFont val="Calibri"/>
        <family val="2"/>
        <scheme val="minor"/>
      </rPr>
      <t>(només si no és IP)</t>
    </r>
  </si>
  <si>
    <r>
      <t xml:space="preserve">Participació </t>
    </r>
    <r>
      <rPr>
        <b/>
        <sz val="11"/>
        <color theme="1"/>
        <rFont val="Calibri"/>
        <family val="2"/>
        <scheme val="minor"/>
      </rPr>
      <t xml:space="preserve"> (només si no és IP)</t>
    </r>
  </si>
  <si>
    <t>projecte (mínim 3 anys)</t>
  </si>
  <si>
    <t>PROJECTES INNOVACIÓ DOCENT</t>
  </si>
  <si>
    <t>CONVENIS-ANY</t>
  </si>
  <si>
    <t>Nivell</t>
  </si>
  <si>
    <t>≥3 patents llicenciadas o en explotació</t>
  </si>
  <si>
    <t>Ordre</t>
  </si>
  <si>
    <t>Nom de la beca</t>
  </si>
  <si>
    <t>data d'inici</t>
  </si>
  <si>
    <t>data fi</t>
  </si>
  <si>
    <t>OBTENCIÓ DE BEQUES POSTDOCTORAL COMPETITIVES</t>
  </si>
  <si>
    <t>Marie Curie</t>
  </si>
  <si>
    <t>Beatriu de Pinós</t>
  </si>
  <si>
    <t>Juan de la Cierva</t>
  </si>
  <si>
    <t>co IP (hi ha més d'un IP)</t>
  </si>
  <si>
    <t>IP únic del projecte</t>
  </si>
  <si>
    <t>PROJECTES I+D+i</t>
  </si>
  <si>
    <t>CONVENIS I PATENTS</t>
  </si>
  <si>
    <t>Criteris priorització mèrits especialment rellevants</t>
  </si>
  <si>
    <r>
      <rPr>
        <b/>
        <sz val="11"/>
        <color theme="1"/>
        <rFont val="Calibri"/>
        <family val="2"/>
        <scheme val="minor"/>
      </rPr>
      <t>Nomès  per a publicacions no indexades JCR:</t>
    </r>
    <r>
      <rPr>
        <sz val="11"/>
        <color theme="1"/>
        <rFont val="Calibri"/>
        <family val="2"/>
        <scheme val="minor"/>
      </rPr>
      <t xml:space="preserve"> altres articles o publicacions rellevants (llibres o capítols de llibres que estiguin en editorials incloses al SPI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</si>
</sst>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000"/>
  </numFmts>
  <fonts count="38" x14ac:knownFonts="1">
    <font>
      <sz val="11"/>
      <color theme="1"/>
      <name val="Calibri"/>
      <family val="2"/>
      <scheme val="minor"/>
    </font>
    <font>
      <b/>
      <sz val="11"/>
      <color theme="1"/>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b/>
      <sz val="16"/>
      <color theme="1"/>
      <name val="Calibri"/>
      <family val="2"/>
      <scheme val="minor"/>
    </font>
    <font>
      <sz val="10"/>
      <color theme="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sz val="11"/>
      <color theme="0"/>
      <name val="Calibri"/>
      <family val="2"/>
      <scheme val="minor"/>
    </font>
    <font>
      <sz val="9"/>
      <name val="Calibri"/>
      <family val="2"/>
      <scheme val="minor"/>
    </font>
    <font>
      <u/>
      <sz val="11"/>
      <color theme="10"/>
      <name val="Calibri"/>
      <family val="2"/>
      <scheme val="minor"/>
    </font>
    <font>
      <u/>
      <sz val="11"/>
      <color theme="0"/>
      <name val="Calibri"/>
      <family val="2"/>
      <scheme val="minor"/>
    </font>
    <font>
      <b/>
      <sz val="12"/>
      <name val="Times New Roman"/>
      <family val="1"/>
    </font>
    <font>
      <b/>
      <sz val="12"/>
      <color rgb="FFFF0000"/>
      <name val="Calibri"/>
      <family val="2"/>
      <scheme val="minor"/>
    </font>
    <font>
      <sz val="11"/>
      <color theme="1"/>
      <name val="Calibri"/>
      <family val="2"/>
      <scheme val="minor"/>
    </font>
    <font>
      <b/>
      <sz val="9"/>
      <color indexed="81"/>
      <name val="Tahoma"/>
      <family val="2"/>
    </font>
    <font>
      <sz val="9"/>
      <color indexed="81"/>
      <name val="Tahoma"/>
      <family val="2"/>
    </font>
    <font>
      <sz val="12"/>
      <color indexed="81"/>
      <name val="Tahoma"/>
      <family val="2"/>
    </font>
    <font>
      <sz val="12"/>
      <color indexed="81"/>
      <name val="Arial"/>
      <family val="2"/>
    </font>
    <font>
      <b/>
      <sz val="10"/>
      <color theme="1"/>
      <name val="Calibri"/>
      <family val="2"/>
      <scheme val="minor"/>
    </font>
    <font>
      <sz val="10"/>
      <color rgb="FF000000"/>
      <name val="Calibri"/>
      <family val="2"/>
      <scheme val="minor"/>
    </font>
    <font>
      <b/>
      <sz val="10"/>
      <color rgb="FF000000"/>
      <name val="Calibri"/>
      <family val="2"/>
      <scheme val="minor"/>
    </font>
    <font>
      <sz val="11"/>
      <color theme="3"/>
      <name val="Calibri"/>
      <family val="2"/>
      <scheme val="minor"/>
    </font>
    <font>
      <sz val="1"/>
      <color theme="0"/>
      <name val="Calibri"/>
      <family val="2"/>
      <scheme val="minor"/>
    </font>
    <font>
      <sz val="8"/>
      <color theme="1"/>
      <name val="Calibri"/>
      <family val="2"/>
      <scheme val="minor"/>
    </font>
    <font>
      <b/>
      <sz val="11"/>
      <color theme="0"/>
      <name val="Calibri"/>
      <family val="2"/>
      <scheme val="minor"/>
    </font>
    <font>
      <sz val="1"/>
      <color theme="9" tint="0.59999389629810485"/>
      <name val="Calibri"/>
      <family val="2"/>
      <scheme val="minor"/>
    </font>
    <font>
      <sz val="9"/>
      <color theme="0"/>
      <name val="Calibri"/>
      <family val="2"/>
      <scheme val="minor"/>
    </font>
    <font>
      <b/>
      <sz val="16"/>
      <color theme="0"/>
      <name val="Calibri"/>
      <family val="2"/>
      <scheme val="minor"/>
    </font>
    <font>
      <sz val="8"/>
      <color theme="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6"/>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theme="4"/>
      </patternFill>
    </fill>
    <fill>
      <patternFill patternType="solid">
        <fgColor theme="0"/>
        <bgColor theme="4" tint="0.79998168889431442"/>
      </patternFill>
    </fill>
  </fills>
  <borders count="2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rgb="FF0070C0"/>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theme="9" tint="-0.499984740745262"/>
      </left>
      <right style="thin">
        <color theme="9" tint="-0.499984740745262"/>
      </right>
      <top style="thin">
        <color theme="9" tint="-0.499984740745262"/>
      </top>
      <bottom style="thin">
        <color theme="9" tint="-0.499984740745262"/>
      </bottom>
      <diagonal/>
    </border>
    <border>
      <left style="thin">
        <color theme="9" tint="-0.499984740745262"/>
      </left>
      <right style="thin">
        <color theme="9" tint="-0.499984740745262"/>
      </right>
      <top/>
      <bottom style="thin">
        <color theme="9" tint="-0.499984740745262"/>
      </bottom>
      <diagonal/>
    </border>
    <border>
      <left style="medium">
        <color theme="9" tint="-0.499984740745262"/>
      </left>
      <right style="medium">
        <color theme="9" tint="-0.499984740745262"/>
      </right>
      <top style="medium">
        <color theme="9" tint="-0.499984740745262"/>
      </top>
      <bottom style="medium">
        <color theme="9" tint="-0.499984740745262"/>
      </bottom>
      <diagonal/>
    </border>
    <border>
      <left style="thin">
        <color theme="9" tint="-0.499984740745262"/>
      </left>
      <right/>
      <top style="thin">
        <color theme="9" tint="-0.499984740745262"/>
      </top>
      <bottom style="thin">
        <color theme="9" tint="-0.499984740745262"/>
      </bottom>
      <diagonal/>
    </border>
  </borders>
  <cellStyleXfs count="3">
    <xf numFmtId="0" fontId="0" fillId="0" borderId="0"/>
    <xf numFmtId="0" fontId="16" fillId="4" borderId="0" applyNumberFormat="0" applyBorder="0" applyAlignment="0" applyProtection="0"/>
    <xf numFmtId="0" fontId="18" fillId="0" borderId="0" applyNumberFormat="0" applyFill="0" applyBorder="0" applyAlignment="0" applyProtection="0"/>
  </cellStyleXfs>
  <cellXfs count="278">
    <xf numFmtId="0" fontId="0" fillId="0" borderId="0" xfId="0"/>
    <xf numFmtId="0" fontId="2" fillId="0" borderId="0" xfId="0" applyFont="1" applyAlignment="1" applyProtection="1">
      <alignment vertical="center"/>
    </xf>
    <xf numFmtId="0" fontId="5" fillId="0" borderId="0" xfId="0" applyFont="1" applyBorder="1" applyAlignment="1" applyProtection="1">
      <alignment vertical="center"/>
    </xf>
    <xf numFmtId="0" fontId="0" fillId="0" borderId="2" xfId="0" applyBorder="1" applyProtection="1">
      <protection locked="0"/>
    </xf>
    <xf numFmtId="0" fontId="6" fillId="0" borderId="0" xfId="0" applyFont="1" applyAlignment="1" applyProtection="1">
      <alignment vertical="center"/>
    </xf>
    <xf numFmtId="0" fontId="0" fillId="0" borderId="0" xfId="0" applyAlignment="1">
      <alignment horizontal="center"/>
    </xf>
    <xf numFmtId="0" fontId="0" fillId="0" borderId="0" xfId="0" applyAlignment="1" applyProtection="1">
      <alignment vertical="center"/>
    </xf>
    <xf numFmtId="0" fontId="1" fillId="0" borderId="0" xfId="0" applyFont="1" applyAlignment="1" applyProtection="1">
      <alignment vertical="center"/>
    </xf>
    <xf numFmtId="0" fontId="1" fillId="0" borderId="0" xfId="0" applyFont="1"/>
    <xf numFmtId="0" fontId="0" fillId="0" borderId="0" xfId="0" applyAlignment="1">
      <alignment vertical="center"/>
    </xf>
    <xf numFmtId="0" fontId="0" fillId="0" borderId="0" xfId="0" applyBorder="1"/>
    <xf numFmtId="0" fontId="13" fillId="0" borderId="0" xfId="0" applyFont="1" applyBorder="1" applyAlignment="1">
      <alignment horizontal="left" wrapText="1"/>
    </xf>
    <xf numFmtId="2" fontId="0" fillId="3" borderId="2" xfId="0" applyNumberFormat="1" applyFill="1" applyBorder="1"/>
    <xf numFmtId="0" fontId="0" fillId="0" borderId="0" xfId="0" applyFill="1" applyBorder="1" applyAlignment="1" applyProtection="1">
      <alignment horizontal="center" vertical="center"/>
    </xf>
    <xf numFmtId="0" fontId="1" fillId="0" borderId="0" xfId="0" applyFont="1" applyAlignment="1">
      <alignment vertical="center"/>
    </xf>
    <xf numFmtId="2" fontId="0" fillId="0" borderId="0" xfId="0" applyNumberFormat="1"/>
    <xf numFmtId="0" fontId="6" fillId="0" borderId="0" xfId="0" applyFont="1" applyFill="1" applyBorder="1" applyAlignment="1">
      <alignment vertical="center"/>
    </xf>
    <xf numFmtId="0" fontId="15" fillId="0" borderId="0" xfId="0" applyFont="1" applyAlignment="1">
      <alignment horizontal="justify" vertical="center"/>
    </xf>
    <xf numFmtId="2" fontId="0" fillId="0" borderId="0" xfId="0" applyNumberFormat="1" applyFill="1" applyBorder="1" applyAlignment="1" applyProtection="1">
      <alignment horizontal="center" vertical="center"/>
    </xf>
    <xf numFmtId="0" fontId="19" fillId="0" borderId="0" xfId="2" applyFont="1"/>
    <xf numFmtId="0" fontId="0" fillId="3" borderId="2" xfId="0" applyFill="1" applyBorder="1"/>
    <xf numFmtId="14" fontId="0" fillId="0" borderId="2" xfId="0" applyNumberFormat="1" applyBorder="1" applyProtection="1">
      <protection locked="0"/>
    </xf>
    <xf numFmtId="0" fontId="0" fillId="0" borderId="2" xfId="0" applyBorder="1" applyAlignment="1" applyProtection="1">
      <alignment vertical="center" wrapText="1"/>
      <protection locked="0"/>
    </xf>
    <xf numFmtId="0" fontId="3" fillId="0" borderId="12"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8" fillId="2" borderId="12" xfId="0" applyFont="1" applyFill="1" applyBorder="1" applyAlignment="1" applyProtection="1">
      <alignment vertical="center"/>
    </xf>
    <xf numFmtId="0" fontId="9" fillId="2" borderId="6" xfId="0" applyFont="1" applyFill="1" applyBorder="1" applyAlignment="1" applyProtection="1">
      <alignment vertical="center"/>
    </xf>
    <xf numFmtId="0" fontId="0" fillId="2" borderId="6" xfId="0" applyFill="1" applyBorder="1" applyAlignment="1" applyProtection="1">
      <alignment vertical="center"/>
    </xf>
    <xf numFmtId="0" fontId="0" fillId="2" borderId="13" xfId="0" applyFill="1" applyBorder="1" applyAlignment="1" applyProtection="1">
      <alignment vertical="center"/>
    </xf>
    <xf numFmtId="0" fontId="1" fillId="2" borderId="6" xfId="0" applyFont="1" applyFill="1" applyBorder="1" applyAlignment="1" applyProtection="1">
      <alignment vertical="center"/>
    </xf>
    <xf numFmtId="0" fontId="5" fillId="0" borderId="0" xfId="0" applyFont="1" applyBorder="1" applyAlignment="1" applyProtection="1">
      <alignment horizontal="left" vertical="center"/>
    </xf>
    <xf numFmtId="0" fontId="0" fillId="0" borderId="0" xfId="0" applyBorder="1" applyAlignment="1" applyProtection="1">
      <alignment vertical="center"/>
    </xf>
    <xf numFmtId="0" fontId="3" fillId="0" borderId="0" xfId="0" applyFont="1" applyAlignment="1" applyProtection="1">
      <alignment vertical="center"/>
    </xf>
    <xf numFmtId="0" fontId="10" fillId="0" borderId="0" xfId="0" applyFont="1" applyAlignment="1" applyProtection="1">
      <alignment vertical="center"/>
    </xf>
    <xf numFmtId="0" fontId="0" fillId="0" borderId="2" xfId="0" applyFill="1" applyBorder="1" applyProtection="1">
      <protection locked="0"/>
    </xf>
    <xf numFmtId="2" fontId="0" fillId="0" borderId="10" xfId="0" applyNumberFormat="1" applyFont="1" applyFill="1" applyBorder="1" applyAlignment="1" applyProtection="1">
      <alignment horizontal="center" vertical="center" wrapText="1"/>
    </xf>
    <xf numFmtId="2" fontId="1" fillId="0" borderId="0" xfId="0" applyNumberFormat="1" applyFont="1" applyFill="1" applyBorder="1" applyAlignment="1">
      <alignment horizontal="center" vertical="center"/>
    </xf>
    <xf numFmtId="0" fontId="0" fillId="0" borderId="0" xfId="0"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0" borderId="0" xfId="0" applyProtection="1"/>
    <xf numFmtId="2" fontId="0" fillId="0" borderId="0" xfId="0" applyNumberFormat="1" applyFill="1" applyBorder="1" applyAlignment="1">
      <alignment horizontal="center" vertical="center"/>
    </xf>
    <xf numFmtId="0" fontId="0" fillId="0" borderId="0" xfId="0" applyFill="1" applyBorder="1"/>
    <xf numFmtId="0" fontId="13" fillId="0" borderId="0" xfId="0" applyFont="1" applyFill="1" applyBorder="1" applyAlignment="1">
      <alignment horizontal="left" wrapText="1"/>
    </xf>
    <xf numFmtId="0" fontId="1" fillId="0" borderId="0" xfId="0" applyFont="1" applyProtection="1"/>
    <xf numFmtId="0" fontId="1" fillId="0" borderId="0" xfId="0" applyFont="1" applyFill="1" applyProtection="1"/>
    <xf numFmtId="0" fontId="19" fillId="0" borderId="0" xfId="2" applyFont="1" applyProtection="1"/>
    <xf numFmtId="0" fontId="0" fillId="0" borderId="0" xfId="0" applyBorder="1" applyAlignment="1" applyProtection="1">
      <alignment horizontal="left" wrapText="1"/>
    </xf>
    <xf numFmtId="0" fontId="15" fillId="0" borderId="0" xfId="0" applyFont="1" applyAlignment="1" applyProtection="1">
      <alignment horizontal="justify" vertical="center"/>
    </xf>
    <xf numFmtId="0" fontId="0" fillId="0" borderId="2" xfId="0" applyFont="1" applyBorder="1"/>
    <xf numFmtId="0" fontId="0" fillId="6" borderId="2" xfId="0" applyFill="1" applyBorder="1" applyAlignment="1" applyProtection="1">
      <alignment horizontal="center" vertical="center"/>
    </xf>
    <xf numFmtId="0" fontId="1" fillId="5" borderId="15" xfId="1" applyFont="1" applyFill="1" applyBorder="1" applyAlignment="1" applyProtection="1">
      <alignment horizontal="center" vertical="center"/>
    </xf>
    <xf numFmtId="0" fontId="1" fillId="5" borderId="15" xfId="1" applyFont="1" applyFill="1" applyBorder="1" applyAlignment="1" applyProtection="1">
      <alignment vertical="center" wrapText="1"/>
    </xf>
    <xf numFmtId="0" fontId="1" fillId="5" borderId="16" xfId="1" applyFont="1" applyFill="1" applyBorder="1" applyAlignment="1" applyProtection="1">
      <alignment vertical="center" wrapText="1"/>
    </xf>
    <xf numFmtId="0" fontId="22" fillId="5" borderId="0" xfId="0" applyFont="1" applyFill="1"/>
    <xf numFmtId="0" fontId="22" fillId="5" borderId="2" xfId="0" applyFont="1" applyFill="1" applyBorder="1"/>
    <xf numFmtId="2" fontId="22" fillId="5" borderId="2" xfId="0" applyNumberFormat="1" applyFont="1" applyFill="1" applyBorder="1"/>
    <xf numFmtId="164" fontId="22" fillId="5" borderId="2" xfId="0" applyNumberFormat="1" applyFont="1" applyFill="1" applyBorder="1"/>
    <xf numFmtId="0" fontId="0" fillId="0" borderId="2" xfId="0" applyFont="1" applyBorder="1" applyAlignment="1">
      <alignment horizontal="center"/>
    </xf>
    <xf numFmtId="14" fontId="0" fillId="0" borderId="2" xfId="0" applyNumberFormat="1" applyBorder="1" applyAlignment="1" applyProtection="1">
      <alignment vertical="center" wrapText="1"/>
      <protection locked="0"/>
    </xf>
    <xf numFmtId="0" fontId="0" fillId="0" borderId="0" xfId="0" applyFill="1" applyBorder="1" applyAlignment="1" applyProtection="1">
      <alignment horizontal="left" vertical="center"/>
    </xf>
    <xf numFmtId="0" fontId="0" fillId="0" borderId="0" xfId="0" applyFill="1" applyBorder="1" applyAlignment="1" applyProtection="1">
      <alignment vertical="center"/>
    </xf>
    <xf numFmtId="0" fontId="6" fillId="7" borderId="12" xfId="0" applyFont="1" applyFill="1" applyBorder="1" applyAlignment="1" applyProtection="1">
      <alignment vertical="center"/>
    </xf>
    <xf numFmtId="0" fontId="5" fillId="7" borderId="6" xfId="0" applyFont="1" applyFill="1" applyBorder="1" applyAlignment="1" applyProtection="1">
      <alignment vertical="center"/>
    </xf>
    <xf numFmtId="2" fontId="5" fillId="7" borderId="11" xfId="0" applyNumberFormat="1" applyFont="1" applyFill="1" applyBorder="1" applyAlignment="1" applyProtection="1">
      <alignment vertical="center"/>
    </xf>
    <xf numFmtId="0" fontId="7" fillId="7" borderId="3" xfId="0" applyFont="1" applyFill="1" applyBorder="1" applyAlignment="1" applyProtection="1">
      <alignment vertical="center"/>
    </xf>
    <xf numFmtId="0" fontId="9" fillId="7" borderId="4" xfId="0" applyFont="1" applyFill="1" applyBorder="1" applyAlignment="1" applyProtection="1">
      <alignment vertical="center"/>
    </xf>
    <xf numFmtId="0" fontId="0" fillId="7" borderId="4" xfId="0" applyFill="1" applyBorder="1" applyAlignment="1" applyProtection="1">
      <alignment vertical="center"/>
    </xf>
    <xf numFmtId="0" fontId="1" fillId="7" borderId="4" xfId="0" applyFont="1" applyFill="1" applyBorder="1" applyAlignment="1" applyProtection="1">
      <alignment vertical="center"/>
    </xf>
    <xf numFmtId="0" fontId="0" fillId="7" borderId="5" xfId="0" applyFill="1" applyBorder="1" applyAlignment="1" applyProtection="1">
      <alignment vertical="center"/>
    </xf>
    <xf numFmtId="0" fontId="6" fillId="7" borderId="3" xfId="0" applyFont="1" applyFill="1" applyBorder="1" applyAlignment="1" applyProtection="1">
      <alignment vertical="center"/>
    </xf>
    <xf numFmtId="0" fontId="0" fillId="7" borderId="1" xfId="0" applyFill="1" applyBorder="1" applyAlignment="1" applyProtection="1">
      <alignment vertical="center"/>
    </xf>
    <xf numFmtId="0" fontId="1" fillId="7" borderId="1" xfId="0" applyFont="1" applyFill="1" applyBorder="1" applyAlignment="1" applyProtection="1">
      <alignment vertical="center"/>
    </xf>
    <xf numFmtId="0" fontId="0" fillId="7" borderId="9" xfId="0" applyFill="1" applyBorder="1" applyAlignment="1" applyProtection="1">
      <alignment vertical="center"/>
    </xf>
    <xf numFmtId="0" fontId="3" fillId="7" borderId="4" xfId="0" applyFont="1" applyFill="1" applyBorder="1" applyAlignment="1" applyProtection="1">
      <alignment vertical="center"/>
    </xf>
    <xf numFmtId="0" fontId="1" fillId="0" borderId="2" xfId="0" applyFont="1" applyBorder="1"/>
    <xf numFmtId="0" fontId="1" fillId="0" borderId="2" xfId="0" applyFont="1" applyBorder="1" applyAlignment="1">
      <alignment horizontal="center"/>
    </xf>
    <xf numFmtId="0" fontId="0" fillId="0" borderId="0" xfId="0" applyFont="1"/>
    <xf numFmtId="0" fontId="0" fillId="0" borderId="0" xfId="0" applyFont="1" applyBorder="1"/>
    <xf numFmtId="0" fontId="0" fillId="0" borderId="0" xfId="0" applyFont="1" applyBorder="1" applyAlignment="1">
      <alignment horizontal="center"/>
    </xf>
    <xf numFmtId="0" fontId="0" fillId="0" borderId="0" xfId="0" applyFont="1" applyAlignment="1">
      <alignment horizontal="center"/>
    </xf>
    <xf numFmtId="0" fontId="27" fillId="0" borderId="2" xfId="0" applyFont="1" applyFill="1" applyBorder="1" applyAlignment="1">
      <alignment vertical="center" wrapText="1"/>
    </xf>
    <xf numFmtId="0" fontId="1" fillId="0" borderId="2" xfId="0" applyFont="1" applyFill="1" applyBorder="1" applyAlignment="1">
      <alignment horizontal="center"/>
    </xf>
    <xf numFmtId="0" fontId="28" fillId="0" borderId="2" xfId="0" applyFont="1" applyBorder="1" applyAlignment="1">
      <alignment vertical="center" wrapText="1"/>
    </xf>
    <xf numFmtId="2" fontId="0" fillId="0" borderId="2" xfId="0" applyNumberFormat="1" applyBorder="1" applyAlignment="1">
      <alignment horizontal="center" vertical="center" wrapText="1"/>
    </xf>
    <xf numFmtId="0" fontId="29" fillId="0" borderId="2" xfId="0" applyFont="1" applyBorder="1" applyAlignment="1">
      <alignment vertical="center" wrapText="1"/>
    </xf>
    <xf numFmtId="0" fontId="13" fillId="0" borderId="0" xfId="0" applyFont="1" applyFill="1" applyBorder="1" applyAlignment="1">
      <alignment horizontal="left"/>
    </xf>
    <xf numFmtId="0" fontId="0" fillId="0" borderId="0" xfId="0" applyFill="1"/>
    <xf numFmtId="0" fontId="31" fillId="0" borderId="0" xfId="0" applyFont="1" applyFill="1"/>
    <xf numFmtId="4" fontId="0" fillId="0" borderId="0" xfId="0" applyNumberFormat="1" applyFill="1" applyAlignment="1">
      <alignment horizontal="center"/>
    </xf>
    <xf numFmtId="4" fontId="0" fillId="0" borderId="0" xfId="0" applyNumberFormat="1" applyAlignment="1">
      <alignment horizontal="center"/>
    </xf>
    <xf numFmtId="4" fontId="0" fillId="0" borderId="0" xfId="0" applyNumberFormat="1" applyBorder="1" applyAlignment="1">
      <alignment horizontal="center"/>
    </xf>
    <xf numFmtId="0" fontId="0" fillId="0" borderId="0" xfId="0" applyBorder="1" applyAlignment="1">
      <alignment horizontal="center"/>
    </xf>
    <xf numFmtId="0" fontId="0" fillId="6" borderId="2" xfId="0" quotePrefix="1" applyFill="1" applyBorder="1" applyAlignment="1" applyProtection="1">
      <alignment horizontal="left" vertical="center" wrapText="1"/>
    </xf>
    <xf numFmtId="0" fontId="1" fillId="6" borderId="2" xfId="0" applyFont="1" applyFill="1" applyBorder="1" applyAlignment="1">
      <alignment vertical="center"/>
    </xf>
    <xf numFmtId="0" fontId="1" fillId="6" borderId="2" xfId="0" applyFont="1" applyFill="1" applyBorder="1" applyAlignment="1">
      <alignment horizontal="center" vertical="center" wrapText="1"/>
    </xf>
    <xf numFmtId="0" fontId="1" fillId="7" borderId="2" xfId="0" applyFont="1" applyFill="1" applyBorder="1" applyAlignment="1">
      <alignment vertical="center"/>
    </xf>
    <xf numFmtId="0" fontId="1" fillId="7" borderId="2" xfId="0" applyFont="1" applyFill="1" applyBorder="1" applyAlignment="1">
      <alignment horizontal="center" vertical="center" wrapText="1"/>
    </xf>
    <xf numFmtId="0" fontId="0" fillId="6" borderId="2" xfId="0" applyFill="1" applyBorder="1"/>
    <xf numFmtId="0" fontId="0" fillId="6" borderId="2" xfId="0" applyFill="1" applyBorder="1" applyAlignment="1">
      <alignment wrapText="1"/>
    </xf>
    <xf numFmtId="0" fontId="0" fillId="7" borderId="2" xfId="0" applyFill="1" applyBorder="1"/>
    <xf numFmtId="0" fontId="0" fillId="6" borderId="2" xfId="0" applyFill="1" applyBorder="1" applyAlignment="1">
      <alignment horizontal="center" vertical="center" wrapText="1"/>
    </xf>
    <xf numFmtId="2" fontId="0" fillId="6" borderId="2" xfId="0" applyNumberFormat="1" applyFill="1" applyBorder="1"/>
    <xf numFmtId="0" fontId="1" fillId="6" borderId="2" xfId="0" applyFont="1" applyFill="1" applyBorder="1" applyAlignment="1">
      <alignment horizontal="center"/>
    </xf>
    <xf numFmtId="0" fontId="6" fillId="7" borderId="3" xfId="0" applyFont="1" applyFill="1" applyBorder="1" applyAlignment="1">
      <alignment vertical="center"/>
    </xf>
    <xf numFmtId="0" fontId="6" fillId="7" borderId="4" xfId="0" applyFont="1" applyFill="1" applyBorder="1"/>
    <xf numFmtId="2" fontId="1" fillId="7" borderId="5" xfId="0" applyNumberFormat="1" applyFont="1" applyFill="1" applyBorder="1" applyAlignment="1">
      <alignment horizontal="center" vertical="center"/>
    </xf>
    <xf numFmtId="0" fontId="1" fillId="6" borderId="2" xfId="0" applyFont="1" applyFill="1" applyBorder="1"/>
    <xf numFmtId="0" fontId="0" fillId="7" borderId="2" xfId="0" applyFill="1" applyBorder="1" applyAlignment="1">
      <alignment wrapText="1"/>
    </xf>
    <xf numFmtId="0" fontId="0" fillId="7" borderId="2" xfId="0" applyFill="1" applyBorder="1" applyAlignment="1">
      <alignment horizontal="center" vertical="center" wrapText="1"/>
    </xf>
    <xf numFmtId="0" fontId="1" fillId="7" borderId="2" xfId="0" applyFont="1" applyFill="1" applyBorder="1"/>
    <xf numFmtId="0" fontId="6" fillId="0" borderId="0" xfId="0" applyFont="1" applyFill="1" applyBorder="1"/>
    <xf numFmtId="0" fontId="6" fillId="7" borderId="4" xfId="0" applyFont="1" applyFill="1" applyBorder="1" applyAlignment="1" applyProtection="1">
      <alignment vertical="center"/>
    </xf>
    <xf numFmtId="2" fontId="6" fillId="7" borderId="2" xfId="0" applyNumberFormat="1" applyFont="1" applyFill="1" applyBorder="1" applyAlignment="1" applyProtection="1">
      <alignment vertical="center" wrapText="1"/>
    </xf>
    <xf numFmtId="0" fontId="6" fillId="7" borderId="6" xfId="0" applyFont="1" applyFill="1" applyBorder="1" applyAlignment="1" applyProtection="1">
      <alignment vertical="center"/>
    </xf>
    <xf numFmtId="2" fontId="6" fillId="7" borderId="2" xfId="0" applyNumberFormat="1" applyFont="1" applyFill="1" applyBorder="1" applyAlignment="1" applyProtection="1">
      <alignment vertical="center"/>
    </xf>
    <xf numFmtId="0" fontId="4" fillId="6" borderId="2" xfId="0" applyFont="1" applyFill="1" applyBorder="1" applyAlignment="1" applyProtection="1">
      <alignment vertical="center" wrapText="1"/>
    </xf>
    <xf numFmtId="0" fontId="3" fillId="6" borderId="0" xfId="0" applyFont="1" applyFill="1" applyBorder="1" applyAlignment="1" applyProtection="1">
      <alignment horizontal="center" vertical="center" wrapText="1"/>
    </xf>
    <xf numFmtId="2" fontId="0" fillId="6" borderId="2" xfId="0" applyNumberFormat="1" applyFill="1" applyBorder="1" applyAlignment="1" applyProtection="1">
      <alignment horizontal="center" vertical="center"/>
    </xf>
    <xf numFmtId="165" fontId="0" fillId="7" borderId="10" xfId="0" applyNumberFormat="1" applyFill="1" applyBorder="1" applyAlignment="1" applyProtection="1">
      <alignment horizontal="center" vertical="center"/>
    </xf>
    <xf numFmtId="0" fontId="16" fillId="0" borderId="0" xfId="0" applyFont="1" applyBorder="1" applyAlignment="1">
      <alignment horizontal="left" wrapText="1"/>
    </xf>
    <xf numFmtId="0" fontId="16" fillId="0" borderId="0" xfId="0" applyFont="1"/>
    <xf numFmtId="0" fontId="6" fillId="7" borderId="23" xfId="0" applyFont="1" applyFill="1" applyBorder="1" applyAlignment="1">
      <alignment vertical="center"/>
    </xf>
    <xf numFmtId="165" fontId="0" fillId="7" borderId="24" xfId="0" applyNumberFormat="1" applyFill="1" applyBorder="1" applyAlignment="1">
      <alignment horizontal="center" vertical="center"/>
    </xf>
    <xf numFmtId="0" fontId="1" fillId="6" borderId="2" xfId="0" applyFont="1" applyFill="1" applyBorder="1" applyAlignment="1" applyProtection="1">
      <alignment vertical="center"/>
    </xf>
    <xf numFmtId="0" fontId="1" fillId="6" borderId="2" xfId="0" applyFont="1" applyFill="1" applyBorder="1" applyAlignment="1" applyProtection="1">
      <alignment horizontal="center" vertical="center" wrapText="1"/>
    </xf>
    <xf numFmtId="0" fontId="0" fillId="6" borderId="2" xfId="0" applyFill="1" applyBorder="1" applyProtection="1"/>
    <xf numFmtId="0" fontId="1" fillId="7" borderId="2" xfId="0" applyFont="1" applyFill="1" applyBorder="1" applyProtection="1"/>
    <xf numFmtId="0" fontId="0" fillId="7" borderId="2" xfId="0" applyFill="1" applyBorder="1" applyProtection="1"/>
    <xf numFmtId="0" fontId="6" fillId="7" borderId="2" xfId="0" applyFont="1" applyFill="1" applyBorder="1" applyAlignment="1" applyProtection="1">
      <alignment horizontal="center"/>
    </xf>
    <xf numFmtId="0" fontId="6" fillId="7" borderId="2" xfId="0" applyFont="1" applyFill="1" applyBorder="1" applyProtection="1"/>
    <xf numFmtId="0" fontId="6" fillId="7" borderId="5" xfId="0" applyFont="1" applyFill="1" applyBorder="1" applyAlignment="1">
      <alignment horizontal="center"/>
    </xf>
    <xf numFmtId="0" fontId="33" fillId="0" borderId="0" xfId="0" applyFont="1"/>
    <xf numFmtId="0" fontId="16" fillId="0" borderId="0" xfId="0" applyFont="1" applyFill="1" applyBorder="1" applyAlignment="1" applyProtection="1">
      <alignment vertical="center" wrapText="1"/>
    </xf>
    <xf numFmtId="2" fontId="16" fillId="0" borderId="0" xfId="0" applyNumberFormat="1" applyFont="1" applyFill="1" applyBorder="1" applyAlignment="1" applyProtection="1">
      <alignment horizontal="center" vertical="center"/>
    </xf>
    <xf numFmtId="0" fontId="16" fillId="0" borderId="0" xfId="0" applyFont="1" applyFill="1" applyBorder="1" applyProtection="1"/>
    <xf numFmtId="0" fontId="35" fillId="0" borderId="0" xfId="0" applyFont="1" applyFill="1" applyBorder="1" applyAlignment="1" applyProtection="1">
      <alignment vertical="center" wrapText="1"/>
    </xf>
    <xf numFmtId="0" fontId="16" fillId="0" borderId="0" xfId="0" applyFont="1" applyFill="1" applyBorder="1" applyAlignment="1" applyProtection="1">
      <alignment horizontal="center" vertical="center"/>
    </xf>
    <xf numFmtId="0" fontId="33" fillId="0" borderId="0" xfId="0" applyFont="1" applyFill="1" applyBorder="1" applyProtection="1"/>
    <xf numFmtId="0" fontId="16" fillId="0" borderId="0" xfId="0" applyFont="1" applyFill="1" applyBorder="1" applyAlignment="1" applyProtection="1">
      <alignment horizontal="center" vertical="center" wrapText="1"/>
    </xf>
    <xf numFmtId="0" fontId="33" fillId="0" borderId="0" xfId="0" applyFont="1" applyFill="1" applyBorder="1" applyAlignment="1" applyProtection="1">
      <alignment vertical="center"/>
    </xf>
    <xf numFmtId="2" fontId="33" fillId="0" borderId="0" xfId="0" applyNumberFormat="1" applyFont="1" applyFill="1" applyBorder="1" applyAlignment="1" applyProtection="1">
      <alignment horizontal="center" vertical="center"/>
    </xf>
    <xf numFmtId="0" fontId="16" fillId="0" borderId="0" xfId="0" applyFont="1" applyFill="1" applyBorder="1" applyAlignment="1" applyProtection="1">
      <alignment vertical="center"/>
    </xf>
    <xf numFmtId="0" fontId="16" fillId="0" borderId="0" xfId="0" applyFont="1" applyFill="1" applyBorder="1" applyAlignment="1" applyProtection="1">
      <alignment horizontal="left" vertical="center" wrapText="1"/>
    </xf>
    <xf numFmtId="0" fontId="36" fillId="0" borderId="0" xfId="0" applyFont="1" applyFill="1" applyBorder="1" applyAlignment="1" applyProtection="1">
      <alignment vertical="center"/>
    </xf>
    <xf numFmtId="0" fontId="35"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 fillId="0" borderId="0" xfId="0" applyFont="1" applyFill="1" applyBorder="1" applyAlignment="1" applyProtection="1">
      <alignment vertical="center"/>
    </xf>
    <xf numFmtId="0" fontId="3" fillId="8" borderId="2" xfId="0" applyFont="1" applyFill="1" applyBorder="1" applyAlignment="1" applyProtection="1">
      <alignment horizontal="center" vertical="center" wrapText="1"/>
      <protection locked="0"/>
    </xf>
    <xf numFmtId="0" fontId="0" fillId="8" borderId="10" xfId="0" applyFont="1" applyFill="1" applyBorder="1" applyAlignment="1" applyProtection="1">
      <alignment horizontal="center" vertical="center" wrapText="1"/>
      <protection locked="0"/>
    </xf>
    <xf numFmtId="0" fontId="4" fillId="6" borderId="5" xfId="0" applyFont="1" applyFill="1" applyBorder="1" applyAlignment="1" applyProtection="1">
      <alignment horizontal="center" vertical="center" wrapText="1"/>
    </xf>
    <xf numFmtId="0" fontId="4" fillId="6" borderId="6" xfId="0" applyFont="1" applyFill="1" applyBorder="1" applyAlignment="1" applyProtection="1">
      <alignment horizontal="left" vertical="center" wrapText="1"/>
    </xf>
    <xf numFmtId="0" fontId="0" fillId="6" borderId="0" xfId="0" applyFill="1" applyBorder="1" applyAlignment="1" applyProtection="1">
      <alignment horizontal="left" vertical="center" wrapText="1"/>
    </xf>
    <xf numFmtId="0" fontId="0" fillId="6" borderId="10" xfId="0" quotePrefix="1" applyFill="1" applyBorder="1" applyAlignment="1" applyProtection="1">
      <alignment horizontal="left" vertical="center" wrapText="1"/>
    </xf>
    <xf numFmtId="0" fontId="0" fillId="6" borderId="11" xfId="0" quotePrefix="1" applyFill="1" applyBorder="1" applyAlignment="1" applyProtection="1">
      <alignment horizontal="left" vertical="center" wrapText="1"/>
    </xf>
    <xf numFmtId="0" fontId="4" fillId="6" borderId="2" xfId="0" applyFont="1" applyFill="1" applyBorder="1" applyAlignment="1" applyProtection="1">
      <alignment horizontal="center" vertical="center" wrapText="1"/>
    </xf>
    <xf numFmtId="0" fontId="0" fillId="6" borderId="2" xfId="0" applyFont="1" applyFill="1" applyBorder="1" applyAlignment="1" applyProtection="1">
      <alignment horizontal="center" vertical="center" wrapText="1"/>
    </xf>
    <xf numFmtId="0" fontId="0" fillId="6" borderId="2" xfId="0" applyFill="1" applyBorder="1" applyAlignment="1" applyProtection="1">
      <alignment horizontal="center" vertical="center" wrapText="1"/>
    </xf>
    <xf numFmtId="0" fontId="0" fillId="6" borderId="10" xfId="0" applyFill="1" applyBorder="1" applyAlignment="1" applyProtection="1">
      <alignment horizontal="center" vertical="center"/>
    </xf>
    <xf numFmtId="0" fontId="0" fillId="8" borderId="2" xfId="0" applyFont="1" applyFill="1" applyBorder="1" applyAlignment="1" applyProtection="1">
      <alignment horizontal="center" vertical="center" wrapText="1"/>
      <protection locked="0"/>
    </xf>
    <xf numFmtId="0" fontId="33" fillId="9" borderId="0" xfId="0" applyFont="1" applyFill="1" applyBorder="1"/>
    <xf numFmtId="2" fontId="33" fillId="9" borderId="0" xfId="0" applyNumberFormat="1" applyFont="1" applyFill="1" applyBorder="1"/>
    <xf numFmtId="0" fontId="16" fillId="5" borderId="0" xfId="0" applyFont="1" applyFill="1" applyBorder="1" applyAlignment="1">
      <alignment horizontal="center"/>
    </xf>
    <xf numFmtId="0" fontId="16" fillId="5" borderId="0" xfId="0" applyFont="1" applyFill="1" applyBorder="1"/>
    <xf numFmtId="0" fontId="16" fillId="10" borderId="0" xfId="0" applyFont="1" applyFill="1" applyBorder="1"/>
    <xf numFmtId="0" fontId="16" fillId="10" borderId="0" xfId="0" applyFont="1" applyFill="1" applyBorder="1" applyAlignment="1">
      <alignment vertical="center" wrapText="1"/>
    </xf>
    <xf numFmtId="2" fontId="16" fillId="10" borderId="0" xfId="0" applyNumberFormat="1" applyFont="1" applyFill="1" applyBorder="1" applyAlignment="1">
      <alignment horizontal="center" vertical="center" wrapText="1"/>
    </xf>
    <xf numFmtId="2" fontId="16" fillId="10" borderId="0" xfId="0" applyNumberFormat="1" applyFont="1" applyFill="1" applyBorder="1"/>
    <xf numFmtId="2" fontId="16" fillId="5" borderId="0" xfId="0" applyNumberFormat="1" applyFont="1" applyFill="1" applyBorder="1"/>
    <xf numFmtId="4" fontId="37" fillId="0" borderId="0" xfId="0" applyNumberFormat="1" applyFont="1" applyFill="1" applyBorder="1" applyAlignment="1">
      <alignment horizontal="center" wrapText="1"/>
    </xf>
    <xf numFmtId="0" fontId="37" fillId="0" borderId="0" xfId="0" applyFont="1" applyFill="1" applyBorder="1" applyAlignment="1">
      <alignment horizontal="center" wrapText="1"/>
    </xf>
    <xf numFmtId="0" fontId="0" fillId="7" borderId="25" xfId="0" applyFill="1" applyBorder="1" applyAlignment="1" applyProtection="1">
      <alignment vertical="center"/>
    </xf>
    <xf numFmtId="0" fontId="0" fillId="6" borderId="25" xfId="0" applyFont="1" applyFill="1" applyBorder="1" applyAlignment="1" applyProtection="1">
      <alignment vertical="center" wrapText="1"/>
    </xf>
    <xf numFmtId="0" fontId="1" fillId="6" borderId="25" xfId="0" applyFont="1" applyFill="1" applyBorder="1" applyAlignment="1" applyProtection="1">
      <alignment vertical="center" wrapText="1"/>
    </xf>
    <xf numFmtId="0" fontId="0" fillId="6" borderId="25" xfId="0" applyFill="1" applyBorder="1" applyAlignment="1" applyProtection="1">
      <alignment vertical="top" wrapText="1"/>
    </xf>
    <xf numFmtId="0" fontId="0" fillId="6" borderId="25" xfId="0" applyFill="1" applyBorder="1" applyAlignment="1" applyProtection="1">
      <alignment vertical="center" wrapText="1"/>
    </xf>
    <xf numFmtId="0" fontId="0" fillId="6" borderId="25" xfId="0" applyFill="1" applyBorder="1" applyAlignment="1" applyProtection="1">
      <alignment vertical="center"/>
    </xf>
    <xf numFmtId="0" fontId="0" fillId="6" borderId="25" xfId="0" applyFill="1" applyBorder="1" applyAlignment="1" applyProtection="1">
      <alignment horizontal="left" vertical="center" wrapText="1"/>
    </xf>
    <xf numFmtId="0" fontId="0" fillId="6" borderId="26" xfId="0" applyFont="1" applyFill="1" applyBorder="1" applyAlignment="1" applyProtection="1">
      <alignment vertical="center" wrapText="1"/>
    </xf>
    <xf numFmtId="0" fontId="6" fillId="7" borderId="25" xfId="0" applyFont="1" applyFill="1" applyBorder="1" applyAlignment="1" applyProtection="1">
      <alignment vertical="center"/>
    </xf>
    <xf numFmtId="0" fontId="6" fillId="7" borderId="25" xfId="0" applyFont="1" applyFill="1" applyBorder="1" applyAlignment="1" applyProtection="1">
      <alignment horizontal="center" vertical="center"/>
    </xf>
    <xf numFmtId="0" fontId="0" fillId="6" borderId="25" xfId="0" quotePrefix="1" applyFill="1" applyBorder="1" applyAlignment="1" applyProtection="1">
      <alignment horizontal="left" vertical="center" wrapText="1"/>
    </xf>
    <xf numFmtId="0" fontId="4" fillId="6" borderId="25" xfId="0" applyFont="1" applyFill="1" applyBorder="1" applyAlignment="1" applyProtection="1">
      <alignment vertical="center" wrapText="1"/>
    </xf>
    <xf numFmtId="0" fontId="3" fillId="6" borderId="20" xfId="0" applyFont="1" applyFill="1" applyBorder="1" applyAlignment="1" applyProtection="1">
      <alignment horizontal="center" vertical="center" wrapText="1"/>
    </xf>
    <xf numFmtId="0" fontId="3" fillId="6" borderId="25" xfId="0" applyFont="1" applyFill="1" applyBorder="1" applyAlignment="1" applyProtection="1">
      <alignment horizontal="center" vertical="center" wrapText="1"/>
    </xf>
    <xf numFmtId="2" fontId="0" fillId="6" borderId="25" xfId="0" applyNumberFormat="1" applyFill="1" applyBorder="1" applyAlignment="1" applyProtection="1">
      <alignment horizontal="center" vertical="center"/>
    </xf>
    <xf numFmtId="2" fontId="0" fillId="6" borderId="25" xfId="0" quotePrefix="1" applyNumberFormat="1" applyFill="1" applyBorder="1" applyAlignment="1" applyProtection="1">
      <alignment horizontal="center" vertical="center"/>
    </xf>
    <xf numFmtId="0" fontId="3" fillId="6" borderId="25" xfId="0" applyFont="1" applyFill="1" applyBorder="1" applyAlignment="1" applyProtection="1">
      <alignment horizontal="center" vertical="center" wrapText="1"/>
      <protection locked="0"/>
    </xf>
    <xf numFmtId="2" fontId="32" fillId="6" borderId="25" xfId="0" applyNumberFormat="1" applyFont="1" applyFill="1" applyBorder="1" applyAlignment="1" applyProtection="1">
      <alignment horizontal="center" vertical="center" wrapText="1"/>
    </xf>
    <xf numFmtId="2" fontId="0" fillId="6" borderId="25" xfId="0" applyNumberFormat="1" applyFont="1" applyFill="1" applyBorder="1" applyAlignment="1" applyProtection="1">
      <alignment horizontal="center" vertical="center"/>
    </xf>
    <xf numFmtId="0" fontId="4" fillId="6" borderId="25" xfId="0" applyNumberFormat="1" applyFont="1" applyFill="1" applyBorder="1" applyAlignment="1" applyProtection="1">
      <alignment horizontal="center" vertical="center" wrapText="1"/>
      <protection locked="0"/>
    </xf>
    <xf numFmtId="2" fontId="4" fillId="6" borderId="25" xfId="0" applyNumberFormat="1" applyFont="1" applyFill="1" applyBorder="1" applyAlignment="1" applyProtection="1">
      <alignment horizontal="center" vertical="center" wrapText="1"/>
      <protection locked="0"/>
    </xf>
    <xf numFmtId="0" fontId="0" fillId="6" borderId="25" xfId="0" applyFill="1" applyBorder="1" applyAlignment="1" applyProtection="1">
      <alignment horizontal="center" vertical="center"/>
    </xf>
    <xf numFmtId="0" fontId="5" fillId="6" borderId="6" xfId="0" applyFont="1" applyFill="1" applyBorder="1" applyAlignment="1" applyProtection="1">
      <alignment vertical="center"/>
    </xf>
    <xf numFmtId="0" fontId="5" fillId="6" borderId="4" xfId="0" applyFont="1" applyFill="1" applyBorder="1" applyAlignment="1" applyProtection="1">
      <alignment vertical="center"/>
    </xf>
    <xf numFmtId="2" fontId="5" fillId="6" borderId="2" xfId="0" applyNumberFormat="1" applyFont="1" applyFill="1" applyBorder="1" applyAlignment="1" applyProtection="1">
      <alignment vertical="center"/>
    </xf>
    <xf numFmtId="0" fontId="0" fillId="0" borderId="27" xfId="0" applyBorder="1" applyAlignment="1" applyProtection="1">
      <alignment horizontal="left" wrapText="1"/>
      <protection locked="0"/>
    </xf>
    <xf numFmtId="0" fontId="0" fillId="7" borderId="25" xfId="0" applyFill="1" applyBorder="1"/>
    <xf numFmtId="0" fontId="0" fillId="6" borderId="25" xfId="0" applyFill="1" applyBorder="1"/>
    <xf numFmtId="0" fontId="0" fillId="0" borderId="25" xfId="0" applyBorder="1" applyProtection="1">
      <protection locked="0"/>
    </xf>
    <xf numFmtId="14" fontId="0" fillId="0" borderId="25" xfId="0" applyNumberFormat="1" applyBorder="1" applyProtection="1">
      <protection locked="0"/>
    </xf>
    <xf numFmtId="0" fontId="30" fillId="7" borderId="25" xfId="0" applyFont="1" applyFill="1" applyBorder="1" applyAlignment="1">
      <alignment vertical="center"/>
    </xf>
    <xf numFmtId="0" fontId="30" fillId="7" borderId="25" xfId="0" applyFont="1" applyFill="1" applyBorder="1" applyAlignment="1">
      <alignment vertical="center" wrapText="1"/>
    </xf>
    <xf numFmtId="0" fontId="0" fillId="0" borderId="25" xfId="0" applyFill="1" applyBorder="1" applyAlignment="1" applyProtection="1">
      <alignment vertical="center" wrapText="1"/>
      <protection locked="0"/>
    </xf>
    <xf numFmtId="0" fontId="0" fillId="0" borderId="25" xfId="0" applyFill="1" applyBorder="1" applyProtection="1">
      <protection locked="0"/>
    </xf>
    <xf numFmtId="4" fontId="0" fillId="6" borderId="25" xfId="0" applyNumberFormat="1" applyFill="1" applyBorder="1" applyAlignment="1" applyProtection="1">
      <alignment horizontal="center"/>
    </xf>
    <xf numFmtId="0" fontId="0" fillId="6" borderId="25" xfId="0" applyFill="1" applyBorder="1" applyAlignment="1" applyProtection="1">
      <alignment horizontal="center" vertical="center" wrapText="1"/>
    </xf>
    <xf numFmtId="0" fontId="0" fillId="7" borderId="25" xfId="0" applyFont="1" applyFill="1" applyBorder="1" applyAlignment="1">
      <alignment vertical="center"/>
    </xf>
    <xf numFmtId="0" fontId="0" fillId="7" borderId="25" xfId="0" applyFont="1" applyFill="1" applyBorder="1" applyAlignment="1">
      <alignment vertical="center" wrapText="1"/>
    </xf>
    <xf numFmtId="4" fontId="0" fillId="7" borderId="25" xfId="0" applyNumberFormat="1" applyFont="1" applyFill="1" applyBorder="1" applyAlignment="1">
      <alignment horizontal="center" vertical="center" wrapText="1"/>
    </xf>
    <xf numFmtId="0" fontId="0" fillId="7" borderId="25" xfId="0" applyFont="1" applyFill="1" applyBorder="1" applyAlignment="1">
      <alignment horizontal="center" vertical="center" wrapText="1"/>
    </xf>
    <xf numFmtId="0" fontId="0" fillId="7" borderId="25" xfId="0" quotePrefix="1" applyFont="1" applyFill="1" applyBorder="1" applyAlignment="1">
      <alignment horizontal="center" vertical="center" wrapText="1"/>
    </xf>
    <xf numFmtId="2" fontId="0" fillId="6" borderId="2" xfId="0" applyNumberFormat="1" applyFill="1" applyBorder="1" applyAlignment="1" applyProtection="1">
      <alignment horizontal="center" vertical="center"/>
      <protection locked="0"/>
    </xf>
    <xf numFmtId="0" fontId="0" fillId="8" borderId="2" xfId="0" applyFill="1" applyBorder="1" applyAlignment="1" applyProtection="1">
      <alignment horizontal="center" vertical="center"/>
      <protection locked="0"/>
    </xf>
    <xf numFmtId="0" fontId="0" fillId="7" borderId="25" xfId="0" applyFill="1" applyBorder="1" applyAlignment="1" applyProtection="1">
      <alignment horizontal="center" vertical="center"/>
    </xf>
    <xf numFmtId="0" fontId="0" fillId="8" borderId="11" xfId="0" applyFont="1" applyFill="1" applyBorder="1" applyAlignment="1" applyProtection="1">
      <alignment horizontal="center"/>
      <protection locked="0"/>
    </xf>
    <xf numFmtId="0" fontId="6" fillId="7" borderId="3" xfId="0" applyFont="1" applyFill="1" applyBorder="1" applyAlignment="1" applyProtection="1">
      <alignment vertical="center" wrapText="1"/>
    </xf>
    <xf numFmtId="0" fontId="0" fillId="7" borderId="4" xfId="0" applyFill="1" applyBorder="1" applyAlignment="1" applyProtection="1">
      <alignment vertical="center"/>
    </xf>
    <xf numFmtId="0" fontId="0" fillId="6" borderId="3" xfId="0" applyFill="1" applyBorder="1" applyAlignment="1" applyProtection="1">
      <alignment horizontal="left" vertical="center" wrapText="1"/>
    </xf>
    <xf numFmtId="0" fontId="0" fillId="6" borderId="5" xfId="0" applyFill="1" applyBorder="1" applyAlignment="1" applyProtection="1">
      <alignment horizontal="left" vertical="center" wrapText="1"/>
    </xf>
    <xf numFmtId="0" fontId="11" fillId="6" borderId="3" xfId="0" applyFont="1" applyFill="1" applyBorder="1" applyAlignment="1" applyProtection="1">
      <alignment vertical="center"/>
    </xf>
    <xf numFmtId="0" fontId="11" fillId="6" borderId="4" xfId="0" applyFont="1" applyFill="1" applyBorder="1" applyAlignment="1" applyProtection="1">
      <alignment vertical="center"/>
    </xf>
    <xf numFmtId="0" fontId="0" fillId="6" borderId="11" xfId="0" applyFill="1" applyBorder="1" applyAlignment="1" applyProtection="1">
      <alignment horizontal="center" vertical="center" wrapText="1"/>
    </xf>
    <xf numFmtId="0" fontId="0" fillId="6" borderId="14" xfId="0" applyFill="1" applyBorder="1" applyAlignment="1" applyProtection="1">
      <alignment horizontal="center" vertical="center" wrapText="1"/>
    </xf>
    <xf numFmtId="0" fontId="0" fillId="6" borderId="10" xfId="0"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4" xfId="0" applyFont="1" applyFill="1" applyBorder="1" applyAlignment="1" applyProtection="1">
      <alignment horizontal="center" vertical="center" wrapText="1"/>
    </xf>
    <xf numFmtId="0" fontId="4" fillId="6" borderId="10" xfId="0" applyFont="1" applyFill="1" applyBorder="1" applyAlignment="1" applyProtection="1">
      <alignment horizontal="center" vertical="center" wrapText="1"/>
    </xf>
    <xf numFmtId="0" fontId="4" fillId="6" borderId="7" xfId="0" applyFont="1" applyFill="1" applyBorder="1" applyAlignment="1" applyProtection="1">
      <alignment horizontal="center" vertical="center" wrapText="1"/>
    </xf>
    <xf numFmtId="0" fontId="0" fillId="6" borderId="0" xfId="0" applyFill="1" applyBorder="1" applyAlignment="1" applyProtection="1">
      <alignment horizontal="center" vertical="center" wrapText="1"/>
    </xf>
    <xf numFmtId="0" fontId="4" fillId="6" borderId="6" xfId="0" applyFont="1" applyFill="1" applyBorder="1" applyAlignment="1" applyProtection="1">
      <alignment horizontal="center" vertical="center" wrapText="1"/>
    </xf>
    <xf numFmtId="0" fontId="4" fillId="6" borderId="0" xfId="0" applyFont="1" applyFill="1" applyBorder="1" applyAlignment="1" applyProtection="1">
      <alignment horizontal="center" vertical="center" wrapText="1"/>
    </xf>
    <xf numFmtId="0" fontId="0" fillId="6" borderId="0" xfId="0" applyFill="1" applyAlignment="1" applyProtection="1">
      <alignment horizontal="center" vertical="center" wrapText="1"/>
    </xf>
    <xf numFmtId="0" fontId="0" fillId="6" borderId="1" xfId="0" applyFill="1" applyBorder="1" applyAlignment="1" applyProtection="1">
      <alignment horizontal="center" vertical="center" wrapText="1"/>
    </xf>
    <xf numFmtId="0" fontId="0" fillId="6" borderId="4" xfId="0" applyFill="1" applyBorder="1" applyAlignment="1" applyProtection="1">
      <alignment horizontal="left" vertical="center" wrapText="1"/>
    </xf>
    <xf numFmtId="0" fontId="0" fillId="7" borderId="7" xfId="0" applyFill="1" applyBorder="1" applyAlignment="1" applyProtection="1">
      <alignment vertical="center" wrapText="1"/>
    </xf>
    <xf numFmtId="0" fontId="0" fillId="7" borderId="20" xfId="0" applyFill="1" applyBorder="1" applyAlignment="1" applyProtection="1">
      <alignment vertical="center" wrapText="1"/>
    </xf>
    <xf numFmtId="0" fontId="32" fillId="6" borderId="25" xfId="0" applyFont="1" applyFill="1" applyBorder="1" applyAlignment="1" applyProtection="1">
      <alignment horizontal="left" vertical="center"/>
    </xf>
    <xf numFmtId="0" fontId="0" fillId="6" borderId="6" xfId="0" applyFill="1" applyBorder="1" applyAlignment="1" applyProtection="1">
      <alignment horizontal="center" vertical="center" wrapText="1"/>
    </xf>
    <xf numFmtId="0" fontId="8" fillId="2" borderId="8" xfId="0" applyFont="1" applyFill="1" applyBorder="1" applyAlignment="1" applyProtection="1">
      <alignment horizontal="left" vertical="center" wrapText="1"/>
    </xf>
    <xf numFmtId="0" fontId="8" fillId="2" borderId="1" xfId="0" applyFont="1" applyFill="1" applyBorder="1" applyAlignment="1" applyProtection="1">
      <alignment horizontal="left" vertical="center" wrapText="1"/>
    </xf>
    <xf numFmtId="0" fontId="8" fillId="2" borderId="9" xfId="0" applyFont="1" applyFill="1" applyBorder="1" applyAlignment="1" applyProtection="1">
      <alignment horizontal="left" vertical="center" wrapText="1"/>
    </xf>
    <xf numFmtId="0" fontId="34" fillId="7" borderId="3" xfId="0" applyFont="1" applyFill="1" applyBorder="1" applyAlignment="1" applyProtection="1">
      <alignment horizontal="center" vertical="center" wrapText="1"/>
    </xf>
    <xf numFmtId="0" fontId="34" fillId="7" borderId="5" xfId="0" applyFont="1" applyFill="1" applyBorder="1" applyAlignment="1" applyProtection="1">
      <alignment horizontal="center" vertical="center" wrapText="1"/>
    </xf>
    <xf numFmtId="0" fontId="5" fillId="7" borderId="11" xfId="0" applyFont="1" applyFill="1" applyBorder="1" applyAlignment="1" applyProtection="1">
      <alignment horizontal="center" vertical="center"/>
    </xf>
    <xf numFmtId="0" fontId="5" fillId="7" borderId="25" xfId="0" applyFont="1" applyFill="1" applyBorder="1" applyAlignment="1" applyProtection="1">
      <alignment horizontal="center" vertical="center"/>
    </xf>
    <xf numFmtId="0" fontId="5" fillId="7" borderId="25" xfId="0" applyFont="1" applyFill="1" applyBorder="1" applyAlignment="1" applyProtection="1">
      <alignment horizontal="left" vertical="center"/>
    </xf>
    <xf numFmtId="0" fontId="0" fillId="7" borderId="25" xfId="0" applyFill="1" applyBorder="1" applyAlignment="1" applyProtection="1">
      <alignment horizontal="left" vertical="center"/>
    </xf>
    <xf numFmtId="0" fontId="1" fillId="7" borderId="3" xfId="0" applyFont="1" applyFill="1" applyBorder="1" applyAlignment="1" applyProtection="1">
      <alignment horizontal="center" vertical="center"/>
    </xf>
    <xf numFmtId="0" fontId="1" fillId="7" borderId="4" xfId="0" applyFont="1" applyFill="1" applyBorder="1" applyAlignment="1" applyProtection="1">
      <alignment horizontal="center" vertical="center"/>
    </xf>
    <xf numFmtId="0" fontId="1" fillId="7" borderId="5" xfId="0" applyFont="1" applyFill="1" applyBorder="1" applyAlignment="1" applyProtection="1">
      <alignment horizontal="center" vertical="center"/>
    </xf>
    <xf numFmtId="0" fontId="21" fillId="6" borderId="17" xfId="0" applyFont="1" applyFill="1" applyBorder="1" applyAlignment="1" applyProtection="1">
      <alignment horizontal="center" vertical="center" wrapText="1"/>
    </xf>
    <xf numFmtId="0" fontId="5" fillId="6" borderId="18" xfId="0" applyFont="1" applyFill="1" applyBorder="1" applyAlignment="1" applyProtection="1">
      <alignment horizontal="center" vertical="center" wrapText="1"/>
    </xf>
    <xf numFmtId="0" fontId="2" fillId="6" borderId="18" xfId="0" applyFont="1" applyFill="1" applyBorder="1" applyAlignment="1" applyProtection="1">
      <alignment vertical="center" wrapText="1"/>
    </xf>
    <xf numFmtId="0" fontId="0" fillId="6" borderId="19" xfId="0" applyFill="1" applyBorder="1" applyAlignment="1" applyProtection="1">
      <alignment vertical="center" wrapText="1"/>
    </xf>
    <xf numFmtId="164" fontId="10" fillId="7" borderId="3" xfId="0" applyNumberFormat="1" applyFont="1" applyFill="1" applyBorder="1" applyAlignment="1" applyProtection="1">
      <alignment horizontal="center" vertical="center"/>
    </xf>
    <xf numFmtId="164" fontId="10" fillId="7" borderId="4" xfId="0" applyNumberFormat="1" applyFont="1" applyFill="1" applyBorder="1" applyAlignment="1" applyProtection="1">
      <alignment horizontal="center" vertical="center"/>
    </xf>
    <xf numFmtId="164" fontId="10" fillId="7" borderId="5" xfId="0" applyNumberFormat="1" applyFont="1" applyFill="1" applyBorder="1" applyAlignment="1" applyProtection="1">
      <alignment horizontal="center" vertical="center"/>
    </xf>
    <xf numFmtId="0" fontId="0" fillId="0" borderId="1" xfId="0" applyBorder="1" applyAlignment="1" applyProtection="1">
      <alignment horizontal="center" vertical="center"/>
    </xf>
    <xf numFmtId="0" fontId="0" fillId="0" borderId="9" xfId="0" applyBorder="1" applyAlignment="1" applyProtection="1">
      <alignment horizontal="center" vertical="center"/>
    </xf>
    <xf numFmtId="0" fontId="1" fillId="5" borderId="21" xfId="1" applyFont="1" applyFill="1" applyBorder="1" applyAlignment="1" applyProtection="1">
      <alignment horizontal="center" vertical="center"/>
    </xf>
    <xf numFmtId="0" fontId="1" fillId="5" borderId="22" xfId="1" applyFont="1" applyFill="1" applyBorder="1" applyAlignment="1" applyProtection="1">
      <alignment horizontal="center" vertical="center"/>
    </xf>
    <xf numFmtId="0" fontId="22" fillId="5" borderId="3" xfId="0" applyFont="1" applyFill="1" applyBorder="1" applyAlignment="1">
      <alignment horizontal="center"/>
    </xf>
    <xf numFmtId="0" fontId="22" fillId="5" borderId="5" xfId="0" applyFont="1" applyFill="1" applyBorder="1" applyAlignment="1">
      <alignment horizontal="center"/>
    </xf>
    <xf numFmtId="0" fontId="13" fillId="7" borderId="25" xfId="0" applyFont="1" applyFill="1" applyBorder="1" applyAlignment="1">
      <alignment horizontal="center" wrapText="1"/>
    </xf>
    <xf numFmtId="0" fontId="13" fillId="7" borderId="28" xfId="0" applyFont="1" applyFill="1" applyBorder="1" applyAlignment="1">
      <alignment horizontal="center" wrapText="1"/>
    </xf>
    <xf numFmtId="0" fontId="13" fillId="7" borderId="3" xfId="0" applyFont="1" applyFill="1" applyBorder="1" applyAlignment="1">
      <alignment horizontal="left" wrapText="1"/>
    </xf>
    <xf numFmtId="0" fontId="0" fillId="7" borderId="4" xfId="0" applyFill="1" applyBorder="1" applyAlignment="1">
      <alignment horizontal="left" wrapText="1"/>
    </xf>
    <xf numFmtId="0" fontId="0" fillId="7" borderId="5" xfId="0" applyFill="1" applyBorder="1" applyAlignment="1">
      <alignment horizontal="left" wrapText="1"/>
    </xf>
    <xf numFmtId="0" fontId="13" fillId="7" borderId="2" xfId="0" applyFont="1" applyFill="1" applyBorder="1" applyAlignment="1">
      <alignment horizontal="left" wrapText="1"/>
    </xf>
    <xf numFmtId="0" fontId="13" fillId="7" borderId="25" xfId="0" applyFont="1" applyFill="1" applyBorder="1" applyAlignment="1">
      <alignment horizontal="left" wrapText="1"/>
    </xf>
    <xf numFmtId="0" fontId="0" fillId="7" borderId="25" xfId="0" applyFill="1" applyBorder="1" applyAlignment="1">
      <alignment horizontal="left" wrapText="1"/>
    </xf>
    <xf numFmtId="0" fontId="13" fillId="7" borderId="4" xfId="0" applyFont="1" applyFill="1" applyBorder="1" applyAlignment="1">
      <alignment horizontal="left" wrapText="1"/>
    </xf>
    <xf numFmtId="0" fontId="20" fillId="7" borderId="2" xfId="0" applyFont="1" applyFill="1" applyBorder="1" applyAlignment="1">
      <alignment horizontal="left" wrapText="1"/>
    </xf>
    <xf numFmtId="0" fontId="13" fillId="7" borderId="3" xfId="0" applyFont="1" applyFill="1" applyBorder="1" applyAlignment="1" applyProtection="1">
      <alignment horizontal="left" wrapText="1"/>
    </xf>
    <xf numFmtId="0" fontId="0" fillId="7" borderId="4" xfId="0" applyFill="1" applyBorder="1" applyAlignment="1" applyProtection="1">
      <alignment horizontal="left" wrapText="1"/>
    </xf>
    <xf numFmtId="0" fontId="0" fillId="7" borderId="5" xfId="0" applyFill="1" applyBorder="1" applyAlignment="1" applyProtection="1">
      <alignment horizontal="left" wrapText="1"/>
    </xf>
  </cellXfs>
  <cellStyles count="3">
    <cellStyle name="Énfasis3" xfId="1" builtinId="37"/>
    <cellStyle name="Hipervínculo" xfId="2" builtinId="8"/>
    <cellStyle name="Normal" xfId="0" builtinId="0"/>
  </cellStyles>
  <dxfs count="41">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0" formatCode="General"/>
      <fill>
        <patternFill patternType="solid">
          <fgColor indexed="64"/>
          <bgColor theme="9" tint="0.79998168889431442"/>
        </patternFill>
      </fill>
      <alignment horizontal="center"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numFmt numFmtId="4" formatCode="#,##0.00"/>
      <fill>
        <patternFill patternType="solid">
          <fgColor indexed="64"/>
          <bgColor theme="9" tint="0.79998168889431442"/>
        </patternFill>
      </fill>
      <alignment horizontal="center" textRotation="0"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1" hidden="0"/>
    </dxf>
    <dxf>
      <fill>
        <patternFill patternType="none">
          <fgColor indexed="64"/>
          <bgColor indexed="65"/>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indexed="65"/>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indexed="65"/>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auto="1"/>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auto="1"/>
        </patternFill>
      </fill>
      <alignment horizontal="general" vertical="center" textRotation="0" wrapText="1" indent="0" justifyLastLine="0" shrinkToFit="0" readingOrder="0"/>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none">
          <fgColor indexed="64"/>
          <bgColor auto="1"/>
        </patternFill>
      </fill>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protection locked="0" hidden="0"/>
    </dxf>
    <dxf>
      <fill>
        <patternFill patternType="solid">
          <fgColor indexed="64"/>
          <bgColor theme="9" tint="0.79998168889431442"/>
        </patternFill>
      </fill>
      <border diagonalUp="0" diagonalDown="0">
        <left style="thin">
          <color theme="9" tint="-0.499984740745262"/>
        </left>
        <right style="thin">
          <color theme="9" tint="-0.499984740745262"/>
        </right>
        <top style="thin">
          <color theme="9" tint="-0.499984740745262"/>
        </top>
        <bottom style="thin">
          <color theme="9" tint="-0.499984740745262"/>
        </bottom>
        <vertical style="thin">
          <color theme="9" tint="-0.499984740745262"/>
        </vertical>
        <horizontal style="thin">
          <color theme="9" tint="-0.499984740745262"/>
        </horizontal>
      </border>
    </dxf>
    <dxf>
      <border>
        <top style="thin">
          <color rgb="FF0070C0"/>
        </top>
      </border>
    </dxf>
    <dxf>
      <border diagonalUp="0" diagonalDown="0">
        <left style="thin">
          <color rgb="FF0070C0"/>
        </left>
        <right style="thin">
          <color rgb="FF0070C0"/>
        </right>
        <top style="thin">
          <color rgb="FF0070C0"/>
        </top>
        <bottom style="thin">
          <color rgb="FF0070C0"/>
        </bottom>
      </border>
    </dxf>
    <dxf>
      <fill>
        <patternFill patternType="none">
          <fgColor indexed="64"/>
          <bgColor auto="1"/>
        </patternFill>
      </fill>
    </dxf>
    <dxf>
      <border>
        <bottom style="thin">
          <color rgb="FF0070C0"/>
        </bottom>
      </border>
    </dxf>
    <dxf>
      <font>
        <strike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border diagonalUp="0" diagonalDown="0" outline="0">
        <left style="thin">
          <color rgb="FF0070C0"/>
        </left>
        <right style="thin">
          <color rgb="FF0070C0"/>
        </right>
        <top/>
        <bottom/>
      </border>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numFmt numFmtId="0" formatCode="General"/>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0"/>
        <name val="Calibri"/>
        <scheme val="minor"/>
      </font>
      <fill>
        <patternFill patternType="solid">
          <fgColor theme="4" tint="0.79998168889431442"/>
          <bgColor theme="0"/>
        </patternFill>
      </fill>
    </dxf>
    <dxf>
      <border outline="0">
        <bottom style="thin">
          <color indexed="64"/>
        </bottom>
      </border>
    </dxf>
    <dxf>
      <font>
        <b/>
        <i val="0"/>
        <strike val="0"/>
        <condense val="0"/>
        <extend val="0"/>
        <outline val="0"/>
        <shadow val="0"/>
        <u val="none"/>
        <vertAlign val="baseline"/>
        <sz val="11"/>
        <color theme="0"/>
        <name val="Calibri"/>
        <scheme val="minor"/>
      </font>
      <fill>
        <patternFill patternType="solid">
          <fgColor theme="4"/>
          <bgColor theme="0"/>
        </patternFill>
      </fill>
      <border diagonalUp="0" diagonalDown="0" outline="0">
        <left style="thin">
          <color indexed="64"/>
        </left>
        <right style="thin">
          <color indexed="64"/>
        </right>
        <top/>
        <bottom/>
      </border>
    </dxf>
    <dxf>
      <font>
        <b/>
        <i val="0"/>
      </font>
      <fill>
        <patternFill>
          <bgColor theme="9" tint="0.39994506668294322"/>
        </patternFill>
      </fill>
    </dxf>
    <dxf>
      <font>
        <b/>
        <i val="0"/>
      </font>
      <fill>
        <patternFill>
          <bgColor theme="9" tint="0.39994506668294322"/>
        </patternFill>
      </fill>
      <border>
        <left style="thin">
          <color theme="7" tint="0.39994506668294322"/>
        </left>
        <right style="thin">
          <color theme="7" tint="0.39994506668294322"/>
        </right>
        <top style="thin">
          <color theme="7" tint="0.39994506668294322"/>
        </top>
        <bottom style="thin">
          <color theme="7" tint="0.39994506668294322"/>
        </bottom>
        <vertical/>
        <horizontal/>
      </border>
    </dxf>
    <dxf>
      <font>
        <b/>
        <i val="0"/>
      </font>
      <fill>
        <patternFill>
          <bgColor theme="9" tint="0.39994506668294322"/>
        </patternFill>
      </fill>
      <border>
        <left style="thin">
          <color theme="9" tint="-0.499984740745262"/>
        </left>
        <right style="thin">
          <color theme="9" tint="-0.499984740745262"/>
        </right>
        <top style="thin">
          <color theme="9" tint="-0.499984740745262"/>
        </top>
        <bottom style="thin">
          <color theme="9" tint="-0.499984740745262"/>
        </bottom>
      </border>
    </dxf>
    <dxf>
      <font>
        <b/>
        <i val="0"/>
      </font>
      <fill>
        <patternFill>
          <bgColor theme="9" tint="-0.24994659260841701"/>
        </patternFill>
      </fill>
      <border>
        <left style="thin">
          <color auto="1"/>
        </left>
        <right style="thin">
          <color auto="1"/>
        </right>
        <top style="thin">
          <color auto="1"/>
        </top>
        <bottom style="thin">
          <color auto="1"/>
        </bottom>
      </border>
    </dxf>
    <dxf>
      <font>
        <b val="0"/>
        <i val="0"/>
        <color rgb="FFFFFF00"/>
      </font>
      <fill>
        <patternFill>
          <bgColor theme="9" tint="-0.499984740745262"/>
        </patternFill>
      </fill>
      <border>
        <left style="thin">
          <color rgb="FFFFFF00"/>
        </left>
        <right style="thin">
          <color rgb="FFFFFF00"/>
        </right>
        <top style="thin">
          <color rgb="FFFFFF00"/>
        </top>
        <bottom style="thin">
          <color rgb="FFFFFF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9525</xdr:colOff>
      <xdr:row>2</xdr:row>
      <xdr:rowOff>9525</xdr:rowOff>
    </xdr:from>
    <xdr:to>
      <xdr:col>16</xdr:col>
      <xdr:colOff>76200</xdr:colOff>
      <xdr:row>18</xdr:row>
      <xdr:rowOff>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67525" y="390525"/>
          <a:ext cx="5400675" cy="3038475"/>
        </a:xfrm>
        <a:prstGeom prst="rect">
          <a:avLst/>
        </a:prstGeom>
        <a:solidFill>
          <a:srgbClr val="FFC000"/>
        </a:solidFill>
        <a:extLst/>
      </xdr:spPr>
    </xdr:pic>
    <xdr:clientData/>
  </xdr:twoCellAnchor>
  <xdr:twoCellAnchor editAs="oneCell">
    <xdr:from>
      <xdr:col>0</xdr:col>
      <xdr:colOff>114299</xdr:colOff>
      <xdr:row>1</xdr:row>
      <xdr:rowOff>180976</xdr:rowOff>
    </xdr:from>
    <xdr:to>
      <xdr:col>8</xdr:col>
      <xdr:colOff>752474</xdr:colOff>
      <xdr:row>31</xdr:row>
      <xdr:rowOff>139066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299" y="371476"/>
          <a:ext cx="6734175" cy="5673090"/>
        </a:xfrm>
        <a:prstGeom prst="rect">
          <a:avLst/>
        </a:prstGeom>
        <a:noFill/>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514350</xdr:colOff>
      <xdr:row>0</xdr:row>
      <xdr:rowOff>47625</xdr:rowOff>
    </xdr:from>
    <xdr:to>
      <xdr:col>4</xdr:col>
      <xdr:colOff>2657475</xdr:colOff>
      <xdr:row>3</xdr:row>
      <xdr:rowOff>133350</xdr:rowOff>
    </xdr:to>
    <xdr:sp macro="[0]!Enviar" textlink="">
      <xdr:nvSpPr>
        <xdr:cNvPr id="2" name="Rectángulo: esquinas redondeadas 1">
          <a:extLst>
            <a:ext uri="{FF2B5EF4-FFF2-40B4-BE49-F238E27FC236}">
              <a16:creationId xmlns:a16="http://schemas.microsoft.com/office/drawing/2014/main" id="{24140861-B410-46E8-975A-2D0EB4B6C6BC}"/>
            </a:ext>
          </a:extLst>
        </xdr:cNvPr>
        <xdr:cNvSpPr/>
      </xdr:nvSpPr>
      <xdr:spPr>
        <a:xfrm>
          <a:off x="4562475" y="47625"/>
          <a:ext cx="2143125" cy="65722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1104900</xdr:colOff>
      <xdr:row>0</xdr:row>
      <xdr:rowOff>57150</xdr:rowOff>
    </xdr:from>
    <xdr:to>
      <xdr:col>4</xdr:col>
      <xdr:colOff>1419225</xdr:colOff>
      <xdr:row>4</xdr:row>
      <xdr:rowOff>9525</xdr:rowOff>
    </xdr:to>
    <xdr:sp macro="[0]!Enviar" textlink="">
      <xdr:nvSpPr>
        <xdr:cNvPr id="3" name="Rectángulo: esquinas redondeadas 2">
          <a:extLst>
            <a:ext uri="{FF2B5EF4-FFF2-40B4-BE49-F238E27FC236}">
              <a16:creationId xmlns:a16="http://schemas.microsoft.com/office/drawing/2014/main" id="{74A71FE1-51F6-401D-8072-1AD3386E7262}"/>
            </a:ext>
          </a:extLst>
        </xdr:cNvPr>
        <xdr:cNvSpPr/>
      </xdr:nvSpPr>
      <xdr:spPr>
        <a:xfrm>
          <a:off x="6829425" y="5715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457200</xdr:colOff>
      <xdr:row>0</xdr:row>
      <xdr:rowOff>114300</xdr:rowOff>
    </xdr:from>
    <xdr:to>
      <xdr:col>17</xdr:col>
      <xdr:colOff>1114425</xdr:colOff>
      <xdr:row>3</xdr:row>
      <xdr:rowOff>257175</xdr:rowOff>
    </xdr:to>
    <xdr:sp macro="[0]!Enviar" textlink="">
      <xdr:nvSpPr>
        <xdr:cNvPr id="3" name="Rectángulo: esquinas redondeadas 2">
          <a:extLst>
            <a:ext uri="{FF2B5EF4-FFF2-40B4-BE49-F238E27FC236}">
              <a16:creationId xmlns:a16="http://schemas.microsoft.com/office/drawing/2014/main" id="{F1101D83-C138-4B9E-BE04-825ED068024F}"/>
            </a:ext>
          </a:extLst>
        </xdr:cNvPr>
        <xdr:cNvSpPr/>
      </xdr:nvSpPr>
      <xdr:spPr>
        <a:xfrm>
          <a:off x="17897475" y="11430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0</xdr:colOff>
      <xdr:row>1</xdr:row>
      <xdr:rowOff>0</xdr:rowOff>
    </xdr:from>
    <xdr:to>
      <xdr:col>13</xdr:col>
      <xdr:colOff>733425</xdr:colOff>
      <xdr:row>4</xdr:row>
      <xdr:rowOff>0</xdr:rowOff>
    </xdr:to>
    <xdr:sp macro="[0]!Enviar" textlink="">
      <xdr:nvSpPr>
        <xdr:cNvPr id="3" name="Rectángulo: esquinas redondeadas 2">
          <a:extLst>
            <a:ext uri="{FF2B5EF4-FFF2-40B4-BE49-F238E27FC236}">
              <a16:creationId xmlns:a16="http://schemas.microsoft.com/office/drawing/2014/main" id="{805C80F2-8175-4C7F-9985-466F722578C5}"/>
            </a:ext>
          </a:extLst>
        </xdr:cNvPr>
        <xdr:cNvSpPr/>
      </xdr:nvSpPr>
      <xdr:spPr>
        <a:xfrm>
          <a:off x="15344775" y="19050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628650</xdr:colOff>
      <xdr:row>1</xdr:row>
      <xdr:rowOff>66675</xdr:rowOff>
    </xdr:from>
    <xdr:to>
      <xdr:col>9</xdr:col>
      <xdr:colOff>1266825</xdr:colOff>
      <xdr:row>4</xdr:row>
      <xdr:rowOff>66675</xdr:rowOff>
    </xdr:to>
    <xdr:sp macro="[0]!Enviar" textlink="">
      <xdr:nvSpPr>
        <xdr:cNvPr id="3" name="Rectángulo: esquinas redondeadas 2">
          <a:extLst>
            <a:ext uri="{FF2B5EF4-FFF2-40B4-BE49-F238E27FC236}">
              <a16:creationId xmlns:a16="http://schemas.microsoft.com/office/drawing/2014/main" id="{19EB0221-205C-4744-BC0A-9C75A5134591}"/>
            </a:ext>
          </a:extLst>
        </xdr:cNvPr>
        <xdr:cNvSpPr/>
      </xdr:nvSpPr>
      <xdr:spPr>
        <a:xfrm>
          <a:off x="10877550" y="257175"/>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0</xdr:colOff>
      <xdr:row>1</xdr:row>
      <xdr:rowOff>0</xdr:rowOff>
    </xdr:from>
    <xdr:to>
      <xdr:col>13</xdr:col>
      <xdr:colOff>361950</xdr:colOff>
      <xdr:row>4</xdr:row>
      <xdr:rowOff>76200</xdr:rowOff>
    </xdr:to>
    <xdr:sp macro="[0]!Enviar" textlink="">
      <xdr:nvSpPr>
        <xdr:cNvPr id="2" name="Rectángulo: esquinas redondeadas 1">
          <a:extLst>
            <a:ext uri="{FF2B5EF4-FFF2-40B4-BE49-F238E27FC236}">
              <a16:creationId xmlns:a16="http://schemas.microsoft.com/office/drawing/2014/main" id="{78F9795C-4542-44D0-AA06-47E41C58EAFA}"/>
            </a:ext>
          </a:extLst>
        </xdr:cNvPr>
        <xdr:cNvSpPr/>
      </xdr:nvSpPr>
      <xdr:spPr>
        <a:xfrm>
          <a:off x="11896725" y="19050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11</xdr:col>
      <xdr:colOff>390525</xdr:colOff>
      <xdr:row>0</xdr:row>
      <xdr:rowOff>104775</xdr:rowOff>
    </xdr:from>
    <xdr:to>
      <xdr:col>12</xdr:col>
      <xdr:colOff>1219200</xdr:colOff>
      <xdr:row>3</xdr:row>
      <xdr:rowOff>247650</xdr:rowOff>
    </xdr:to>
    <xdr:sp macro="[0]!Enviar" textlink="">
      <xdr:nvSpPr>
        <xdr:cNvPr id="3" name="Rectángulo: esquinas redondeadas 2">
          <a:extLst>
            <a:ext uri="{FF2B5EF4-FFF2-40B4-BE49-F238E27FC236}">
              <a16:creationId xmlns:a16="http://schemas.microsoft.com/office/drawing/2014/main" id="{80C71A70-C478-48A8-ABCB-B3AB45E6E693}"/>
            </a:ext>
          </a:extLst>
        </xdr:cNvPr>
        <xdr:cNvSpPr/>
      </xdr:nvSpPr>
      <xdr:spPr>
        <a:xfrm>
          <a:off x="12392025" y="104775"/>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1076325</xdr:colOff>
      <xdr:row>0</xdr:row>
      <xdr:rowOff>114300</xdr:rowOff>
    </xdr:from>
    <xdr:to>
      <xdr:col>5</xdr:col>
      <xdr:colOff>47625</xdr:colOff>
      <xdr:row>4</xdr:row>
      <xdr:rowOff>66675</xdr:rowOff>
    </xdr:to>
    <xdr:sp macro="[0]!Enviar" textlink="">
      <xdr:nvSpPr>
        <xdr:cNvPr id="3" name="Rectángulo: esquinas redondeadas 2">
          <a:extLst>
            <a:ext uri="{FF2B5EF4-FFF2-40B4-BE49-F238E27FC236}">
              <a16:creationId xmlns:a16="http://schemas.microsoft.com/office/drawing/2014/main" id="{BDC36FF5-1EB5-4303-B241-8322A1B74821}"/>
            </a:ext>
          </a:extLst>
        </xdr:cNvPr>
        <xdr:cNvSpPr/>
      </xdr:nvSpPr>
      <xdr:spPr>
        <a:xfrm>
          <a:off x="10163175" y="11430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542925</xdr:colOff>
      <xdr:row>0</xdr:row>
      <xdr:rowOff>85725</xdr:rowOff>
    </xdr:from>
    <xdr:to>
      <xdr:col>12</xdr:col>
      <xdr:colOff>1276350</xdr:colOff>
      <xdr:row>3</xdr:row>
      <xdr:rowOff>228600</xdr:rowOff>
    </xdr:to>
    <xdr:sp macro="[0]!Enviar" textlink="">
      <xdr:nvSpPr>
        <xdr:cNvPr id="3" name="Rectángulo: esquinas redondeadas 2">
          <a:extLst>
            <a:ext uri="{FF2B5EF4-FFF2-40B4-BE49-F238E27FC236}">
              <a16:creationId xmlns:a16="http://schemas.microsoft.com/office/drawing/2014/main" id="{F271BAF0-5035-4DEE-9631-3F00F14E41FC}"/>
            </a:ext>
          </a:extLst>
        </xdr:cNvPr>
        <xdr:cNvSpPr/>
      </xdr:nvSpPr>
      <xdr:spPr>
        <a:xfrm>
          <a:off x="12220575" y="85725"/>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590550</xdr:colOff>
      <xdr:row>0</xdr:row>
      <xdr:rowOff>95250</xdr:rowOff>
    </xdr:from>
    <xdr:to>
      <xdr:col>6</xdr:col>
      <xdr:colOff>76200</xdr:colOff>
      <xdr:row>4</xdr:row>
      <xdr:rowOff>47625</xdr:rowOff>
    </xdr:to>
    <xdr:sp macro="[0]!Enviar" textlink="">
      <xdr:nvSpPr>
        <xdr:cNvPr id="3" name="Rectángulo: esquinas redondeadas 2">
          <a:extLst>
            <a:ext uri="{FF2B5EF4-FFF2-40B4-BE49-F238E27FC236}">
              <a16:creationId xmlns:a16="http://schemas.microsoft.com/office/drawing/2014/main" id="{FE62E661-AF88-465E-B88B-CC35CAF3E5B0}"/>
            </a:ext>
          </a:extLst>
        </xdr:cNvPr>
        <xdr:cNvSpPr/>
      </xdr:nvSpPr>
      <xdr:spPr>
        <a:xfrm>
          <a:off x="13754100" y="9525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828675</xdr:colOff>
      <xdr:row>0</xdr:row>
      <xdr:rowOff>123825</xdr:rowOff>
    </xdr:from>
    <xdr:to>
      <xdr:col>7</xdr:col>
      <xdr:colOff>57150</xdr:colOff>
      <xdr:row>4</xdr:row>
      <xdr:rowOff>28575</xdr:rowOff>
    </xdr:to>
    <xdr:sp macro="[0]!Enviar" textlink="">
      <xdr:nvSpPr>
        <xdr:cNvPr id="3" name="Rectángulo: esquinas redondeadas 2">
          <a:extLst>
            <a:ext uri="{FF2B5EF4-FFF2-40B4-BE49-F238E27FC236}">
              <a16:creationId xmlns:a16="http://schemas.microsoft.com/office/drawing/2014/main" id="{133AA6AA-6509-45D8-A875-4248CB685297}"/>
            </a:ext>
          </a:extLst>
        </xdr:cNvPr>
        <xdr:cNvSpPr/>
      </xdr:nvSpPr>
      <xdr:spPr>
        <a:xfrm>
          <a:off x="12372975" y="123825"/>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200025</xdr:colOff>
      <xdr:row>0</xdr:row>
      <xdr:rowOff>114300</xdr:rowOff>
    </xdr:from>
    <xdr:to>
      <xdr:col>4</xdr:col>
      <xdr:colOff>1790700</xdr:colOff>
      <xdr:row>4</xdr:row>
      <xdr:rowOff>19050</xdr:rowOff>
    </xdr:to>
    <xdr:sp macro="[0]!Enviar" textlink="">
      <xdr:nvSpPr>
        <xdr:cNvPr id="3" name="Rectángulo: esquinas redondeadas 2">
          <a:extLst>
            <a:ext uri="{FF2B5EF4-FFF2-40B4-BE49-F238E27FC236}">
              <a16:creationId xmlns:a16="http://schemas.microsoft.com/office/drawing/2014/main" id="{E7F5C675-E779-4F08-A180-E1A4701918E4}"/>
            </a:ext>
          </a:extLst>
        </xdr:cNvPr>
        <xdr:cNvSpPr/>
      </xdr:nvSpPr>
      <xdr:spPr>
        <a:xfrm>
          <a:off x="10677525" y="11430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95250</xdr:colOff>
      <xdr:row>3</xdr:row>
      <xdr:rowOff>142875</xdr:rowOff>
    </xdr:to>
    <xdr:sp macro="[0]!Enviar" textlink="">
      <xdr:nvSpPr>
        <xdr:cNvPr id="3" name="Rectángulo: esquinas redondeadas 2">
          <a:extLst>
            <a:ext uri="{FF2B5EF4-FFF2-40B4-BE49-F238E27FC236}">
              <a16:creationId xmlns:a16="http://schemas.microsoft.com/office/drawing/2014/main" id="{29B97F31-8AC5-47C4-B26D-BEC6E2C5F823}"/>
            </a:ext>
          </a:extLst>
        </xdr:cNvPr>
        <xdr:cNvSpPr/>
      </xdr:nvSpPr>
      <xdr:spPr>
        <a:xfrm>
          <a:off x="7524750" y="0"/>
          <a:ext cx="1590675" cy="714375"/>
        </a:xfrm>
        <a:prstGeom prst="roundRect">
          <a:avLst/>
        </a:prstGeom>
        <a:gradFill flip="none" rotWithShape="1">
          <a:gsLst>
            <a:gs pos="0">
              <a:schemeClr val="accent6">
                <a:lumMod val="20000"/>
                <a:lumOff val="80000"/>
              </a:schemeClr>
            </a:gs>
            <a:gs pos="94000">
              <a:schemeClr val="accent6">
                <a:lumMod val="60000"/>
                <a:lumOff val="40000"/>
              </a:schemeClr>
            </a:gs>
            <a:gs pos="50000">
              <a:schemeClr val="accent6">
                <a:lumMod val="75000"/>
              </a:schemeClr>
            </a:gs>
          </a:gsLst>
          <a:lin ang="16200000" scaled="1"/>
          <a:tileRect/>
        </a:gradFill>
        <a:ln w="19050"/>
        <a:scene3d>
          <a:camera prst="orthographicFront"/>
          <a:lightRig rig="threePt" dir="t"/>
        </a:scene3d>
        <a:sp3d>
          <a:bevelT h="82550"/>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nchorCtr="1"/>
        <a:lstStyle/>
        <a:p>
          <a:pPr algn="l"/>
          <a:r>
            <a:rPr lang="ca-ES" sz="1100"/>
            <a:t>Envieu</a:t>
          </a:r>
          <a:r>
            <a:rPr lang="ca-ES" sz="1100" baseline="0"/>
            <a:t> </a:t>
          </a:r>
          <a:r>
            <a:rPr lang="ca-ES" sz="1100" baseline="0">
              <a:solidFill>
                <a:srgbClr val="FFFF00"/>
              </a:solidFill>
            </a:rPr>
            <a:t>documentació</a:t>
          </a:r>
          <a:endParaRPr lang="ca-ES" sz="1100">
            <a:solidFill>
              <a:srgbClr val="FFFF00"/>
            </a:solidFill>
          </a:endParaRPr>
        </a:p>
      </xdr:txBody>
    </xdr:sp>
    <xdr:clientData/>
  </xdr:twoCellAnchor>
</xdr:wsDr>
</file>

<file path=xl/tables/table1.xml><?xml version="1.0" encoding="utf-8"?>
<table xmlns="http://schemas.openxmlformats.org/spreadsheetml/2006/main" id="1" name="Tabla1" displayName="Tabla1" ref="A1:K11" totalsRowShown="0" headerRowDxfId="35" dataDxfId="33" headerRowBorderDxfId="34" tableBorderDxfId="32" totalsRowBorderDxfId="31">
  <autoFilter ref="A1:K1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name="NIF / NIE" dataDxfId="30"/>
    <tableColumn id="2" name="Niu" dataDxfId="29"/>
    <tableColumn id="3" name="Cognoms i Nom" dataDxfId="28"/>
    <tableColumn id="4" name="Categoria" dataDxfId="27"/>
    <tableColumn id="5" name="Departament" dataDxfId="26"/>
    <tableColumn id="6" name="Àrea" dataDxfId="25"/>
    <tableColumn id="7" name="codi dep" dataDxfId="24"/>
    <tableColumn id="8" name="codi àrea" dataDxfId="23"/>
    <tableColumn id="9" name="DENOMINADOR" dataDxfId="22"/>
    <tableColumn id="10" name="Columna1" dataDxfId="21"/>
    <tableColumn id="11" name="Columna2" dataDxfId="20"/>
  </tableColumns>
  <tableStyleInfo showFirstColumn="0" showLastColumn="0" showRowStripes="1" showColumnStripes="0"/>
</table>
</file>

<file path=xl/tables/table2.xml><?xml version="1.0" encoding="utf-8"?>
<table xmlns="http://schemas.openxmlformats.org/spreadsheetml/2006/main" id="3" name="Tabla3" displayName="Tabla3" ref="A12:O212" totalsRowShown="0" headerRowDxfId="19" dataDxfId="17" headerRowBorderDxfId="18" tableBorderDxfId="16" totalsRowBorderDxfId="15">
  <autoFilter ref="A12:O21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name="ORDRE" dataDxfId="14"/>
    <tableColumn id="2" name="Referència completa de la publicació indexada JCR: autors, títol, Revista, pàgina inicial-final." dataDxfId="13"/>
    <tableColumn id="3" name="Quartil (1, 2 o 3) com a 1r, últim autor o autor en correspondència" dataDxfId="12"/>
    <tableColumn id="4" name="WoS Category" dataDxfId="11"/>
    <tableColumn id="5" name="Nomès  per a publicacions no indexades JCR: altres articles o publicacions rellevants (llibres o capítols de llibres que estiguin en editorials incloses al SPI" dataDxfId="10"/>
    <tableColumn id="6" name="Posició autoria article indexat" dataDxfId="9"/>
    <tableColumn id="10" name="Nombre de citesrebudes segos ISI WoK" dataDxfId="8"/>
    <tableColumn id="9" name="I" dataDxfId="7">
      <calculatedColumnFormula>IFERROR(Tabla3[[#This Row],[Nombre de citesrebudes segos ISI WoK]]/(VLOOKUP(Tabla3[[#This Row],[WoS Category]],'N AQU'!$B$13:$C$55,2,0)*100),0)</calculatedColumnFormula>
    </tableColumn>
    <tableColumn id="7" name="N1" dataDxfId="6">
      <calculatedColumnFormula>IF(OR(Tabla3[[#This Row],[Quartil (1, 2 o 3) com a 1r, últim autor o autor en correspondència]]=1,Tabla3[[#This Row],[Quartil (1, 2 o 3) com a 1r, últim autor o autor en correspondència]]=2),IF(Tabla3[[#This Row],[Posició autoria article indexat]]=$F$2,1,0),0)</calculatedColumnFormula>
    </tableColumn>
    <tableColumn id="11" name="N2" dataDxfId="5">
      <calculatedColumnFormula>IF(OR(Tabla3[[#This Row],[Quartil (1, 2 o 3) com a 1r, últim autor o autor en correspondència]]=1,Tabla3[[#This Row],[Quartil (1, 2 o 3) com a 1r, últim autor o autor en correspondència]]=2),IF(Tabla3[[#This Row],[Posició autoria article indexat]]=$F$3,1,0),0)</calculatedColumnFormula>
    </tableColumn>
    <tableColumn id="12" name="N3" dataDxfId="4">
      <calculatedColumnFormula>IF(OR(Tabla3[[#This Row],[Quartil (1, 2 o 3) com a 1r, últim autor o autor en correspondència]]=1,Tabla3[[#This Row],[Quartil (1, 2 o 3) com a 1r, últim autor o autor en correspondència]]=2),IF(Tabla3[[#This Row],[Posició autoria article indexat]]=$F$4,1,0),0)</calculatedColumnFormula>
    </tableColumn>
    <tableColumn id="13" name="N4" dataDxfId="3">
      <calculatedColumnFormula>IF(AND(I13=0,K13=0,M13=0,O13=0,J13=0,N13=0),IF(Tabla3[[#This Row],[Nomès  per a publicacions no indexades JCR: altres articles o publicacions rellevants (llibres o capítols de llibres que estiguin en editorials incloses al SPI]]&lt;&gt;"",1,0),0)</calculatedColumnFormula>
    </tableColumn>
    <tableColumn id="14" name=" n1" dataDxfId="2">
      <calculatedColumnFormula>IF(OR(Tabla3[[#This Row],[Quartil (1, 2 o 3) com a 1r, últim autor o autor en correspondència]]=3,Tabla3[[#This Row],[Quartil (1, 2 o 3) com a 1r, últim autor o autor en correspondència]]=4),IF(Tabla3[[#This Row],[Posició autoria article indexat]]=$F$2,1,0),0)</calculatedColumnFormula>
    </tableColumn>
    <tableColumn id="15" name=" n2" dataDxfId="1">
      <calculatedColumnFormula>IF(OR(Tabla3[[#This Row],[Quartil (1, 2 o 3) com a 1r, últim autor o autor en correspondència]]=3,Tabla3[[#This Row],[Quartil (1, 2 o 3) com a 1r, últim autor o autor en correspondència]]=4),IF(Tabla3[[#This Row],[Posició autoria article indexat]]=$F$3,1,0),0)</calculatedColumnFormula>
    </tableColumn>
    <tableColumn id="16" name=" n3" dataDxfId="0">
      <calculatedColumnFormula>IF(OR(Tabla3[[#This Row],[Quartil (1, 2 o 3) com a 1r, últim autor o autor en correspondència]]=3,Tabla3[[#This Row],[Quartil (1, 2 o 3) com a 1r, últim autor o autor en correspondència]]=4),IF(Tabla3[[#This Row],[Posició autoria article indexat]]=$F$4,1,0),0)</calculatedColumnFormula>
    </tableColumn>
  </tableColumns>
  <tableStyleInfo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eformularis.uab.cat/group/apa/documentacio-a-adjuntar-per-merits-relevant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eformularis.uab.cat/group/apa/documentacio-a-adjuntar-per-merits-relevants"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4"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7.xml"/><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eformularis.uab.cat/group/apa/documentacio-a-adjuntar-per-merits-relevants"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eformularis.uab.cat/group/apa/documentacio-a-adjuntar-per-merits-relevants"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hyperlink" Target="https://eformularis.uab.cat/group/apa/documentacio-a-adjuntar-per-merits-relevants"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https://eformularis.uab.cat/group/apa/documentacio-a-adjuntar-per-merits-releva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6">
    <tabColor rgb="FFFFFF00"/>
  </sheetPr>
  <dimension ref="A1"/>
  <sheetViews>
    <sheetView showGridLines="0" tabSelected="1" workbookViewId="0">
      <selection activeCell="J24" sqref="J24"/>
    </sheetView>
  </sheetViews>
  <sheetFormatPr baseColWidth="10" defaultColWidth="11.42578125" defaultRowHeight="15" x14ac:dyDescent="0.25"/>
  <sheetData/>
  <sheetProtection algorithmName="SHA-512" hashValue="ZaxPVoQ/rOo3s+nCyImwzVbJSdnt6HszzMk5KuukGs5lKBECVGLlRqY9ZGU0BGP2mGexl26UuqllE4t0cYLyiA==" saltValue="pGTTm3khhcHzGDR9m3lVK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2">
    <tabColor rgb="FFFF0000"/>
    <pageSetUpPr fitToPage="1"/>
  </sheetPr>
  <dimension ref="A1:K75"/>
  <sheetViews>
    <sheetView showGridLines="0" topLeftCell="A3" zoomScale="85" zoomScaleNormal="85" workbookViewId="0">
      <selection activeCell="B7" sqref="B7:C7"/>
    </sheetView>
  </sheetViews>
  <sheetFormatPr baseColWidth="10" defaultColWidth="8.85546875" defaultRowHeight="15" x14ac:dyDescent="0.25"/>
  <cols>
    <col min="1" max="1" width="5" style="6" customWidth="1"/>
    <col min="2" max="2" width="5.140625" style="6" customWidth="1"/>
    <col min="3" max="3" width="11.5703125" style="6" customWidth="1"/>
    <col min="4" max="4" width="74.7109375" style="6" customWidth="1"/>
    <col min="5" max="5" width="27.42578125" style="6" customWidth="1"/>
    <col min="6" max="6" width="14.85546875" style="6" customWidth="1"/>
    <col min="7" max="7" width="9.85546875" style="6" customWidth="1"/>
    <col min="8" max="8" width="9" style="7" customWidth="1"/>
    <col min="9" max="9" width="10.5703125" style="6" customWidth="1"/>
    <col min="10" max="10" width="8.7109375" style="6" customWidth="1"/>
    <col min="11" max="11" width="15.28515625" style="6" customWidth="1"/>
    <col min="12" max="16384" width="8.85546875" style="6"/>
  </cols>
  <sheetData>
    <row r="1" spans="1:11" ht="31.5" hidden="1" x14ac:dyDescent="0.25">
      <c r="A1" s="26" t="s">
        <v>67</v>
      </c>
      <c r="B1" s="27"/>
      <c r="C1" s="28"/>
      <c r="D1" s="29"/>
      <c r="E1" s="28"/>
      <c r="F1" s="28"/>
      <c r="G1" s="28"/>
      <c r="H1" s="30"/>
      <c r="I1" s="28"/>
      <c r="J1" s="28"/>
      <c r="K1" s="29"/>
    </row>
    <row r="2" spans="1:11" ht="60" hidden="1" customHeight="1" x14ac:dyDescent="0.25">
      <c r="A2" s="240" t="s">
        <v>76</v>
      </c>
      <c r="B2" s="241"/>
      <c r="C2" s="241"/>
      <c r="D2" s="241"/>
      <c r="E2" s="241"/>
      <c r="F2" s="241"/>
      <c r="G2" s="241"/>
      <c r="H2" s="241"/>
      <c r="I2" s="241"/>
      <c r="J2" s="241"/>
      <c r="K2" s="242"/>
    </row>
    <row r="3" spans="1:11" ht="15.75" x14ac:dyDescent="0.25">
      <c r="B3" s="31"/>
      <c r="C3" s="31"/>
      <c r="D3" s="32"/>
    </row>
    <row r="4" spans="1:11" ht="31.5" x14ac:dyDescent="0.25">
      <c r="A4" s="66" t="s">
        <v>321</v>
      </c>
      <c r="B4" s="67"/>
      <c r="C4" s="68"/>
      <c r="D4" s="68"/>
      <c r="E4" s="68"/>
      <c r="F4" s="68"/>
      <c r="G4" s="68"/>
      <c r="H4" s="69"/>
      <c r="I4" s="68"/>
      <c r="J4" s="68"/>
      <c r="K4" s="70"/>
    </row>
    <row r="5" spans="1:11" ht="33" customHeight="1" x14ac:dyDescent="0.25">
      <c r="A5" s="71" t="s">
        <v>158</v>
      </c>
      <c r="B5" s="72"/>
      <c r="C5" s="72"/>
      <c r="D5" s="72"/>
      <c r="E5" s="72"/>
      <c r="F5" s="72"/>
      <c r="G5" s="72"/>
      <c r="H5" s="73"/>
      <c r="I5" s="72"/>
      <c r="J5" s="72"/>
      <c r="K5" s="74"/>
    </row>
    <row r="6" spans="1:11" ht="16.5" thickBot="1" x14ac:dyDescent="0.3">
      <c r="B6" s="31"/>
      <c r="C6" s="31"/>
      <c r="D6" s="32"/>
    </row>
    <row r="7" spans="1:11" ht="30.6" customHeight="1" thickBot="1" x14ac:dyDescent="0.3">
      <c r="B7" s="245" t="s">
        <v>77</v>
      </c>
      <c r="C7" s="245"/>
      <c r="D7" s="216"/>
      <c r="F7" s="252" t="str">
        <f>IFERROR(VLOOKUP(D7,'AGR INT'!A:F,6,0),"ÀREA DE CONEIXEMENT")</f>
        <v>ÀREA DE CONEIXEMENT</v>
      </c>
      <c r="G7" s="253"/>
      <c r="H7" s="253"/>
      <c r="I7" s="253"/>
      <c r="J7" s="254"/>
      <c r="K7" s="255"/>
    </row>
    <row r="8" spans="1:11" ht="15.75" x14ac:dyDescent="0.25">
      <c r="B8" s="246" t="s">
        <v>78</v>
      </c>
      <c r="C8" s="246"/>
      <c r="D8" s="246"/>
    </row>
    <row r="9" spans="1:11" ht="15.75" x14ac:dyDescent="0.25">
      <c r="B9" s="247" t="s">
        <v>4</v>
      </c>
      <c r="C9" s="247"/>
      <c r="D9" s="215" t="str">
        <f>IFERROR(VLOOKUP($D$7,Tabla1[#All],3,FALSE), " ")</f>
        <v xml:space="preserve"> </v>
      </c>
      <c r="H9" s="6"/>
    </row>
    <row r="10" spans="1:11" ht="15.75" x14ac:dyDescent="0.25">
      <c r="B10" s="247" t="s">
        <v>63</v>
      </c>
      <c r="C10" s="248"/>
      <c r="D10" s="215" t="str">
        <f>IFERROR(VLOOKUP($D$7,Tabla1[#All],2,FALSE), " ")</f>
        <v xml:space="preserve"> </v>
      </c>
      <c r="H10" s="6"/>
    </row>
    <row r="11" spans="1:11" ht="15.75" x14ac:dyDescent="0.25">
      <c r="B11" s="247" t="s">
        <v>5</v>
      </c>
      <c r="C11" s="247"/>
      <c r="D11" s="215" t="str">
        <f>IFERROR(VLOOKUP($D$7,Tabla1[#All],5,FALSE), " ")</f>
        <v xml:space="preserve"> </v>
      </c>
      <c r="E11" s="61"/>
      <c r="F11" s="62"/>
      <c r="H11" s="6"/>
    </row>
    <row r="12" spans="1:11" x14ac:dyDescent="0.25">
      <c r="E12" s="259"/>
      <c r="F12" s="260"/>
      <c r="G12" s="249" t="s">
        <v>1</v>
      </c>
      <c r="H12" s="250"/>
      <c r="I12" s="250"/>
      <c r="J12" s="250"/>
      <c r="K12" s="251"/>
    </row>
    <row r="13" spans="1:11" s="33" customFormat="1" ht="78.75" customHeight="1" x14ac:dyDescent="0.25">
      <c r="B13" s="71" t="s">
        <v>2</v>
      </c>
      <c r="C13" s="75"/>
      <c r="D13" s="75"/>
      <c r="E13" s="243" t="str">
        <f>IFERROR(VLOOKUP(D7,'AGR INT'!A1:I11,9,0),"índex (AQU+ANECA/2)")</f>
        <v>índex (AQU+ANECA/2)</v>
      </c>
      <c r="F13" s="244"/>
      <c r="G13" s="256">
        <f>IFERROR(I15+J52+J69+J74,0)</f>
        <v>0</v>
      </c>
      <c r="H13" s="257"/>
      <c r="I13" s="257"/>
      <c r="J13" s="257"/>
      <c r="K13" s="258"/>
    </row>
    <row r="14" spans="1:11" ht="15.75" x14ac:dyDescent="0.25">
      <c r="B14" s="31"/>
      <c r="C14" s="31"/>
      <c r="D14" s="32"/>
    </row>
    <row r="15" spans="1:11" s="1" customFormat="1" ht="26.45" customHeight="1" x14ac:dyDescent="0.25">
      <c r="B15" s="63" t="s">
        <v>82</v>
      </c>
      <c r="C15" s="64"/>
      <c r="D15" s="64"/>
      <c r="E15" s="64"/>
      <c r="F15" s="64"/>
      <c r="G15" s="64"/>
      <c r="H15" s="64"/>
      <c r="I15" s="65">
        <f>IFERROR(E16*H38,0)</f>
        <v>0</v>
      </c>
      <c r="J15" s="2"/>
    </row>
    <row r="16" spans="1:11" ht="37.5" customHeight="1" x14ac:dyDescent="0.25">
      <c r="A16" s="62"/>
      <c r="B16" s="62"/>
      <c r="C16" s="172" t="s">
        <v>307</v>
      </c>
      <c r="D16" s="180" t="s">
        <v>230</v>
      </c>
      <c r="E16" s="181">
        <f>IF(C19="nivell assolit",1.5,IF(C22="nivell assolit",1.4,IF(C28="nivell assolit",1.3,IF(C33="nivell assolit",1.2,1))))</f>
        <v>1</v>
      </c>
      <c r="F16" s="147"/>
      <c r="G16" s="13"/>
      <c r="H16" s="148"/>
      <c r="I16" s="62"/>
    </row>
    <row r="17" spans="2:9" s="41" customFormat="1" ht="31.9" customHeight="1" x14ac:dyDescent="0.25">
      <c r="B17" s="136">
        <v>1.5</v>
      </c>
      <c r="C17" s="179"/>
      <c r="D17" s="173" t="s">
        <v>216</v>
      </c>
      <c r="E17" s="134"/>
      <c r="F17" s="140">
        <f>IF('ERC Grant'!D5&gt;0,1,0)</f>
        <v>0</v>
      </c>
      <c r="G17" s="140">
        <f>IF('1.2.a.Projectes Internacionals'!H5&gt;0,1,0)</f>
        <v>0</v>
      </c>
      <c r="H17" s="135"/>
      <c r="I17" s="136"/>
    </row>
    <row r="18" spans="2:9" s="41" customFormat="1" ht="31.9" customHeight="1" x14ac:dyDescent="0.25">
      <c r="B18" s="136">
        <v>1.5</v>
      </c>
      <c r="C18" s="174"/>
      <c r="D18" s="182" t="s">
        <v>217</v>
      </c>
      <c r="E18" s="137"/>
      <c r="F18" s="140">
        <f>IF('1.2.b.Projectes I+D+i'!H5&gt;=2,1,0)</f>
        <v>0</v>
      </c>
      <c r="G18" s="138"/>
      <c r="H18" s="139"/>
      <c r="I18" s="136"/>
    </row>
    <row r="19" spans="2:9" s="41" customFormat="1" ht="15" customHeight="1" x14ac:dyDescent="0.25">
      <c r="B19" s="136"/>
      <c r="C19" s="174" t="str">
        <f>IF(OR(F19&gt;1,F17+F18&gt;0),"nivell assolit","")</f>
        <v/>
      </c>
      <c r="D19" s="182"/>
      <c r="E19" s="137"/>
      <c r="F19" s="140">
        <f>SUM(F20:F21)</f>
        <v>0</v>
      </c>
      <c r="G19" s="138"/>
      <c r="H19" s="139"/>
      <c r="I19" s="136"/>
    </row>
    <row r="20" spans="2:9" s="41" customFormat="1" ht="31.9" customHeight="1" x14ac:dyDescent="0.25">
      <c r="B20" s="136">
        <v>1.4</v>
      </c>
      <c r="C20" s="174"/>
      <c r="D20" s="182" t="s">
        <v>218</v>
      </c>
      <c r="E20" s="137"/>
      <c r="F20" s="140">
        <f>IF('1.2.b.Projectes I+D+i'!H5=1,1,0)</f>
        <v>0</v>
      </c>
      <c r="G20" s="138"/>
      <c r="H20" s="139"/>
      <c r="I20" s="136"/>
    </row>
    <row r="21" spans="2:9" ht="66.75" customHeight="1" x14ac:dyDescent="0.25">
      <c r="B21" s="143">
        <v>1.4</v>
      </c>
      <c r="C21" s="175"/>
      <c r="D21" s="175" t="s">
        <v>308</v>
      </c>
      <c r="E21" s="137"/>
      <c r="F21" s="140">
        <f>IF('1.2.e.Transferència'!B5&gt;=3,1,0)</f>
        <v>0</v>
      </c>
      <c r="G21" s="141"/>
      <c r="H21" s="142"/>
      <c r="I21" s="143"/>
    </row>
    <row r="22" spans="2:9" ht="15" customHeight="1" x14ac:dyDescent="0.25">
      <c r="B22" s="143"/>
      <c r="C22" s="174" t="str">
        <f>IF(OR(F22&gt;1,F20+F21&gt;0),"nivell assolit","")</f>
        <v/>
      </c>
      <c r="D22" s="177"/>
      <c r="E22" s="134"/>
      <c r="F22" s="140">
        <f>SUM(F23:F26)</f>
        <v>0</v>
      </c>
      <c r="G22" s="144"/>
      <c r="H22" s="141"/>
      <c r="I22" s="143"/>
    </row>
    <row r="23" spans="2:9" ht="23.25" customHeight="1" x14ac:dyDescent="0.25">
      <c r="B23" s="143">
        <v>1.3</v>
      </c>
      <c r="C23" s="176"/>
      <c r="D23" s="176" t="s">
        <v>219</v>
      </c>
      <c r="E23" s="134"/>
      <c r="F23" s="140">
        <f>IF('1.2.a.Projectes Internacionals'!J5&gt;0,1,0)</f>
        <v>0</v>
      </c>
      <c r="G23" s="138"/>
      <c r="H23" s="141"/>
      <c r="I23" s="143"/>
    </row>
    <row r="24" spans="2:9" ht="24" customHeight="1" x14ac:dyDescent="0.25">
      <c r="B24" s="143">
        <v>1.3</v>
      </c>
      <c r="C24" s="176"/>
      <c r="D24" s="176" t="s">
        <v>220</v>
      </c>
      <c r="E24" s="134"/>
      <c r="F24" s="140">
        <f>IF('1.2.b.Projectes I+D+i'!G5&gt;=1,1,0)</f>
        <v>0</v>
      </c>
      <c r="G24" s="138"/>
      <c r="H24" s="141"/>
      <c r="I24" s="143"/>
    </row>
    <row r="25" spans="2:9" ht="45.75" customHeight="1" x14ac:dyDescent="0.25">
      <c r="B25" s="143">
        <v>1.3</v>
      </c>
      <c r="C25" s="176"/>
      <c r="D25" s="176" t="s">
        <v>221</v>
      </c>
      <c r="E25" s="134"/>
      <c r="F25" s="140">
        <f>IF('Ingressos i beques'!E5="1r quartil",1,0)</f>
        <v>0</v>
      </c>
      <c r="G25" s="138"/>
      <c r="H25" s="141"/>
      <c r="I25" s="143"/>
    </row>
    <row r="26" spans="2:9" ht="30.75" customHeight="1" x14ac:dyDescent="0.25">
      <c r="B26" s="143">
        <v>1.3</v>
      </c>
      <c r="C26" s="176"/>
      <c r="D26" s="176" t="s">
        <v>222</v>
      </c>
      <c r="E26" s="134"/>
      <c r="F26" s="140">
        <f>IF('Ingressos i beques'!B7&gt;1,1,0)</f>
        <v>0</v>
      </c>
      <c r="G26" s="138"/>
      <c r="H26" s="141"/>
      <c r="I26" s="143"/>
    </row>
    <row r="27" spans="2:9" ht="20.25" customHeight="1" x14ac:dyDescent="0.25">
      <c r="B27" s="143">
        <v>1.3</v>
      </c>
      <c r="C27" s="177"/>
      <c r="D27" s="177" t="s">
        <v>223</v>
      </c>
      <c r="E27" s="134"/>
      <c r="F27" s="140">
        <f>IF('1.2.e.Transferència'!B5=2,1,0)</f>
        <v>0</v>
      </c>
      <c r="G27" s="138"/>
      <c r="H27" s="141"/>
      <c r="I27" s="143"/>
    </row>
    <row r="28" spans="2:9" ht="21.75" customHeight="1" x14ac:dyDescent="0.25">
      <c r="B28" s="143"/>
      <c r="C28" s="174" t="str">
        <f>IF(OR(F28&gt;1,F26+F27+F25+F24+F23&gt;0),"nivell assolit","")</f>
        <v/>
      </c>
      <c r="D28" s="177"/>
      <c r="E28" s="134"/>
      <c r="F28" s="140">
        <f>SUM(F29:F32)</f>
        <v>0</v>
      </c>
      <c r="G28" s="138"/>
      <c r="H28" s="141"/>
      <c r="I28" s="143"/>
    </row>
    <row r="29" spans="2:9" ht="63.75" customHeight="1" x14ac:dyDescent="0.25">
      <c r="B29" s="143">
        <v>1.2</v>
      </c>
      <c r="C29" s="176"/>
      <c r="D29" s="176" t="s">
        <v>224</v>
      </c>
      <c r="E29" s="137"/>
      <c r="F29" s="140">
        <f>IF('1.2.a.Projectes Internacionals'!K5&gt;0,1,0)</f>
        <v>0</v>
      </c>
      <c r="G29" s="144"/>
      <c r="H29" s="142"/>
      <c r="I29" s="145"/>
    </row>
    <row r="30" spans="2:9" ht="48" customHeight="1" x14ac:dyDescent="0.25">
      <c r="B30" s="143">
        <v>1.2</v>
      </c>
      <c r="C30" s="178"/>
      <c r="D30" s="183" t="s">
        <v>225</v>
      </c>
      <c r="E30" s="137"/>
      <c r="F30" s="140">
        <f>IF('Ingressos i beques'!E5="2n quartil",1,0)</f>
        <v>0</v>
      </c>
      <c r="G30" s="138"/>
      <c r="H30" s="141"/>
      <c r="I30" s="143"/>
    </row>
    <row r="31" spans="2:9" ht="32.25" customHeight="1" x14ac:dyDescent="0.25">
      <c r="B31" s="143">
        <v>1.2</v>
      </c>
      <c r="C31" s="178"/>
      <c r="D31" s="176" t="s">
        <v>226</v>
      </c>
      <c r="E31" s="137"/>
      <c r="F31" s="140">
        <f>IF('Ingressos i beques'!B7=1,1,0)</f>
        <v>0</v>
      </c>
      <c r="G31" s="138"/>
      <c r="H31" s="141"/>
      <c r="I31" s="143"/>
    </row>
    <row r="32" spans="2:9" ht="33.75" customHeight="1" x14ac:dyDescent="0.25">
      <c r="B32" s="143">
        <v>1.2</v>
      </c>
      <c r="C32" s="177"/>
      <c r="D32" s="176" t="s">
        <v>227</v>
      </c>
      <c r="E32" s="137"/>
      <c r="F32" s="140">
        <f>IF('1.2.e.Transferència'!B5=1,1,0)</f>
        <v>0</v>
      </c>
      <c r="G32" s="138"/>
      <c r="H32" s="141"/>
      <c r="I32" s="143"/>
    </row>
    <row r="33" spans="2:9" ht="15.75" customHeight="1" x14ac:dyDescent="0.25">
      <c r="B33" s="143"/>
      <c r="C33" s="174" t="str">
        <f>IF(OR(F33&gt;1,F31+F32+F30+F29&gt;0),"nivell assolit","")</f>
        <v/>
      </c>
      <c r="D33" s="176"/>
      <c r="E33" s="137"/>
      <c r="F33" s="140">
        <f>SUM(F34:F36)</f>
        <v>0</v>
      </c>
      <c r="G33" s="138"/>
      <c r="H33" s="141"/>
      <c r="I33" s="143"/>
    </row>
    <row r="34" spans="2:9" ht="25.5" customHeight="1" x14ac:dyDescent="0.25">
      <c r="B34" s="143">
        <v>1.1000000000000001</v>
      </c>
      <c r="C34" s="177"/>
      <c r="D34" s="176" t="s">
        <v>228</v>
      </c>
      <c r="E34" s="134"/>
      <c r="F34" s="140">
        <f>IF('1.2.b.Projectes I+D+i'!I5&gt;0,1,0)</f>
        <v>0</v>
      </c>
      <c r="G34" s="138"/>
      <c r="H34" s="141"/>
      <c r="I34" s="143"/>
    </row>
    <row r="35" spans="2:9" ht="43.5" customHeight="1" x14ac:dyDescent="0.25">
      <c r="B35" s="143">
        <v>1.1000000000000001</v>
      </c>
      <c r="C35" s="177"/>
      <c r="D35" s="177" t="s">
        <v>231</v>
      </c>
      <c r="E35" s="146"/>
      <c r="F35" s="140">
        <f>IF('Ingressos i beques'!E5="alguns ingressos",1,0)</f>
        <v>0</v>
      </c>
      <c r="G35" s="146"/>
      <c r="H35" s="142"/>
      <c r="I35" s="141"/>
    </row>
    <row r="36" spans="2:9" ht="36" customHeight="1" x14ac:dyDescent="0.25">
      <c r="B36" s="143">
        <v>1.1000000000000001</v>
      </c>
      <c r="C36" s="177"/>
      <c r="D36" s="177" t="s">
        <v>229</v>
      </c>
      <c r="E36" s="137"/>
      <c r="F36" s="140">
        <f>IF('1.2.f. Institucions acadèmiques'!B5&gt;0,1,0)</f>
        <v>0</v>
      </c>
      <c r="G36" s="138">
        <f>IF('1.2.g.Direcció'!B3&gt;0,1,0)</f>
        <v>0</v>
      </c>
      <c r="H36" s="141"/>
      <c r="I36" s="143"/>
    </row>
    <row r="37" spans="2:9" ht="21.75" customHeight="1" x14ac:dyDescent="0.25">
      <c r="B37" s="62"/>
      <c r="C37" s="174" t="str">
        <f>IF(F35+F36+F34&gt;0,"nivell assolit","")</f>
        <v/>
      </c>
      <c r="D37" s="177"/>
      <c r="E37" s="134"/>
      <c r="F37" s="140">
        <f>SUM(F38:F41)</f>
        <v>0</v>
      </c>
      <c r="G37" s="138"/>
      <c r="H37" s="141"/>
      <c r="I37" s="143"/>
    </row>
    <row r="38" spans="2:9" ht="63" customHeight="1" x14ac:dyDescent="0.25">
      <c r="C38" s="236" t="s">
        <v>111</v>
      </c>
      <c r="D38" s="237"/>
      <c r="E38" s="229" t="s">
        <v>48</v>
      </c>
      <c r="F38" s="118"/>
      <c r="G38" s="184"/>
      <c r="H38" s="120">
        <f>IFERROR('1.2.d.Publicacions'!C4,0)</f>
        <v>0</v>
      </c>
    </row>
    <row r="39" spans="2:9" ht="32.25" customHeight="1" x14ac:dyDescent="0.25">
      <c r="C39" s="238" t="s">
        <v>292</v>
      </c>
      <c r="D39" s="238"/>
      <c r="E39" s="230"/>
      <c r="F39" s="185"/>
      <c r="G39" s="186">
        <f>'1.2.d.Publicacions'!I11</f>
        <v>0</v>
      </c>
    </row>
    <row r="40" spans="2:9" ht="32.25" customHeight="1" x14ac:dyDescent="0.25">
      <c r="C40" s="238" t="s">
        <v>293</v>
      </c>
      <c r="D40" s="238"/>
      <c r="E40" s="230"/>
      <c r="F40" s="185"/>
      <c r="G40" s="186">
        <f>'1.2.d.Publicacions'!J11</f>
        <v>0</v>
      </c>
    </row>
    <row r="41" spans="2:9" ht="32.25" customHeight="1" x14ac:dyDescent="0.25">
      <c r="C41" s="238" t="s">
        <v>294</v>
      </c>
      <c r="D41" s="238"/>
      <c r="E41" s="230"/>
      <c r="F41" s="185"/>
      <c r="G41" s="186">
        <f>'1.2.d.Publicacions'!K11</f>
        <v>0</v>
      </c>
    </row>
    <row r="42" spans="2:9" ht="32.25" customHeight="1" x14ac:dyDescent="0.25">
      <c r="C42" s="238" t="s">
        <v>295</v>
      </c>
      <c r="D42" s="238"/>
      <c r="E42" s="230"/>
      <c r="F42" s="185"/>
      <c r="G42" s="186">
        <f>'1.2.d.Publicacions'!L11</f>
        <v>0</v>
      </c>
    </row>
    <row r="43" spans="2:9" ht="32.25" customHeight="1" x14ac:dyDescent="0.25">
      <c r="C43" s="238" t="s">
        <v>296</v>
      </c>
      <c r="D43" s="238"/>
      <c r="E43" s="230"/>
      <c r="F43" s="185"/>
      <c r="G43" s="186">
        <f>'1.2.d.Publicacions'!M11</f>
        <v>0</v>
      </c>
    </row>
    <row r="44" spans="2:9" ht="32.25" customHeight="1" x14ac:dyDescent="0.25">
      <c r="C44" s="238" t="s">
        <v>297</v>
      </c>
      <c r="D44" s="238"/>
      <c r="E44" s="230"/>
      <c r="F44" s="185"/>
      <c r="G44" s="187">
        <f>'1.2.d.Publicacions'!N11</f>
        <v>0</v>
      </c>
    </row>
    <row r="45" spans="2:9" ht="32.25" customHeight="1" x14ac:dyDescent="0.25">
      <c r="C45" s="238" t="s">
        <v>298</v>
      </c>
      <c r="D45" s="238"/>
      <c r="E45" s="230"/>
      <c r="F45" s="188"/>
      <c r="G45" s="186">
        <f>'1.2.d.Publicacions'!O11</f>
        <v>0</v>
      </c>
    </row>
    <row r="46" spans="2:9" ht="48.75" customHeight="1" x14ac:dyDescent="0.25">
      <c r="C46" s="177"/>
      <c r="D46" s="177" t="s">
        <v>104</v>
      </c>
      <c r="E46" s="230"/>
      <c r="F46" s="189" t="str">
        <f>IFERROR(VLOOKUP($D$7,Tabla1[#All],6,0),"")</f>
        <v/>
      </c>
      <c r="G46" s="190" t="str">
        <f>IFERROR(VLOOKUP($D$7,Tabla1[#All],9,0),"")</f>
        <v/>
      </c>
    </row>
    <row r="47" spans="2:9" ht="32.25" customHeight="1" x14ac:dyDescent="0.25">
      <c r="C47" s="177"/>
      <c r="D47" s="176" t="s">
        <v>14</v>
      </c>
      <c r="E47" s="239"/>
      <c r="F47" s="191"/>
      <c r="G47" s="186">
        <f>'1.2.d.Publicacions'!H11</f>
        <v>0</v>
      </c>
    </row>
    <row r="48" spans="2:9" ht="77.25" customHeight="1" x14ac:dyDescent="0.25">
      <c r="C48" s="177"/>
      <c r="D48" s="176" t="s">
        <v>15</v>
      </c>
      <c r="E48" s="234"/>
      <c r="F48" s="192"/>
      <c r="G48" s="186">
        <f>IFERROR(VLOOKUP('1.2.d.Publicacions'!D13,'N AQU'!B12:C55,2,0),0)</f>
        <v>0</v>
      </c>
      <c r="H48" s="6"/>
    </row>
    <row r="49" spans="2:10" ht="32.25" customHeight="1" x14ac:dyDescent="0.25">
      <c r="C49" s="177"/>
      <c r="D49" s="177" t="s">
        <v>7</v>
      </c>
      <c r="E49" s="153"/>
      <c r="F49" s="193"/>
      <c r="G49" s="187">
        <f>IFERROR('1.2.d.Publicacions'!C5,0)</f>
        <v>0</v>
      </c>
    </row>
    <row r="50" spans="2:10" ht="32.25" customHeight="1" x14ac:dyDescent="0.25">
      <c r="C50" s="177"/>
      <c r="D50" s="177" t="s">
        <v>291</v>
      </c>
      <c r="E50" s="153"/>
      <c r="F50" s="193"/>
      <c r="G50" s="186">
        <f>'1.2.d.Publicacions'!H11</f>
        <v>0</v>
      </c>
    </row>
    <row r="51" spans="2:10" ht="26.25" customHeight="1" x14ac:dyDescent="0.25">
      <c r="D51" s="7" t="s">
        <v>8</v>
      </c>
      <c r="G51" s="36"/>
    </row>
    <row r="52" spans="2:10" s="4" customFormat="1" ht="45" customHeight="1" x14ac:dyDescent="0.25">
      <c r="B52" s="217" t="s">
        <v>56</v>
      </c>
      <c r="C52" s="218"/>
      <c r="D52" s="218"/>
      <c r="E52" s="218"/>
      <c r="F52" s="113"/>
      <c r="G52" s="113"/>
      <c r="H52" s="113"/>
      <c r="I52" s="113"/>
      <c r="J52" s="116">
        <f>(G53+G54+G59+G60+H61+H62+G66+G67)*1.5</f>
        <v>0</v>
      </c>
    </row>
    <row r="53" spans="2:10" ht="60" customHeight="1" x14ac:dyDescent="0.25">
      <c r="C53" s="219" t="s">
        <v>116</v>
      </c>
      <c r="D53" s="220"/>
      <c r="E53" s="151" t="s">
        <v>88</v>
      </c>
      <c r="F53" s="149"/>
      <c r="G53" s="119">
        <f>+IF(F53="SI",1,0)</f>
        <v>0</v>
      </c>
    </row>
    <row r="54" spans="2:10" ht="22.9" customHeight="1" x14ac:dyDescent="0.25">
      <c r="C54" s="219" t="s">
        <v>117</v>
      </c>
      <c r="D54" s="235"/>
      <c r="E54" s="231" t="s">
        <v>58</v>
      </c>
      <c r="F54" s="152"/>
      <c r="G54" s="119">
        <f>'2.ii.Projectes Innovació Docent'!D4</f>
        <v>0</v>
      </c>
      <c r="H54" s="18"/>
    </row>
    <row r="55" spans="2:10" ht="22.9" customHeight="1" x14ac:dyDescent="0.25">
      <c r="C55" s="153"/>
      <c r="D55" s="154" t="s">
        <v>9</v>
      </c>
      <c r="E55" s="232"/>
      <c r="F55" s="23"/>
      <c r="G55" s="13"/>
    </row>
    <row r="56" spans="2:10" ht="22.9" customHeight="1" x14ac:dyDescent="0.25">
      <c r="C56" s="153"/>
      <c r="D56" s="94" t="s">
        <v>10</v>
      </c>
      <c r="E56" s="232"/>
      <c r="F56" s="24"/>
      <c r="G56" s="13"/>
    </row>
    <row r="57" spans="2:10" ht="37.5" customHeight="1" x14ac:dyDescent="0.25">
      <c r="C57" s="153"/>
      <c r="D57" s="154" t="s">
        <v>11</v>
      </c>
      <c r="E57" s="233"/>
      <c r="F57" s="24"/>
      <c r="G57" s="13"/>
    </row>
    <row r="58" spans="2:10" ht="29.25" customHeight="1" x14ac:dyDescent="0.25">
      <c r="C58" s="153"/>
      <c r="D58" s="155" t="s">
        <v>12</v>
      </c>
      <c r="E58" s="234"/>
      <c r="F58" s="25"/>
      <c r="G58" s="13"/>
    </row>
    <row r="59" spans="2:10" ht="38.25" customHeight="1" x14ac:dyDescent="0.25">
      <c r="C59" s="219" t="s">
        <v>118</v>
      </c>
      <c r="D59" s="220"/>
      <c r="E59" s="156" t="s">
        <v>154</v>
      </c>
      <c r="F59" s="214" t="str">
        <f>IFERROR(VLOOKUP($D$7,'AGR INT'!#REF!,13,FALSE), " ")</f>
        <v xml:space="preserve"> </v>
      </c>
      <c r="G59" s="213">
        <v>0</v>
      </c>
    </row>
    <row r="60" spans="2:10" ht="96" customHeight="1" x14ac:dyDescent="0.25">
      <c r="C60" s="219" t="s">
        <v>119</v>
      </c>
      <c r="D60" s="220"/>
      <c r="E60" s="151" t="s">
        <v>59</v>
      </c>
      <c r="F60" s="157">
        <f>COUNTIF('2.iv.Tesis'!B7:B106,"*")</f>
        <v>0</v>
      </c>
      <c r="G60" s="119">
        <f>F60*0.35</f>
        <v>0</v>
      </c>
    </row>
    <row r="61" spans="2:10" s="41" customFormat="1" ht="35.25" customHeight="1" x14ac:dyDescent="0.25">
      <c r="C61" s="219" t="s">
        <v>140</v>
      </c>
      <c r="D61" s="235"/>
      <c r="E61" s="235"/>
      <c r="F61" s="235"/>
      <c r="G61" s="220"/>
      <c r="H61" s="51">
        <f>IFERROR(VLOOKUP(D7,'AGR INT'!#REF!,12,FALSE),0)</f>
        <v>0</v>
      </c>
    </row>
    <row r="62" spans="2:10" s="41" customFormat="1" ht="35.25" customHeight="1" x14ac:dyDescent="0.25">
      <c r="C62" s="219" t="s">
        <v>139</v>
      </c>
      <c r="D62" s="235"/>
      <c r="E62" s="235"/>
      <c r="F62" s="235"/>
      <c r="G62" s="220"/>
      <c r="H62" s="51">
        <f>'2.v.2. Experiència Docent'!E3</f>
        <v>0</v>
      </c>
    </row>
    <row r="63" spans="2:10" s="41" customFormat="1" ht="48" customHeight="1" x14ac:dyDescent="0.25">
      <c r="C63" s="223"/>
      <c r="D63" s="154" t="s">
        <v>120</v>
      </c>
      <c r="E63" s="226" t="s">
        <v>149</v>
      </c>
      <c r="F63" s="157"/>
      <c r="G63" s="51">
        <f>IF('2.v.2. Experiència Docent'!E3=3,3,0)</f>
        <v>0</v>
      </c>
      <c r="H63" s="46"/>
    </row>
    <row r="64" spans="2:10" s="41" customFormat="1" ht="45.75" customHeight="1" x14ac:dyDescent="0.25">
      <c r="C64" s="224"/>
      <c r="D64" s="154" t="s">
        <v>121</v>
      </c>
      <c r="E64" s="227"/>
      <c r="F64" s="157"/>
      <c r="G64" s="51">
        <f>IF('2.v.2. Experiència Docent'!E3=2,2,0)</f>
        <v>0</v>
      </c>
      <c r="H64" s="45"/>
    </row>
    <row r="65" spans="2:10" s="41" customFormat="1" ht="54" customHeight="1" x14ac:dyDescent="0.25">
      <c r="C65" s="225"/>
      <c r="D65" s="154" t="s">
        <v>122</v>
      </c>
      <c r="E65" s="228"/>
      <c r="F65" s="157"/>
      <c r="G65" s="51">
        <f>IF('2.v.2. Experiència Docent'!E3=1,1,0)</f>
        <v>0</v>
      </c>
      <c r="H65" s="45"/>
    </row>
    <row r="66" spans="2:10" ht="106.5" customHeight="1" x14ac:dyDescent="0.25">
      <c r="C66" s="219" t="s">
        <v>123</v>
      </c>
      <c r="D66" s="220"/>
      <c r="E66" s="151" t="s">
        <v>124</v>
      </c>
      <c r="F66" s="157">
        <f>'2.vi. Comissions docència'!C4</f>
        <v>0</v>
      </c>
      <c r="G66" s="119">
        <f>IF('2.vi. Comissions docència'!C4*0.3&gt;=1.5,1.5,'2.vi. Comissions docència'!C4*0.3)</f>
        <v>0</v>
      </c>
    </row>
    <row r="67" spans="2:10" ht="95.25" customHeight="1" x14ac:dyDescent="0.25">
      <c r="C67" s="219" t="s">
        <v>125</v>
      </c>
      <c r="D67" s="220"/>
      <c r="E67" s="151" t="s">
        <v>88</v>
      </c>
      <c r="F67" s="149"/>
      <c r="G67" s="119">
        <f>IF(F67*0.2&gt;=1,1,F67*0.2)</f>
        <v>0</v>
      </c>
      <c r="H67" s="34" t="s">
        <v>6</v>
      </c>
    </row>
    <row r="68" spans="2:10" ht="34.5" customHeight="1" x14ac:dyDescent="0.25">
      <c r="D68" s="7" t="s">
        <v>8</v>
      </c>
    </row>
    <row r="69" spans="2:10" s="4" customFormat="1" ht="18.75" x14ac:dyDescent="0.25">
      <c r="B69" s="71" t="s">
        <v>130</v>
      </c>
      <c r="C69" s="115"/>
      <c r="D69" s="115"/>
      <c r="E69" s="115"/>
      <c r="F69" s="115"/>
      <c r="G69" s="115"/>
      <c r="H69" s="113"/>
      <c r="I69" s="113"/>
      <c r="J69" s="116">
        <f>IF(I70&gt;=3,3,IF(I70&gt;0,I70,0))</f>
        <v>0</v>
      </c>
    </row>
    <row r="70" spans="2:10" s="1" customFormat="1" ht="26.45" customHeight="1" x14ac:dyDescent="0.25">
      <c r="B70" s="221" t="s">
        <v>16</v>
      </c>
      <c r="C70" s="222"/>
      <c r="D70" s="222"/>
      <c r="E70" s="222"/>
      <c r="F70" s="194"/>
      <c r="G70" s="194"/>
      <c r="H70" s="195"/>
      <c r="I70" s="196">
        <f>(G71+G72)*1.5</f>
        <v>0</v>
      </c>
      <c r="J70" s="2"/>
    </row>
    <row r="71" spans="2:10" s="41" customFormat="1" ht="93.75" customHeight="1" x14ac:dyDescent="0.25">
      <c r="C71" s="219" t="s">
        <v>150</v>
      </c>
      <c r="D71" s="220"/>
      <c r="E71" s="117" t="s">
        <v>129</v>
      </c>
      <c r="F71" s="160"/>
      <c r="G71" s="51">
        <f>+F71*0.4</f>
        <v>0</v>
      </c>
      <c r="H71" s="45"/>
    </row>
    <row r="72" spans="2:10" s="41" customFormat="1" ht="95.25" customHeight="1" x14ac:dyDescent="0.25">
      <c r="C72" s="219" t="s">
        <v>151</v>
      </c>
      <c r="D72" s="220"/>
      <c r="E72" s="117" t="s">
        <v>129</v>
      </c>
      <c r="F72" s="150"/>
      <c r="G72" s="159">
        <f>+F72*0.2</f>
        <v>0</v>
      </c>
      <c r="H72" s="45"/>
    </row>
    <row r="74" spans="2:10" s="4" customFormat="1" ht="33.75" customHeight="1" x14ac:dyDescent="0.25">
      <c r="B74" s="71" t="s">
        <v>152</v>
      </c>
      <c r="C74" s="113"/>
      <c r="D74" s="113"/>
      <c r="E74" s="113"/>
      <c r="F74" s="113"/>
      <c r="G74" s="113"/>
      <c r="H74" s="113"/>
      <c r="I74" s="113"/>
      <c r="J74" s="114"/>
    </row>
    <row r="75" spans="2:10" ht="60" customHeight="1" x14ac:dyDescent="0.25">
      <c r="C75" s="219" t="s">
        <v>153</v>
      </c>
      <c r="D75" s="220"/>
      <c r="E75" s="151" t="s">
        <v>89</v>
      </c>
      <c r="F75" s="149" t="s">
        <v>3</v>
      </c>
      <c r="G75" s="158" t="str">
        <f>IF(F75="NO","","Segons criteri comissió")</f>
        <v/>
      </c>
      <c r="H75" s="6"/>
    </row>
  </sheetData>
  <sheetProtection algorithmName="SHA-512" hashValue="EY0ZFouK/BRlTpf7Xn2WolD2vTLpxZ3jUWMreVEBLilIGHGThcRDvFTruRtR5NQso5tHqyII5oz6en4/JU8FAQ==" saltValue="lK8Y0F903NS2QJ/O4G+ZXQ==" spinCount="100000" sheet="1" objects="1" scenarios="1"/>
  <dataConsolidate/>
  <mergeCells count="37">
    <mergeCell ref="A2:K2"/>
    <mergeCell ref="E13:F13"/>
    <mergeCell ref="B7:C7"/>
    <mergeCell ref="B8:D8"/>
    <mergeCell ref="B9:C9"/>
    <mergeCell ref="B11:C11"/>
    <mergeCell ref="B10:C10"/>
    <mergeCell ref="G12:K12"/>
    <mergeCell ref="F7:K7"/>
    <mergeCell ref="G13:K13"/>
    <mergeCell ref="E12:F12"/>
    <mergeCell ref="E38:E46"/>
    <mergeCell ref="E54:E58"/>
    <mergeCell ref="C60:D60"/>
    <mergeCell ref="C62:G62"/>
    <mergeCell ref="C38:D38"/>
    <mergeCell ref="C39:D39"/>
    <mergeCell ref="C40:D40"/>
    <mergeCell ref="C41:D41"/>
    <mergeCell ref="C42:D42"/>
    <mergeCell ref="C43:D43"/>
    <mergeCell ref="C45:D45"/>
    <mergeCell ref="C44:D44"/>
    <mergeCell ref="E47:E48"/>
    <mergeCell ref="C54:D54"/>
    <mergeCell ref="C61:G61"/>
    <mergeCell ref="C53:D53"/>
    <mergeCell ref="B52:E52"/>
    <mergeCell ref="C75:D75"/>
    <mergeCell ref="B70:E70"/>
    <mergeCell ref="C63:C65"/>
    <mergeCell ref="E63:E65"/>
    <mergeCell ref="C71:D71"/>
    <mergeCell ref="C72:D72"/>
    <mergeCell ref="C59:D59"/>
    <mergeCell ref="C67:D67"/>
    <mergeCell ref="C66:D66"/>
  </mergeCells>
  <conditionalFormatting sqref="B17:H18">
    <cfRule type="expression" dxfId="40" priority="6">
      <formula>$C$19="nivell assolit"</formula>
    </cfRule>
  </conditionalFormatting>
  <conditionalFormatting sqref="B20:H21">
    <cfRule type="expression" dxfId="39" priority="5">
      <formula>$C$22="nivell assolit"</formula>
    </cfRule>
  </conditionalFormatting>
  <conditionalFormatting sqref="B23:H27">
    <cfRule type="expression" dxfId="38" priority="3">
      <formula>$C$28="nivell assolit"</formula>
    </cfRule>
  </conditionalFormatting>
  <conditionalFormatting sqref="B29:H32">
    <cfRule type="expression" dxfId="37" priority="2">
      <formula>$C$33="nivell assolit"</formula>
    </cfRule>
  </conditionalFormatting>
  <conditionalFormatting sqref="B34:H36">
    <cfRule type="expression" dxfId="36" priority="1">
      <formula>$C$37="nivell assolit"</formula>
    </cfRule>
  </conditionalFormatting>
  <dataValidations xWindow="923" yWindow="592" count="19">
    <dataValidation type="list" allowBlank="1" showErrorMessage="1" errorTitle="Error" error="Escollir una de les dos opcions del desplegable" promptTitle="MEMBRE ELECTE INSTITUCIONS" prompt="Indicar si s'és membre electe d'institucions de gran prestig nacional i internacional." sqref="F53 F75">
      <formula1>"SI,NO"</formula1>
    </dataValidation>
    <dataValidation type="whole" operator="greaterThanOrEqual" allowBlank="1" showErrorMessage="1" errorTitle="Error" prompt="Introduir el nombre de projectes computats_x000a_" sqref="F55:F58">
      <formula1>0</formula1>
    </dataValidation>
    <dataValidation type="whole" operator="greaterThanOrEqual" allowBlank="1" showErrorMessage="1" errorTitle="Error" prompt="Introduir el nombre de SGR finançats dels que s'ha estat IP" sqref="F38 F16:G16 F35:G36">
      <formula1>0</formula1>
    </dataValidation>
    <dataValidation type="whole" operator="greaterThanOrEqual" allowBlank="1" showInputMessage="1" showErrorMessage="1" errorTitle="ERROR" error="Escollir una de les dos opcions del desplegable" prompt="Introduir nombre de mèrits a avaluar" sqref="F67">
      <formula1>0</formula1>
    </dataValidation>
    <dataValidation type="whole" operator="greaterThanOrEqual" allowBlank="1" showInputMessage="1" showErrorMessage="1" sqref="G23:G26 G30:G34 G16 G36">
      <formula1>0</formula1>
    </dataValidation>
    <dataValidation type="whole" operator="greaterThanOrEqual" allowBlank="1" showErrorMessage="1" errorTitle="Error" prompt="Introduir el nombre de monografies de categoria 2" sqref="F49:F50">
      <formula1>0</formula1>
    </dataValidation>
    <dataValidation type="whole" operator="greaterThanOrEqual" allowBlank="1" showErrorMessage="1" errorTitle="Error" prompt="Introduir el nombre total de publicacions situades en primer quartil_x000a_JCR" sqref="F39">
      <formula1>0</formula1>
    </dataValidation>
    <dataValidation operator="greaterThanOrEqual" allowBlank="1" showInputMessage="1" showErrorMessage="1" errorTitle="Error" sqref="F45"/>
    <dataValidation type="whole" operator="greaterThanOrEqual" allowBlank="1" showErrorMessage="1" errorTitle="Error" prompt="Introduir el nombre total de publicacions situades en segon quartil_x000a_JCR" sqref="F40">
      <formula1>0</formula1>
    </dataValidation>
    <dataValidation type="whole" operator="greaterThanOrEqual" allowBlank="1" showErrorMessage="1" errorTitle="Error" prompt="Introduir el nombre total de publicacions situades en tercer quartil_x000a_JCR" sqref="F41:F44">
      <formula1>0</formula1>
    </dataValidation>
    <dataValidation type="whole" operator="greaterThanOrEqual" allowBlank="1" showInputMessage="1" showErrorMessage="1" errorTitle="Error" prompt="Introduir el nombre de cites rebudes (segons ISI WoK)" sqref="F47">
      <formula1>0</formula1>
    </dataValidation>
    <dataValidation type="whole" operator="greaterThanOrEqual" allowBlank="1" showErrorMessage="1" errorTitle="ERROR" error="El límit són 5 trams." prompt="Introduir el nombre de tesis doctorals" sqref="F60">
      <formula1>0</formula1>
    </dataValidation>
    <dataValidation operator="greaterThanOrEqual" allowBlank="1" showErrorMessage="1" errorTitle="ERROR" error="El límit són 5 trams." prompt="Introduir el nombre de mèrits per període de 3 anys" sqref="F66"/>
    <dataValidation type="decimal" operator="greaterThanOrEqual" allowBlank="1" showInputMessage="1" showErrorMessage="1" errorTitle="Error" prompt="Mitja de cites rebudes per àmbit de coneixement al llarg de 5 anys, segons l'agència Thomson " sqref="F48">
      <formula1>0</formula1>
    </dataValidation>
    <dataValidation type="whole" allowBlank="1" showErrorMessage="1" errorTitle="Error" prompt="Introduir el nombre de mèrits a avaluar" sqref="G51">
      <formula1>0</formula1>
      <formula2>1000</formula2>
    </dataValidation>
    <dataValidation allowBlank="1" showErrorMessage="1" prompt="Introduir el nombre de projectes d'aquest tipus (la duració estandard és de 3 anys, si aquesta és diferent es calcularà la part proporcional)" sqref="F19 F30:F34 F16 F22:F28 F36:F37"/>
    <dataValidation allowBlank="1" showInputMessage="1" showErrorMessage="1" errorTitle="Error" error="Escollir una de les dues opcions del desplegable" sqref="F18 F20"/>
    <dataValidation type="decimal" allowBlank="1" showInputMessage="1" showErrorMessage="1" errorTitle="Error" prompt="Introduir el nombre d'anys  d'exercici dels càrrecs_x000a_" sqref="F71:F72">
      <formula1>0</formula1>
      <formula2>1000</formula2>
    </dataValidation>
    <dataValidation allowBlank="1" showErrorMessage="1" errorTitle="Error" prompt="_x000a_" sqref="F63:F65"/>
  </dataValidations>
  <pageMargins left="0.70866141732283472" right="0.70866141732283472" top="0.74803149606299213" bottom="0.74803149606299213" header="0.31496062992125984" footer="0.31496062992125984"/>
  <pageSetup paperSize="9" scale="45" fitToHeight="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2"/>
  <dimension ref="A1:J2"/>
  <sheetViews>
    <sheetView workbookViewId="0">
      <selection activeCell="F2" sqref="F2"/>
    </sheetView>
  </sheetViews>
  <sheetFormatPr baseColWidth="10" defaultColWidth="9.140625" defaultRowHeight="15" x14ac:dyDescent="0.25"/>
  <cols>
    <col min="1" max="1" width="22" style="55" customWidth="1"/>
    <col min="2" max="2" width="33.5703125" style="55" customWidth="1"/>
    <col min="3" max="3" width="15" style="55" customWidth="1"/>
    <col min="4" max="4" width="13.28515625" style="55" customWidth="1"/>
    <col min="5" max="5" width="20.42578125" style="55" customWidth="1"/>
    <col min="6" max="6" width="12.28515625" style="55" customWidth="1"/>
    <col min="7" max="7" width="13.85546875" style="55" customWidth="1"/>
    <col min="8" max="8" width="13" style="55" customWidth="1"/>
    <col min="9" max="9" width="15.42578125" style="55" customWidth="1"/>
    <col min="10" max="10" width="23" style="55" customWidth="1"/>
    <col min="11" max="16384" width="9.140625" style="55"/>
  </cols>
  <sheetData>
    <row r="1" spans="1:10" ht="63" customHeight="1" x14ac:dyDescent="0.25">
      <c r="A1" s="261" t="s">
        <v>197</v>
      </c>
      <c r="B1" s="262"/>
      <c r="C1" s="52" t="s">
        <v>30</v>
      </c>
      <c r="D1" s="52" t="s">
        <v>63</v>
      </c>
      <c r="E1" s="52" t="s">
        <v>5</v>
      </c>
      <c r="F1" s="53" t="s">
        <v>0</v>
      </c>
      <c r="G1" s="53" t="s">
        <v>64</v>
      </c>
      <c r="H1" s="53" t="s">
        <v>65</v>
      </c>
      <c r="I1" s="53" t="s">
        <v>66</v>
      </c>
      <c r="J1" s="54" t="s">
        <v>2</v>
      </c>
    </row>
    <row r="2" spans="1:10" x14ac:dyDescent="0.25">
      <c r="A2" s="263" t="str">
        <f>'Valoració '!D9</f>
        <v xml:space="preserve"> </v>
      </c>
      <c r="B2" s="264"/>
      <c r="C2" s="56">
        <f>'Valoració '!D7</f>
        <v>0</v>
      </c>
      <c r="D2" s="56" t="str">
        <f>'Valoració '!D10</f>
        <v xml:space="preserve"> </v>
      </c>
      <c r="E2" s="56" t="str">
        <f>'Valoració '!D11</f>
        <v xml:space="preserve"> </v>
      </c>
      <c r="F2" s="57">
        <f>'Valoració '!I15</f>
        <v>0</v>
      </c>
      <c r="G2" s="57">
        <f>'Valoració '!J52</f>
        <v>0</v>
      </c>
      <c r="H2" s="57">
        <f>'Valoració '!J69</f>
        <v>0</v>
      </c>
      <c r="I2" s="57">
        <f>'Valoració '!J74</f>
        <v>0</v>
      </c>
      <c r="J2" s="58">
        <f>'Valoració '!G13</f>
        <v>0</v>
      </c>
    </row>
  </sheetData>
  <sheetProtection algorithmName="SHA-512" hashValue="nNEYtp9OzouQQyu4iJGfydvI4AjbS13xSVgSUp5vdo1mM4yfNM2WnWym8xa2jlwK9p1/eNP2wxt0oTLru98zYw==" saltValue="LmYRQhBOw61icp6RvspGVg==" spinCount="100000" sheet="1" objects="1" scenarios="1" selectLockedCells="1"/>
  <mergeCells count="2">
    <mergeCell ref="A1:B1"/>
    <mergeCell ref="A2:B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9"/>
  <dimension ref="A1:L11"/>
  <sheetViews>
    <sheetView workbookViewId="0">
      <selection activeCell="C13" sqref="C13"/>
    </sheetView>
  </sheetViews>
  <sheetFormatPr baseColWidth="10" defaultColWidth="9.140625" defaultRowHeight="15" x14ac:dyDescent="0.25"/>
  <cols>
    <col min="1" max="1" width="10.85546875" style="164" customWidth="1"/>
    <col min="2" max="2" width="8" style="164" bestFit="1" customWidth="1"/>
    <col min="3" max="3" width="35.85546875" style="164" bestFit="1" customWidth="1"/>
    <col min="4" max="4" width="41.28515625" style="164" bestFit="1" customWidth="1"/>
    <col min="5" max="5" width="42.85546875" style="164" bestFit="1" customWidth="1"/>
    <col min="6" max="6" width="50" style="164" bestFit="1" customWidth="1"/>
    <col min="7" max="7" width="8.140625" style="164" bestFit="1" customWidth="1"/>
    <col min="8" max="8" width="10.5703125" style="164" customWidth="1"/>
    <col min="9" max="9" width="11" style="164" customWidth="1"/>
    <col min="10" max="10" width="13.85546875" style="169" customWidth="1"/>
    <col min="11" max="11" width="9.140625" style="169"/>
    <col min="12" max="12" width="12" style="163" bestFit="1" customWidth="1"/>
    <col min="13" max="13" width="15.85546875" style="164" bestFit="1" customWidth="1"/>
    <col min="14" max="16384" width="9.140625" style="164"/>
  </cols>
  <sheetData>
    <row r="1" spans="1:11" x14ac:dyDescent="0.25">
      <c r="A1" s="161" t="s">
        <v>159</v>
      </c>
      <c r="B1" s="161" t="s">
        <v>160</v>
      </c>
      <c r="C1" s="161" t="s">
        <v>161</v>
      </c>
      <c r="D1" s="161" t="s">
        <v>162</v>
      </c>
      <c r="E1" s="161" t="s">
        <v>163</v>
      </c>
      <c r="F1" s="161" t="s">
        <v>164</v>
      </c>
      <c r="G1" s="161" t="s">
        <v>195</v>
      </c>
      <c r="H1" s="161" t="s">
        <v>196</v>
      </c>
      <c r="I1" s="161" t="s">
        <v>208</v>
      </c>
      <c r="J1" s="162" t="s">
        <v>212</v>
      </c>
      <c r="K1" s="162" t="s">
        <v>213</v>
      </c>
    </row>
    <row r="2" spans="1:11" x14ac:dyDescent="0.25">
      <c r="A2" s="165" t="s">
        <v>165</v>
      </c>
      <c r="B2" s="165">
        <v>1358202</v>
      </c>
      <c r="C2" s="165" t="s">
        <v>166</v>
      </c>
      <c r="D2" s="165" t="s">
        <v>167</v>
      </c>
      <c r="E2" s="165" t="s">
        <v>131</v>
      </c>
      <c r="F2" s="165" t="s">
        <v>155</v>
      </c>
      <c r="G2" s="165" t="s">
        <v>132</v>
      </c>
      <c r="H2" s="165" t="s">
        <v>198</v>
      </c>
      <c r="I2" s="165">
        <v>21</v>
      </c>
      <c r="J2" s="166" t="s">
        <v>265</v>
      </c>
      <c r="K2" s="167">
        <v>7.5780000000000003</v>
      </c>
    </row>
    <row r="3" spans="1:11" x14ac:dyDescent="0.25">
      <c r="A3" s="164" t="s">
        <v>169</v>
      </c>
      <c r="B3" s="164">
        <v>2073701</v>
      </c>
      <c r="C3" s="164" t="s">
        <v>170</v>
      </c>
      <c r="D3" s="164" t="s">
        <v>168</v>
      </c>
      <c r="E3" s="164" t="s">
        <v>131</v>
      </c>
      <c r="F3" s="164" t="s">
        <v>136</v>
      </c>
      <c r="G3" s="165" t="s">
        <v>132</v>
      </c>
      <c r="H3" s="165" t="s">
        <v>199</v>
      </c>
      <c r="I3" s="165">
        <v>20</v>
      </c>
      <c r="J3" s="168"/>
      <c r="K3" s="168"/>
    </row>
    <row r="4" spans="1:11" x14ac:dyDescent="0.25">
      <c r="A4" s="165" t="s">
        <v>171</v>
      </c>
      <c r="B4" s="165">
        <v>2064912</v>
      </c>
      <c r="C4" s="165" t="s">
        <v>172</v>
      </c>
      <c r="D4" s="165" t="s">
        <v>168</v>
      </c>
      <c r="E4" s="165" t="s">
        <v>137</v>
      </c>
      <c r="F4" s="165" t="s">
        <v>173</v>
      </c>
      <c r="G4" s="165" t="s">
        <v>138</v>
      </c>
      <c r="H4" s="165" t="s">
        <v>200</v>
      </c>
      <c r="I4" s="165">
        <v>22.5</v>
      </c>
      <c r="J4" s="168"/>
      <c r="K4" s="168"/>
    </row>
    <row r="5" spans="1:11" x14ac:dyDescent="0.25">
      <c r="A5" s="164" t="s">
        <v>174</v>
      </c>
      <c r="B5" s="164">
        <v>1003309</v>
      </c>
      <c r="C5" s="164" t="s">
        <v>175</v>
      </c>
      <c r="D5" s="164" t="s">
        <v>168</v>
      </c>
      <c r="E5" s="164" t="s">
        <v>176</v>
      </c>
      <c r="F5" s="164" t="s">
        <v>177</v>
      </c>
      <c r="G5" s="165" t="s">
        <v>135</v>
      </c>
      <c r="H5" s="165" t="s">
        <v>201</v>
      </c>
      <c r="I5" s="165">
        <v>20</v>
      </c>
      <c r="J5" s="168"/>
      <c r="K5" s="168"/>
    </row>
    <row r="6" spans="1:11" x14ac:dyDescent="0.25">
      <c r="A6" s="164" t="s">
        <v>178</v>
      </c>
      <c r="B6" s="164">
        <v>1002993</v>
      </c>
      <c r="C6" s="164" t="s">
        <v>179</v>
      </c>
      <c r="D6" s="164" t="s">
        <v>180</v>
      </c>
      <c r="E6" s="164" t="s">
        <v>133</v>
      </c>
      <c r="F6" s="165" t="s">
        <v>133</v>
      </c>
      <c r="G6" s="165" t="s">
        <v>134</v>
      </c>
      <c r="H6" s="165" t="s">
        <v>203</v>
      </c>
      <c r="I6" s="165">
        <v>21</v>
      </c>
      <c r="J6" s="168"/>
      <c r="K6" s="168"/>
    </row>
    <row r="7" spans="1:11" x14ac:dyDescent="0.25">
      <c r="A7" s="164" t="s">
        <v>181</v>
      </c>
      <c r="B7" s="164">
        <v>2074930</v>
      </c>
      <c r="C7" s="164" t="s">
        <v>182</v>
      </c>
      <c r="D7" s="164" t="s">
        <v>167</v>
      </c>
      <c r="E7" s="164" t="s">
        <v>133</v>
      </c>
      <c r="F7" s="164" t="s">
        <v>156</v>
      </c>
      <c r="G7" s="165" t="s">
        <v>134</v>
      </c>
      <c r="H7" s="165" t="s">
        <v>202</v>
      </c>
      <c r="I7" s="165">
        <v>21</v>
      </c>
      <c r="J7" s="168"/>
      <c r="K7" s="168"/>
    </row>
    <row r="8" spans="1:11" x14ac:dyDescent="0.25">
      <c r="A8" s="165" t="s">
        <v>183</v>
      </c>
      <c r="B8" s="165">
        <v>1121155</v>
      </c>
      <c r="C8" s="165" t="s">
        <v>184</v>
      </c>
      <c r="D8" s="165" t="s">
        <v>167</v>
      </c>
      <c r="E8" s="165" t="s">
        <v>133</v>
      </c>
      <c r="F8" s="165" t="s">
        <v>133</v>
      </c>
      <c r="G8" s="165" t="s">
        <v>134</v>
      </c>
      <c r="H8" s="165" t="s">
        <v>203</v>
      </c>
      <c r="I8" s="165">
        <v>21</v>
      </c>
      <c r="J8" s="168"/>
      <c r="K8" s="168"/>
    </row>
    <row r="9" spans="1:11" x14ac:dyDescent="0.25">
      <c r="A9" s="165" t="s">
        <v>185</v>
      </c>
      <c r="B9" s="165">
        <v>2072661</v>
      </c>
      <c r="C9" s="165" t="s">
        <v>186</v>
      </c>
      <c r="D9" s="165" t="s">
        <v>187</v>
      </c>
      <c r="E9" s="165" t="s">
        <v>188</v>
      </c>
      <c r="F9" s="165" t="s">
        <v>188</v>
      </c>
      <c r="G9" s="165" t="s">
        <v>204</v>
      </c>
      <c r="H9" s="165" t="s">
        <v>205</v>
      </c>
      <c r="I9" s="165">
        <v>20</v>
      </c>
      <c r="J9" s="168"/>
      <c r="K9" s="168"/>
    </row>
    <row r="10" spans="1:11" x14ac:dyDescent="0.25">
      <c r="A10" s="164" t="s">
        <v>189</v>
      </c>
      <c r="B10" s="164">
        <v>2032645</v>
      </c>
      <c r="C10" s="164" t="s">
        <v>190</v>
      </c>
      <c r="D10" s="164" t="s">
        <v>168</v>
      </c>
      <c r="E10" s="164" t="s">
        <v>191</v>
      </c>
      <c r="F10" s="164" t="s">
        <v>192</v>
      </c>
      <c r="G10" s="165" t="s">
        <v>206</v>
      </c>
      <c r="H10" s="165" t="s">
        <v>207</v>
      </c>
      <c r="I10" s="165">
        <v>15</v>
      </c>
      <c r="J10" s="168"/>
      <c r="K10" s="168"/>
    </row>
    <row r="11" spans="1:11" x14ac:dyDescent="0.25">
      <c r="A11" s="165" t="s">
        <v>193</v>
      </c>
      <c r="B11" s="165">
        <v>1002927</v>
      </c>
      <c r="C11" s="165" t="s">
        <v>194</v>
      </c>
      <c r="D11" s="165" t="s">
        <v>168</v>
      </c>
      <c r="E11" s="165" t="s">
        <v>131</v>
      </c>
      <c r="F11" s="165" t="s">
        <v>136</v>
      </c>
      <c r="G11" s="165" t="s">
        <v>132</v>
      </c>
      <c r="H11" s="165" t="s">
        <v>199</v>
      </c>
      <c r="I11" s="165">
        <v>20</v>
      </c>
      <c r="J11" s="168"/>
      <c r="K11" s="168"/>
    </row>
  </sheetData>
  <sheetProtection algorithmName="SHA-512" hashValue="p5fM06d2UVhZMQRVH7dvaEo0XtiB9vzAU1Ice0w+bs4XrVsSKkTL3U083GMUjop+DDGha49iLA5lUyd61U99zg==" saltValue="c/HDmUP5xcTPtqqpLzFjvA==" spinCount="100000" sheet="1" objects="1" scenarios="1"/>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3"/>
  <dimension ref="B3:D55"/>
  <sheetViews>
    <sheetView topLeftCell="A45" workbookViewId="0">
      <selection activeCell="B31" sqref="B31"/>
    </sheetView>
  </sheetViews>
  <sheetFormatPr baseColWidth="10" defaultColWidth="9.140625" defaultRowHeight="15" x14ac:dyDescent="0.25"/>
  <cols>
    <col min="1" max="1" width="9.140625" style="78"/>
    <col min="2" max="2" width="49.5703125" style="78" customWidth="1"/>
    <col min="3" max="3" width="10.7109375" style="81" customWidth="1"/>
    <col min="4" max="16384" width="9.140625" style="78"/>
  </cols>
  <sheetData>
    <row r="3" spans="2:4" x14ac:dyDescent="0.25">
      <c r="B3" s="76" t="s">
        <v>13</v>
      </c>
      <c r="C3" s="77" t="s">
        <v>98</v>
      </c>
    </row>
    <row r="4" spans="2:4" x14ac:dyDescent="0.25">
      <c r="B4" s="50" t="s">
        <v>97</v>
      </c>
      <c r="C4" s="59">
        <v>10</v>
      </c>
    </row>
    <row r="5" spans="2:4" x14ac:dyDescent="0.25">
      <c r="B5" s="50" t="s">
        <v>99</v>
      </c>
      <c r="C5" s="59">
        <v>10</v>
      </c>
    </row>
    <row r="6" spans="2:4" x14ac:dyDescent="0.25">
      <c r="B6" s="50" t="s">
        <v>100</v>
      </c>
      <c r="C6" s="59">
        <v>15</v>
      </c>
    </row>
    <row r="7" spans="2:4" x14ac:dyDescent="0.25">
      <c r="B7" s="50" t="s">
        <v>101</v>
      </c>
      <c r="C7" s="59">
        <v>20</v>
      </c>
    </row>
    <row r="8" spans="2:4" x14ac:dyDescent="0.25">
      <c r="B8" s="50" t="s">
        <v>102</v>
      </c>
      <c r="C8" s="59">
        <v>20</v>
      </c>
    </row>
    <row r="9" spans="2:4" x14ac:dyDescent="0.25">
      <c r="B9" s="50" t="s">
        <v>103</v>
      </c>
      <c r="C9" s="59">
        <v>8</v>
      </c>
    </row>
    <row r="10" spans="2:4" x14ac:dyDescent="0.25">
      <c r="B10" s="79"/>
      <c r="C10" s="80"/>
    </row>
    <row r="11" spans="2:4" x14ac:dyDescent="0.25">
      <c r="B11" s="79"/>
      <c r="C11" s="80"/>
    </row>
    <row r="12" spans="2:4" ht="25.5" x14ac:dyDescent="0.25">
      <c r="B12" s="82" t="s">
        <v>233</v>
      </c>
      <c r="C12" s="83" t="s">
        <v>234</v>
      </c>
      <c r="D12" s="82" t="s">
        <v>235</v>
      </c>
    </row>
    <row r="13" spans="2:4" ht="25.5" x14ac:dyDescent="0.25">
      <c r="B13" s="84" t="s">
        <v>236</v>
      </c>
      <c r="C13" s="85">
        <v>14.294</v>
      </c>
      <c r="D13" s="86" t="s">
        <v>237</v>
      </c>
    </row>
    <row r="14" spans="2:4" ht="25.5" x14ac:dyDescent="0.25">
      <c r="B14" s="84" t="s">
        <v>238</v>
      </c>
      <c r="C14" s="85">
        <v>9.3840000000000003</v>
      </c>
      <c r="D14" s="86" t="s">
        <v>237</v>
      </c>
    </row>
    <row r="15" spans="2:4" ht="25.5" x14ac:dyDescent="0.25">
      <c r="B15" s="84" t="s">
        <v>239</v>
      </c>
      <c r="C15" s="85">
        <v>7.0699999999999985</v>
      </c>
      <c r="D15" s="86" t="s">
        <v>237</v>
      </c>
    </row>
    <row r="16" spans="2:4" ht="25.5" x14ac:dyDescent="0.25">
      <c r="B16" s="84" t="s">
        <v>240</v>
      </c>
      <c r="C16" s="85">
        <v>13.522</v>
      </c>
      <c r="D16" s="86" t="s">
        <v>237</v>
      </c>
    </row>
    <row r="17" spans="2:4" ht="25.5" x14ac:dyDescent="0.25">
      <c r="B17" s="84" t="s">
        <v>241</v>
      </c>
      <c r="C17" s="85">
        <v>15.705999999999998</v>
      </c>
      <c r="D17" s="86" t="s">
        <v>237</v>
      </c>
    </row>
    <row r="18" spans="2:4" ht="25.5" x14ac:dyDescent="0.25">
      <c r="B18" s="84" t="s">
        <v>242</v>
      </c>
      <c r="C18" s="85">
        <v>7.1</v>
      </c>
      <c r="D18" s="86" t="s">
        <v>237</v>
      </c>
    </row>
    <row r="19" spans="2:4" ht="25.5" x14ac:dyDescent="0.25">
      <c r="B19" s="84" t="s">
        <v>243</v>
      </c>
      <c r="C19" s="85">
        <v>7.7939999999999987</v>
      </c>
      <c r="D19" s="86" t="s">
        <v>237</v>
      </c>
    </row>
    <row r="20" spans="2:4" ht="25.5" x14ac:dyDescent="0.25">
      <c r="B20" s="84" t="s">
        <v>244</v>
      </c>
      <c r="C20" s="85">
        <v>5.8959999999999999</v>
      </c>
      <c r="D20" s="86" t="s">
        <v>237</v>
      </c>
    </row>
    <row r="21" spans="2:4" ht="25.5" x14ac:dyDescent="0.25">
      <c r="B21" s="84" t="s">
        <v>245</v>
      </c>
      <c r="C21" s="85">
        <v>14.11</v>
      </c>
      <c r="D21" s="86" t="s">
        <v>237</v>
      </c>
    </row>
    <row r="22" spans="2:4" ht="25.5" x14ac:dyDescent="0.25">
      <c r="B22" s="84" t="s">
        <v>246</v>
      </c>
      <c r="C22" s="85">
        <v>12.198</v>
      </c>
      <c r="D22" s="86" t="s">
        <v>237</v>
      </c>
    </row>
    <row r="23" spans="2:4" ht="25.5" x14ac:dyDescent="0.25">
      <c r="B23" s="84" t="s">
        <v>247</v>
      </c>
      <c r="C23" s="85">
        <v>9.39</v>
      </c>
      <c r="D23" s="86" t="s">
        <v>237</v>
      </c>
    </row>
    <row r="24" spans="2:4" ht="25.5" x14ac:dyDescent="0.25">
      <c r="B24" s="84" t="s">
        <v>248</v>
      </c>
      <c r="C24" s="85">
        <v>14.579999999999998</v>
      </c>
      <c r="D24" s="86" t="s">
        <v>237</v>
      </c>
    </row>
    <row r="25" spans="2:4" ht="25.5" x14ac:dyDescent="0.25">
      <c r="B25" s="84" t="s">
        <v>249</v>
      </c>
      <c r="C25" s="85">
        <v>12.043999999999999</v>
      </c>
      <c r="D25" s="86" t="s">
        <v>237</v>
      </c>
    </row>
    <row r="26" spans="2:4" ht="25.5" x14ac:dyDescent="0.25">
      <c r="B26" s="84" t="s">
        <v>250</v>
      </c>
      <c r="C26" s="85">
        <v>7.0299999999999994</v>
      </c>
      <c r="D26" s="86" t="s">
        <v>237</v>
      </c>
    </row>
    <row r="27" spans="2:4" ht="25.5" x14ac:dyDescent="0.25">
      <c r="B27" s="84" t="s">
        <v>251</v>
      </c>
      <c r="C27" s="85">
        <v>4.1779999999999999</v>
      </c>
      <c r="D27" s="86" t="s">
        <v>237</v>
      </c>
    </row>
    <row r="28" spans="2:4" ht="25.5" x14ac:dyDescent="0.25">
      <c r="B28" s="84" t="s">
        <v>252</v>
      </c>
      <c r="C28" s="85">
        <v>9.4959999999999987</v>
      </c>
      <c r="D28" s="86" t="s">
        <v>237</v>
      </c>
    </row>
    <row r="29" spans="2:4" ht="25.5" x14ac:dyDescent="0.25">
      <c r="B29" s="84" t="s">
        <v>253</v>
      </c>
      <c r="C29" s="85">
        <v>7.8739999999999997</v>
      </c>
      <c r="D29" s="86" t="s">
        <v>237</v>
      </c>
    </row>
    <row r="30" spans="2:4" ht="25.5" x14ac:dyDescent="0.25">
      <c r="B30" s="84" t="s">
        <v>254</v>
      </c>
      <c r="C30" s="85">
        <v>13.523999999999997</v>
      </c>
      <c r="D30" s="86" t="s">
        <v>237</v>
      </c>
    </row>
    <row r="31" spans="2:4" ht="25.5" x14ac:dyDescent="0.25">
      <c r="B31" s="84" t="s">
        <v>255</v>
      </c>
      <c r="C31" s="85">
        <v>5.838000000000001</v>
      </c>
      <c r="D31" s="86" t="s">
        <v>237</v>
      </c>
    </row>
    <row r="32" spans="2:4" ht="25.5" x14ac:dyDescent="0.25">
      <c r="B32" s="84" t="s">
        <v>256</v>
      </c>
      <c r="C32" s="85">
        <v>11.352</v>
      </c>
      <c r="D32" s="86" t="s">
        <v>237</v>
      </c>
    </row>
    <row r="33" spans="2:4" ht="25.5" x14ac:dyDescent="0.25">
      <c r="B33" s="84" t="s">
        <v>257</v>
      </c>
      <c r="C33" s="85">
        <v>4.9499999999999993</v>
      </c>
      <c r="D33" s="86" t="s">
        <v>237</v>
      </c>
    </row>
    <row r="34" spans="2:4" ht="25.5" x14ac:dyDescent="0.25">
      <c r="B34" s="84" t="s">
        <v>258</v>
      </c>
      <c r="C34" s="85">
        <v>12.5</v>
      </c>
      <c r="D34" s="86" t="s">
        <v>237</v>
      </c>
    </row>
    <row r="35" spans="2:4" ht="25.5" x14ac:dyDescent="0.25">
      <c r="B35" s="84" t="s">
        <v>259</v>
      </c>
      <c r="C35" s="85">
        <v>8.5180000000000007</v>
      </c>
      <c r="D35" s="86" t="s">
        <v>237</v>
      </c>
    </row>
    <row r="36" spans="2:4" ht="25.5" x14ac:dyDescent="0.25">
      <c r="B36" s="84" t="s">
        <v>260</v>
      </c>
      <c r="C36" s="85">
        <v>15.507999999999999</v>
      </c>
      <c r="D36" s="86" t="s">
        <v>237</v>
      </c>
    </row>
    <row r="37" spans="2:4" ht="25.5" x14ac:dyDescent="0.25">
      <c r="B37" s="84" t="s">
        <v>261</v>
      </c>
      <c r="C37" s="85">
        <v>8.4459999999999997</v>
      </c>
      <c r="D37" s="86" t="s">
        <v>237</v>
      </c>
    </row>
    <row r="38" spans="2:4" ht="25.5" x14ac:dyDescent="0.25">
      <c r="B38" s="84" t="s">
        <v>262</v>
      </c>
      <c r="C38" s="85">
        <v>8.2480000000000011</v>
      </c>
      <c r="D38" s="86" t="s">
        <v>237</v>
      </c>
    </row>
    <row r="39" spans="2:4" ht="25.5" x14ac:dyDescent="0.25">
      <c r="B39" s="84" t="s">
        <v>263</v>
      </c>
      <c r="C39" s="85">
        <v>6.3360000000000003</v>
      </c>
      <c r="D39" s="86" t="s">
        <v>237</v>
      </c>
    </row>
    <row r="40" spans="2:4" ht="25.5" x14ac:dyDescent="0.25">
      <c r="B40" s="84" t="s">
        <v>264</v>
      </c>
      <c r="C40" s="85">
        <v>8.7919999999999998</v>
      </c>
      <c r="D40" s="86" t="s">
        <v>237</v>
      </c>
    </row>
    <row r="41" spans="2:4" ht="25.5" x14ac:dyDescent="0.25">
      <c r="B41" s="84" t="s">
        <v>265</v>
      </c>
      <c r="C41" s="85">
        <v>7.5780000000000003</v>
      </c>
      <c r="D41" s="86" t="s">
        <v>237</v>
      </c>
    </row>
    <row r="42" spans="2:4" ht="25.5" x14ac:dyDescent="0.25">
      <c r="B42" s="84" t="s">
        <v>266</v>
      </c>
      <c r="C42" s="85">
        <v>13.947999999999999</v>
      </c>
      <c r="D42" s="86" t="s">
        <v>237</v>
      </c>
    </row>
    <row r="43" spans="2:4" ht="25.5" x14ac:dyDescent="0.25">
      <c r="B43" s="84" t="s">
        <v>267</v>
      </c>
      <c r="C43" s="85">
        <v>5.6520000000000001</v>
      </c>
      <c r="D43" s="86" t="s">
        <v>237</v>
      </c>
    </row>
    <row r="44" spans="2:4" ht="25.5" x14ac:dyDescent="0.25">
      <c r="B44" s="84" t="s">
        <v>268</v>
      </c>
      <c r="C44" s="85">
        <v>8.93</v>
      </c>
      <c r="D44" s="86" t="s">
        <v>237</v>
      </c>
    </row>
    <row r="45" spans="2:4" ht="25.5" x14ac:dyDescent="0.25">
      <c r="B45" s="84" t="s">
        <v>269</v>
      </c>
      <c r="C45" s="85">
        <v>10.158000000000001</v>
      </c>
      <c r="D45" s="86" t="s">
        <v>237</v>
      </c>
    </row>
    <row r="46" spans="2:4" ht="25.5" x14ac:dyDescent="0.25">
      <c r="B46" s="84" t="s">
        <v>270</v>
      </c>
      <c r="C46" s="85">
        <v>6.6360000000000001</v>
      </c>
      <c r="D46" s="86" t="s">
        <v>237</v>
      </c>
    </row>
    <row r="47" spans="2:4" ht="25.5" x14ac:dyDescent="0.25">
      <c r="B47" s="84" t="s">
        <v>271</v>
      </c>
      <c r="C47" s="85">
        <v>10.228</v>
      </c>
      <c r="D47" s="86" t="s">
        <v>237</v>
      </c>
    </row>
    <row r="48" spans="2:4" ht="25.5" x14ac:dyDescent="0.25">
      <c r="B48" s="84" t="s">
        <v>272</v>
      </c>
      <c r="C48" s="85">
        <v>12.349999999999998</v>
      </c>
      <c r="D48" s="86" t="s">
        <v>237</v>
      </c>
    </row>
    <row r="49" spans="2:4" ht="25.5" x14ac:dyDescent="0.25">
      <c r="B49" s="84" t="s">
        <v>273</v>
      </c>
      <c r="C49" s="85">
        <v>13.25</v>
      </c>
      <c r="D49" s="86" t="s">
        <v>237</v>
      </c>
    </row>
    <row r="50" spans="2:4" ht="25.5" x14ac:dyDescent="0.25">
      <c r="B50" s="84" t="s">
        <v>274</v>
      </c>
      <c r="C50" s="85">
        <v>9.2639999999999993</v>
      </c>
      <c r="D50" s="86" t="s">
        <v>237</v>
      </c>
    </row>
    <row r="51" spans="2:4" ht="25.5" x14ac:dyDescent="0.25">
      <c r="B51" s="84" t="s">
        <v>275</v>
      </c>
      <c r="C51" s="85">
        <v>8.0399999999999991</v>
      </c>
      <c r="D51" s="86" t="s">
        <v>237</v>
      </c>
    </row>
    <row r="52" spans="2:4" ht="25.5" x14ac:dyDescent="0.25">
      <c r="B52" s="84" t="s">
        <v>276</v>
      </c>
      <c r="C52" s="85">
        <v>10.916</v>
      </c>
      <c r="D52" s="86" t="s">
        <v>237</v>
      </c>
    </row>
    <row r="53" spans="2:4" ht="25.5" x14ac:dyDescent="0.25">
      <c r="B53" s="84" t="s">
        <v>277</v>
      </c>
      <c r="C53" s="85">
        <v>10.074</v>
      </c>
      <c r="D53" s="86" t="s">
        <v>237</v>
      </c>
    </row>
    <row r="54" spans="2:4" ht="25.5" x14ac:dyDescent="0.25">
      <c r="B54" s="84" t="s">
        <v>278</v>
      </c>
      <c r="C54" s="85">
        <v>9.411999999999999</v>
      </c>
      <c r="D54" s="86" t="s">
        <v>237</v>
      </c>
    </row>
    <row r="55" spans="2:4" ht="25.5" x14ac:dyDescent="0.25">
      <c r="B55" s="84" t="s">
        <v>279</v>
      </c>
      <c r="C55" s="85">
        <v>10.358000000000001</v>
      </c>
      <c r="D55" s="86" t="s">
        <v>237</v>
      </c>
    </row>
  </sheetData>
  <sheetProtection algorithmName="SHA-512" hashValue="29klY/2Tfjw5BygWJc+Jq/kbdCcsRBEI6qxxmNXFphHtbjtcvEHGBBcj62RZRQkwpBw+KBPMvbYTq9yPucXO/Q==" saltValue="f2R8UZ5JlORXiPZBy+7d8Q==" spinCount="100000" sheet="1" objects="1" scenarios="1" selectLockedCells="1"/>
  <pageMargins left="0.7" right="0.7" top="0.75" bottom="0.75" header="0.3" footer="0.3"/>
  <pageSetup paperSize="9" orientation="portrait"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workbookViewId="0">
      <selection activeCell="G11" sqref="G11"/>
    </sheetView>
  </sheetViews>
  <sheetFormatPr baseColWidth="10" defaultRowHeight="15" x14ac:dyDescent="0.25"/>
  <cols>
    <col min="1" max="1" width="6.140625" customWidth="1"/>
    <col min="2" max="2" width="26.28515625" customWidth="1"/>
    <col min="4" max="4" width="16.85546875" customWidth="1"/>
    <col min="5" max="5" width="40.5703125" customWidth="1"/>
    <col min="6" max="6" width="5.7109375" customWidth="1"/>
    <col min="7" max="7" width="19.7109375" customWidth="1"/>
  </cols>
  <sheetData>
    <row r="1" spans="1:7" x14ac:dyDescent="0.25">
      <c r="A1" s="14" t="s">
        <v>299</v>
      </c>
    </row>
    <row r="2" spans="1:7" x14ac:dyDescent="0.25">
      <c r="A2" t="s">
        <v>68</v>
      </c>
    </row>
    <row r="4" spans="1:7" ht="15.75" thickBot="1" x14ac:dyDescent="0.3">
      <c r="A4" s="19" t="s">
        <v>73</v>
      </c>
    </row>
    <row r="5" spans="1:7" ht="15.75" customHeight="1" thickBot="1" x14ac:dyDescent="0.3">
      <c r="A5" s="265" t="s">
        <v>300</v>
      </c>
      <c r="B5" s="265"/>
      <c r="C5" s="265"/>
      <c r="D5" s="266"/>
      <c r="E5" s="197"/>
    </row>
    <row r="7" spans="1:7" x14ac:dyDescent="0.25">
      <c r="B7" s="122">
        <f>50-COUNTIF(B10:B59,"")</f>
        <v>0</v>
      </c>
    </row>
    <row r="8" spans="1:7" ht="15" customHeight="1" x14ac:dyDescent="0.25">
      <c r="A8" s="198"/>
      <c r="B8" s="265" t="s">
        <v>313</v>
      </c>
      <c r="C8" s="265"/>
      <c r="D8" s="265"/>
      <c r="E8" s="265"/>
      <c r="G8" s="89" t="s">
        <v>314</v>
      </c>
    </row>
    <row r="9" spans="1:7" x14ac:dyDescent="0.25">
      <c r="A9" s="199" t="s">
        <v>309</v>
      </c>
      <c r="B9" s="199" t="s">
        <v>310</v>
      </c>
      <c r="C9" s="199" t="s">
        <v>311</v>
      </c>
      <c r="D9" s="199" t="s">
        <v>312</v>
      </c>
      <c r="E9" s="199" t="s">
        <v>29</v>
      </c>
      <c r="G9" s="89" t="s">
        <v>315</v>
      </c>
    </row>
    <row r="10" spans="1:7" x14ac:dyDescent="0.25">
      <c r="A10" s="199">
        <v>1</v>
      </c>
      <c r="B10" s="200"/>
      <c r="C10" s="201"/>
      <c r="D10" s="200"/>
      <c r="E10" s="199" t="str">
        <f>IF(B10="","",CONCATENATE('Valoració '!$D$7,"BEQUES",'Ingressos i beques'!B10,0,'Ingressos i beques'!A10))</f>
        <v/>
      </c>
      <c r="G10" s="89" t="s">
        <v>316</v>
      </c>
    </row>
    <row r="11" spans="1:7" x14ac:dyDescent="0.25">
      <c r="A11" s="199">
        <v>2</v>
      </c>
      <c r="B11" s="200"/>
      <c r="C11" s="200"/>
      <c r="D11" s="200"/>
      <c r="E11" s="199" t="str">
        <f>IF(B11="","",CONCATENATE('Valoració '!$D$7,"BEQUES",'Ingressos i beques'!B11,0,'Ingressos i beques'!A11))</f>
        <v/>
      </c>
    </row>
    <row r="12" spans="1:7" x14ac:dyDescent="0.25">
      <c r="A12" s="199">
        <v>3</v>
      </c>
      <c r="B12" s="200"/>
      <c r="C12" s="200"/>
      <c r="D12" s="200"/>
      <c r="E12" s="199" t="str">
        <f>IF(B12="","",CONCATENATE('Valoració '!$D$7,"BEQUES",'Ingressos i beques'!B12,0,'Ingressos i beques'!A12))</f>
        <v/>
      </c>
    </row>
    <row r="13" spans="1:7" x14ac:dyDescent="0.25">
      <c r="A13" s="199">
        <v>4</v>
      </c>
      <c r="B13" s="200"/>
      <c r="C13" s="200"/>
      <c r="D13" s="200"/>
      <c r="E13" s="199" t="str">
        <f>IF(B13="","",CONCATENATE('Valoració '!$D$7,"BEQUES",'Ingressos i beques'!B13,0,'Ingressos i beques'!A13))</f>
        <v/>
      </c>
    </row>
    <row r="14" spans="1:7" x14ac:dyDescent="0.25">
      <c r="A14" s="199">
        <v>5</v>
      </c>
      <c r="B14" s="200"/>
      <c r="C14" s="200"/>
      <c r="D14" s="200"/>
      <c r="E14" s="199" t="str">
        <f>IF(B14="","",CONCATENATE('Valoració '!$D$7,"BEQUES",'Ingressos i beques'!B14,0,'Ingressos i beques'!A14))</f>
        <v/>
      </c>
      <c r="G14" s="10"/>
    </row>
    <row r="15" spans="1:7" x14ac:dyDescent="0.25">
      <c r="A15" s="199">
        <v>6</v>
      </c>
      <c r="B15" s="200"/>
      <c r="C15" s="200"/>
      <c r="D15" s="200"/>
      <c r="E15" s="199" t="str">
        <f>IF(B15="","",CONCATENATE('Valoració '!$D$7,"BEQUES",'Ingressos i beques'!B15,0,'Ingressos i beques'!A15))</f>
        <v/>
      </c>
      <c r="G15" s="10"/>
    </row>
    <row r="16" spans="1:7" x14ac:dyDescent="0.25">
      <c r="A16" s="199">
        <v>7</v>
      </c>
      <c r="B16" s="200"/>
      <c r="C16" s="200"/>
      <c r="D16" s="200"/>
      <c r="E16" s="199" t="str">
        <f>IF(B16="","",CONCATENATE('Valoració '!$D$7,"BEQUES",'Ingressos i beques'!B16,0,'Ingressos i beques'!A16))</f>
        <v/>
      </c>
      <c r="G16" s="10"/>
    </row>
    <row r="17" spans="1:7" x14ac:dyDescent="0.25">
      <c r="A17" s="199">
        <v>8</v>
      </c>
      <c r="B17" s="200"/>
      <c r="C17" s="200"/>
      <c r="D17" s="200"/>
      <c r="E17" s="199" t="str">
        <f>IF(B17="","",CONCATENATE('Valoració '!$D$7,"BEQUES",'Ingressos i beques'!B17,0,'Ingressos i beques'!A17))</f>
        <v/>
      </c>
      <c r="G17" s="10"/>
    </row>
    <row r="18" spans="1:7" x14ac:dyDescent="0.25">
      <c r="A18" s="199">
        <v>9</v>
      </c>
      <c r="B18" s="200"/>
      <c r="C18" s="200"/>
      <c r="D18" s="200"/>
      <c r="E18" s="199" t="str">
        <f>IF(B18="","",CONCATENATE('Valoració '!$D$7,"BEQUES",'Ingressos i beques'!B18,0,'Ingressos i beques'!A18))</f>
        <v/>
      </c>
    </row>
    <row r="19" spans="1:7" x14ac:dyDescent="0.25">
      <c r="A19" s="199">
        <v>10</v>
      </c>
      <c r="B19" s="200"/>
      <c r="C19" s="200"/>
      <c r="D19" s="200"/>
      <c r="E19" s="199" t="str">
        <f>IF(B19="","",CONCATENATE('Valoració '!$D$7,"BEQUES",'Ingressos i beques'!B19,0,'Ingressos i beques'!A19))</f>
        <v/>
      </c>
    </row>
    <row r="20" spans="1:7" x14ac:dyDescent="0.25">
      <c r="A20" s="199">
        <v>11</v>
      </c>
      <c r="B20" s="200"/>
      <c r="C20" s="200"/>
      <c r="D20" s="200"/>
      <c r="E20" s="199" t="str">
        <f>IF(B20="","",CONCATENATE('Valoració '!$D$7,"BEQUES",'Ingressos i beques'!B20,0,'Ingressos i beques'!A20))</f>
        <v/>
      </c>
    </row>
    <row r="21" spans="1:7" x14ac:dyDescent="0.25">
      <c r="A21" s="199">
        <v>12</v>
      </c>
      <c r="B21" s="200"/>
      <c r="C21" s="200"/>
      <c r="D21" s="200"/>
      <c r="E21" s="199" t="str">
        <f>IF(B21="","",CONCATENATE('Valoració '!$D$7,"BEQUES",'Ingressos i beques'!B21,0,'Ingressos i beques'!A21))</f>
        <v/>
      </c>
    </row>
    <row r="22" spans="1:7" x14ac:dyDescent="0.25">
      <c r="A22" s="199">
        <v>13</v>
      </c>
      <c r="B22" s="200"/>
      <c r="C22" s="200"/>
      <c r="D22" s="200"/>
      <c r="E22" s="199" t="str">
        <f>IF(B22="","",CONCATENATE('Valoració '!$D$7,"BEQUES",'Ingressos i beques'!B22,0,'Ingressos i beques'!A22))</f>
        <v/>
      </c>
    </row>
    <row r="23" spans="1:7" x14ac:dyDescent="0.25">
      <c r="A23" s="199">
        <v>14</v>
      </c>
      <c r="B23" s="200"/>
      <c r="C23" s="200"/>
      <c r="D23" s="200"/>
      <c r="E23" s="199" t="str">
        <f>IF(B23="","",CONCATENATE('Valoració '!$D$7,"BEQUES",'Ingressos i beques'!B23,0,'Ingressos i beques'!A23))</f>
        <v/>
      </c>
    </row>
    <row r="24" spans="1:7" x14ac:dyDescent="0.25">
      <c r="A24" s="199">
        <v>15</v>
      </c>
      <c r="B24" s="200"/>
      <c r="C24" s="200"/>
      <c r="D24" s="200"/>
      <c r="E24" s="199" t="str">
        <f>IF(B24="","",CONCATENATE('Valoració '!$D$7,"BEQUES",'Ingressos i beques'!B24,0,'Ingressos i beques'!A24))</f>
        <v/>
      </c>
    </row>
    <row r="25" spans="1:7" x14ac:dyDescent="0.25">
      <c r="A25" s="199">
        <v>16</v>
      </c>
      <c r="B25" s="200"/>
      <c r="C25" s="200"/>
      <c r="D25" s="200"/>
      <c r="E25" s="199" t="str">
        <f>IF(B25="","",CONCATENATE('Valoració '!$D$7,"BEQUES",'Ingressos i beques'!B25,0,'Ingressos i beques'!A25))</f>
        <v/>
      </c>
    </row>
    <row r="26" spans="1:7" x14ac:dyDescent="0.25">
      <c r="A26" s="199">
        <v>17</v>
      </c>
      <c r="B26" s="200"/>
      <c r="C26" s="200"/>
      <c r="D26" s="200"/>
      <c r="E26" s="199" t="str">
        <f>IF(B26="","",CONCATENATE('Valoració '!$D$7,"BEQUES",'Ingressos i beques'!B26,0,'Ingressos i beques'!A26))</f>
        <v/>
      </c>
    </row>
    <row r="27" spans="1:7" x14ac:dyDescent="0.25">
      <c r="A27" s="199">
        <v>18</v>
      </c>
      <c r="B27" s="200"/>
      <c r="C27" s="200"/>
      <c r="D27" s="200"/>
      <c r="E27" s="199" t="str">
        <f>IF(B27="","",CONCATENATE('Valoració '!$D$7,"BEQUES",'Ingressos i beques'!B27,0,'Ingressos i beques'!A27))</f>
        <v/>
      </c>
    </row>
    <row r="28" spans="1:7" x14ac:dyDescent="0.25">
      <c r="A28" s="199">
        <v>19</v>
      </c>
      <c r="B28" s="200"/>
      <c r="C28" s="200"/>
      <c r="D28" s="200"/>
      <c r="E28" s="199" t="str">
        <f>IF(B28="","",CONCATENATE('Valoració '!$D$7,"BEQUES",'Ingressos i beques'!B28,0,'Ingressos i beques'!A28))</f>
        <v/>
      </c>
    </row>
    <row r="29" spans="1:7" x14ac:dyDescent="0.25">
      <c r="A29" s="199">
        <v>20</v>
      </c>
      <c r="B29" s="200"/>
      <c r="C29" s="200"/>
      <c r="D29" s="200"/>
      <c r="E29" s="199" t="str">
        <f>IF(B29="","",CONCATENATE('Valoració '!$D$7,"BEQUES",'Ingressos i beques'!B29,0,'Ingressos i beques'!A29))</f>
        <v/>
      </c>
    </row>
    <row r="30" spans="1:7" x14ac:dyDescent="0.25">
      <c r="A30" s="199">
        <v>21</v>
      </c>
      <c r="B30" s="200"/>
      <c r="C30" s="200"/>
      <c r="D30" s="200"/>
      <c r="E30" s="199" t="str">
        <f>IF(B30="","",CONCATENATE('Valoració '!$D$7,"BEQUES",'Ingressos i beques'!B30,0,'Ingressos i beques'!A30))</f>
        <v/>
      </c>
    </row>
    <row r="31" spans="1:7" x14ac:dyDescent="0.25">
      <c r="A31" s="199">
        <v>22</v>
      </c>
      <c r="B31" s="200"/>
      <c r="C31" s="200"/>
      <c r="D31" s="200"/>
      <c r="E31" s="199" t="str">
        <f>IF(B31="","",CONCATENATE('Valoració '!$D$7,"BEQUES",'Ingressos i beques'!B31,0,'Ingressos i beques'!A31))</f>
        <v/>
      </c>
    </row>
    <row r="32" spans="1:7" x14ac:dyDescent="0.25">
      <c r="A32" s="199">
        <v>23</v>
      </c>
      <c r="B32" s="200"/>
      <c r="C32" s="200"/>
      <c r="D32" s="200"/>
      <c r="E32" s="199" t="str">
        <f>IF(B32="","",CONCATENATE('Valoració '!$D$7,"BEQUES",'Ingressos i beques'!B32,0,'Ingressos i beques'!A32))</f>
        <v/>
      </c>
    </row>
    <row r="33" spans="1:5" x14ac:dyDescent="0.25">
      <c r="A33" s="199">
        <v>24</v>
      </c>
      <c r="B33" s="200"/>
      <c r="C33" s="200"/>
      <c r="D33" s="200"/>
      <c r="E33" s="199" t="str">
        <f>IF(B33="","",CONCATENATE('Valoració '!$D$7,"BEQUES",'Ingressos i beques'!B33,0,'Ingressos i beques'!A33))</f>
        <v/>
      </c>
    </row>
    <row r="34" spans="1:5" x14ac:dyDescent="0.25">
      <c r="A34" s="199">
        <v>25</v>
      </c>
      <c r="B34" s="200"/>
      <c r="C34" s="200"/>
      <c r="D34" s="200"/>
      <c r="E34" s="199" t="str">
        <f>IF(B34="","",CONCATENATE('Valoració '!$D$7,"BEQUES",'Ingressos i beques'!B34,0,'Ingressos i beques'!A34))</f>
        <v/>
      </c>
    </row>
    <row r="35" spans="1:5" x14ac:dyDescent="0.25">
      <c r="A35" s="199">
        <v>26</v>
      </c>
      <c r="B35" s="200"/>
      <c r="C35" s="200"/>
      <c r="D35" s="200"/>
      <c r="E35" s="199" t="str">
        <f>IF(B35="","",CONCATENATE('Valoració '!$D$7,"BEQUES",'Ingressos i beques'!B35,0,'Ingressos i beques'!A35))</f>
        <v/>
      </c>
    </row>
    <row r="36" spans="1:5" x14ac:dyDescent="0.25">
      <c r="A36" s="199">
        <v>27</v>
      </c>
      <c r="B36" s="200"/>
      <c r="C36" s="200"/>
      <c r="D36" s="200"/>
      <c r="E36" s="199" t="str">
        <f>IF(B36="","",CONCATENATE('Valoració '!$D$7,"BEQUES",'Ingressos i beques'!B36,0,'Ingressos i beques'!A36))</f>
        <v/>
      </c>
    </row>
    <row r="37" spans="1:5" x14ac:dyDescent="0.25">
      <c r="A37" s="199">
        <v>28</v>
      </c>
      <c r="B37" s="200"/>
      <c r="C37" s="200"/>
      <c r="D37" s="200"/>
      <c r="E37" s="199" t="str">
        <f>IF(B37="","",CONCATENATE('Valoració '!$D$7,"BEQUES",'Ingressos i beques'!B37,0,'Ingressos i beques'!A37))</f>
        <v/>
      </c>
    </row>
    <row r="38" spans="1:5" x14ac:dyDescent="0.25">
      <c r="A38" s="199">
        <v>29</v>
      </c>
      <c r="B38" s="200"/>
      <c r="C38" s="200"/>
      <c r="D38" s="200"/>
      <c r="E38" s="199" t="str">
        <f>IF(B38="","",CONCATENATE('Valoració '!$D$7,"BEQUES",'Ingressos i beques'!B38,0,'Ingressos i beques'!A38))</f>
        <v/>
      </c>
    </row>
    <row r="39" spans="1:5" x14ac:dyDescent="0.25">
      <c r="A39" s="199">
        <v>30</v>
      </c>
      <c r="B39" s="200"/>
      <c r="C39" s="200"/>
      <c r="D39" s="200"/>
      <c r="E39" s="199" t="str">
        <f>IF(B39="","",CONCATENATE('Valoració '!$D$7,"BEQUES",'Ingressos i beques'!B39,0,'Ingressos i beques'!A39))</f>
        <v/>
      </c>
    </row>
    <row r="40" spans="1:5" x14ac:dyDescent="0.25">
      <c r="A40" s="199">
        <v>31</v>
      </c>
      <c r="B40" s="200"/>
      <c r="C40" s="200"/>
      <c r="D40" s="200"/>
      <c r="E40" s="199" t="str">
        <f>IF(B40="","",CONCATENATE('Valoració '!$D$7,"BEQUES",'Ingressos i beques'!B40,0,'Ingressos i beques'!A40))</f>
        <v/>
      </c>
    </row>
    <row r="41" spans="1:5" x14ac:dyDescent="0.25">
      <c r="A41" s="199">
        <v>32</v>
      </c>
      <c r="B41" s="200"/>
      <c r="C41" s="200"/>
      <c r="D41" s="200"/>
      <c r="E41" s="199" t="str">
        <f>IF(B41="","",CONCATENATE('Valoració '!$D$7,"BEQUES",'Ingressos i beques'!B41,0,'Ingressos i beques'!A41))</f>
        <v/>
      </c>
    </row>
    <row r="42" spans="1:5" x14ac:dyDescent="0.25">
      <c r="A42" s="199">
        <v>33</v>
      </c>
      <c r="B42" s="200"/>
      <c r="C42" s="200"/>
      <c r="D42" s="200"/>
      <c r="E42" s="199" t="str">
        <f>IF(B42="","",CONCATENATE('Valoració '!$D$7,"BEQUES",'Ingressos i beques'!B42,0,'Ingressos i beques'!A42))</f>
        <v/>
      </c>
    </row>
    <row r="43" spans="1:5" x14ac:dyDescent="0.25">
      <c r="A43" s="199">
        <v>34</v>
      </c>
      <c r="B43" s="200"/>
      <c r="C43" s="200"/>
      <c r="D43" s="200"/>
      <c r="E43" s="199" t="str">
        <f>IF(B43="","",CONCATENATE('Valoració '!$D$7,"BEQUES",'Ingressos i beques'!B43,0,'Ingressos i beques'!A43))</f>
        <v/>
      </c>
    </row>
    <row r="44" spans="1:5" x14ac:dyDescent="0.25">
      <c r="A44" s="199">
        <v>35</v>
      </c>
      <c r="B44" s="200"/>
      <c r="C44" s="200"/>
      <c r="D44" s="200"/>
      <c r="E44" s="199" t="str">
        <f>IF(B44="","",CONCATENATE('Valoració '!$D$7,"BEQUES",'Ingressos i beques'!B44,0,'Ingressos i beques'!A44))</f>
        <v/>
      </c>
    </row>
    <row r="45" spans="1:5" x14ac:dyDescent="0.25">
      <c r="A45" s="199">
        <v>36</v>
      </c>
      <c r="B45" s="200"/>
      <c r="C45" s="200"/>
      <c r="D45" s="200"/>
      <c r="E45" s="199" t="str">
        <f>IF(B45="","",CONCATENATE('Valoració '!$D$7,"BEQUES",'Ingressos i beques'!B45,0,'Ingressos i beques'!A45))</f>
        <v/>
      </c>
    </row>
    <row r="46" spans="1:5" x14ac:dyDescent="0.25">
      <c r="A46" s="199">
        <v>37</v>
      </c>
      <c r="B46" s="200"/>
      <c r="C46" s="200"/>
      <c r="D46" s="200"/>
      <c r="E46" s="199" t="str">
        <f>IF(B46="","",CONCATENATE('Valoració '!$D$7,"BEQUES",'Ingressos i beques'!B46,0,'Ingressos i beques'!A46))</f>
        <v/>
      </c>
    </row>
    <row r="47" spans="1:5" x14ac:dyDescent="0.25">
      <c r="A47" s="199">
        <v>38</v>
      </c>
      <c r="B47" s="200"/>
      <c r="C47" s="200"/>
      <c r="D47" s="200"/>
      <c r="E47" s="199" t="str">
        <f>IF(B47="","",CONCATENATE('Valoració '!$D$7,"BEQUES",'Ingressos i beques'!B47,0,'Ingressos i beques'!A47))</f>
        <v/>
      </c>
    </row>
    <row r="48" spans="1:5" x14ac:dyDescent="0.25">
      <c r="A48" s="199">
        <v>39</v>
      </c>
      <c r="B48" s="200"/>
      <c r="C48" s="200"/>
      <c r="D48" s="200"/>
      <c r="E48" s="199" t="str">
        <f>IF(B48="","",CONCATENATE('Valoració '!$D$7,"BEQUES",'Ingressos i beques'!B48,0,'Ingressos i beques'!A48))</f>
        <v/>
      </c>
    </row>
    <row r="49" spans="1:5" x14ac:dyDescent="0.25">
      <c r="A49" s="199">
        <v>40</v>
      </c>
      <c r="B49" s="200"/>
      <c r="C49" s="200"/>
      <c r="D49" s="200"/>
      <c r="E49" s="199" t="str">
        <f>IF(B49="","",CONCATENATE('Valoració '!$D$7,"BEQUES",'Ingressos i beques'!B49,0,'Ingressos i beques'!A49))</f>
        <v/>
      </c>
    </row>
    <row r="50" spans="1:5" x14ac:dyDescent="0.25">
      <c r="A50" s="199">
        <v>41</v>
      </c>
      <c r="B50" s="200"/>
      <c r="C50" s="200"/>
      <c r="D50" s="200"/>
      <c r="E50" s="199" t="str">
        <f>IF(B50="","",CONCATENATE('Valoració '!$D$7,"BEQUES",'Ingressos i beques'!B50,0,'Ingressos i beques'!A50))</f>
        <v/>
      </c>
    </row>
    <row r="51" spans="1:5" x14ac:dyDescent="0.25">
      <c r="A51" s="199">
        <v>42</v>
      </c>
      <c r="B51" s="200"/>
      <c r="C51" s="200"/>
      <c r="D51" s="200"/>
      <c r="E51" s="199" t="str">
        <f>IF(B51="","",CONCATENATE('Valoració '!$D$7,"BEQUES",'Ingressos i beques'!B51,0,'Ingressos i beques'!A51))</f>
        <v/>
      </c>
    </row>
    <row r="52" spans="1:5" x14ac:dyDescent="0.25">
      <c r="A52" s="199">
        <v>43</v>
      </c>
      <c r="B52" s="200"/>
      <c r="C52" s="200"/>
      <c r="D52" s="200"/>
      <c r="E52" s="199" t="str">
        <f>IF(B52="","",CONCATENATE('Valoració '!$D$7,"BEQUES",'Ingressos i beques'!B52,0,'Ingressos i beques'!A52))</f>
        <v/>
      </c>
    </row>
    <row r="53" spans="1:5" x14ac:dyDescent="0.25">
      <c r="A53" s="199">
        <v>44</v>
      </c>
      <c r="B53" s="200"/>
      <c r="C53" s="200"/>
      <c r="D53" s="200"/>
      <c r="E53" s="199" t="str">
        <f>IF(B53="","",CONCATENATE('Valoració '!$D$7,"BEQUES",'Ingressos i beques'!B53,0,'Ingressos i beques'!A53))</f>
        <v/>
      </c>
    </row>
    <row r="54" spans="1:5" x14ac:dyDescent="0.25">
      <c r="A54" s="199">
        <v>45</v>
      </c>
      <c r="B54" s="200"/>
      <c r="C54" s="200"/>
      <c r="D54" s="200"/>
      <c r="E54" s="199" t="str">
        <f>IF(B54="","",CONCATENATE('Valoració '!$D$7,"BEQUES",'Ingressos i beques'!B54,0,'Ingressos i beques'!A54))</f>
        <v/>
      </c>
    </row>
    <row r="55" spans="1:5" x14ac:dyDescent="0.25">
      <c r="A55" s="199">
        <v>46</v>
      </c>
      <c r="B55" s="200"/>
      <c r="C55" s="200"/>
      <c r="D55" s="200"/>
      <c r="E55" s="199" t="str">
        <f>IF(B55="","",CONCATENATE('Valoració '!$D$7,"BEQUES",'Ingressos i beques'!B55,0,'Ingressos i beques'!A55))</f>
        <v/>
      </c>
    </row>
    <row r="56" spans="1:5" x14ac:dyDescent="0.25">
      <c r="A56" s="199">
        <v>47</v>
      </c>
      <c r="B56" s="200"/>
      <c r="C56" s="200"/>
      <c r="D56" s="200"/>
      <c r="E56" s="199" t="str">
        <f>IF(B56="","",CONCATENATE('Valoració '!$D$7,"BEQUES",'Ingressos i beques'!B56,0,'Ingressos i beques'!A56))</f>
        <v/>
      </c>
    </row>
    <row r="57" spans="1:5" x14ac:dyDescent="0.25">
      <c r="A57" s="199">
        <v>48</v>
      </c>
      <c r="B57" s="200"/>
      <c r="C57" s="200"/>
      <c r="D57" s="200"/>
      <c r="E57" s="199" t="str">
        <f>IF(B57="","",CONCATENATE('Valoració '!$D$7,"BEQUES",'Ingressos i beques'!B57,0,'Ingressos i beques'!A57))</f>
        <v/>
      </c>
    </row>
    <row r="58" spans="1:5" x14ac:dyDescent="0.25">
      <c r="A58" s="199">
        <v>49</v>
      </c>
      <c r="B58" s="200"/>
      <c r="C58" s="200"/>
      <c r="D58" s="200"/>
      <c r="E58" s="199" t="str">
        <f>IF(B58="","",CONCATENATE('Valoració '!$D$7,"BEQUES",'Ingressos i beques'!B58,0,'Ingressos i beques'!A58))</f>
        <v/>
      </c>
    </row>
    <row r="59" spans="1:5" x14ac:dyDescent="0.25">
      <c r="A59" s="199">
        <v>50</v>
      </c>
      <c r="B59" s="200"/>
      <c r="C59" s="200"/>
      <c r="D59" s="200"/>
      <c r="E59" s="199" t="str">
        <f>IF(B59="","",CONCATENATE('Valoració '!$D$7,"BEQUES",'Ingressos i beques'!B59,0,'Ingressos i beques'!A59))</f>
        <v/>
      </c>
    </row>
  </sheetData>
  <sheetProtection algorithmName="SHA-512" hashValue="yewLy5w/NTS6G/0LjqZHKGZnLSsRFqmF4QYrPi+dHAQPDs/I6SEG4u2BlbE2CkfhP21W9KL/NpcqyiTG43xr+w==" saltValue="Ty4vV68JQHSTnIGZPySk3g==" spinCount="100000" sheet="1" objects="1" scenarios="1"/>
  <mergeCells count="2">
    <mergeCell ref="B8:E8"/>
    <mergeCell ref="A5:D5"/>
  </mergeCells>
  <dataValidations count="2">
    <dataValidation type="list" allowBlank="1" showInputMessage="1" showErrorMessage="1" promptTitle="segons la fitxa del professor" prompt="segons les últimes dades disponibles seguint els criteris de l’article 7.2.2 del Model de Dedicació Acadèmica" sqref="E5">
      <formula1>"1r quartil,2n quartil,alguns ingressos"</formula1>
    </dataValidation>
    <dataValidation type="list" allowBlank="1" showInputMessage="1" showErrorMessage="1" sqref="B10:B59">
      <formula1>$G$8:$G$10</formula1>
    </dataValidation>
  </dataValidations>
  <hyperlinks>
    <hyperlink ref="A4" r:id="rId1"/>
  </hyperlinks>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4"/>
  <dimension ref="A1:E108"/>
  <sheetViews>
    <sheetView workbookViewId="0">
      <selection activeCell="B7" sqref="B7"/>
    </sheetView>
  </sheetViews>
  <sheetFormatPr baseColWidth="10" defaultColWidth="9.140625" defaultRowHeight="15" x14ac:dyDescent="0.25"/>
  <cols>
    <col min="2" max="2" width="57.5703125" customWidth="1"/>
    <col min="3" max="4" width="19.140625" customWidth="1"/>
    <col min="5" max="5" width="22.42578125" customWidth="1"/>
  </cols>
  <sheetData>
    <row r="1" spans="1:5" x14ac:dyDescent="0.25">
      <c r="A1" s="14" t="s">
        <v>110</v>
      </c>
    </row>
    <row r="2" spans="1:5" x14ac:dyDescent="0.25">
      <c r="A2" t="s">
        <v>68</v>
      </c>
    </row>
    <row r="4" spans="1:5" x14ac:dyDescent="0.25">
      <c r="A4" s="19" t="s">
        <v>73</v>
      </c>
    </row>
    <row r="5" spans="1:5" x14ac:dyDescent="0.25">
      <c r="A5" s="267" t="s">
        <v>109</v>
      </c>
      <c r="B5" s="268"/>
      <c r="C5" s="269"/>
      <c r="D5" s="121">
        <f>IF(OR(B7&lt;&gt;"",B8&lt;&gt;"",B9&lt;&gt;""),1,0)</f>
        <v>0</v>
      </c>
    </row>
    <row r="6" spans="1:5" ht="34.5" customHeight="1" x14ac:dyDescent="0.25">
      <c r="A6" s="97" t="s">
        <v>31</v>
      </c>
      <c r="B6" s="98" t="s">
        <v>94</v>
      </c>
      <c r="C6" s="98" t="s">
        <v>83</v>
      </c>
      <c r="D6" s="98" t="s">
        <v>84</v>
      </c>
      <c r="E6" s="98" t="s">
        <v>29</v>
      </c>
    </row>
    <row r="7" spans="1:5" x14ac:dyDescent="0.25">
      <c r="A7" s="99">
        <v>1</v>
      </c>
      <c r="B7" s="22"/>
      <c r="C7" s="60"/>
      <c r="D7" s="60"/>
      <c r="E7" s="99" t="str">
        <f>IF(B7&lt;&gt;"",(CONCATENATE("ERC",'Valoració '!$D$7,B7,"00",A7))," ")</f>
        <v xml:space="preserve"> </v>
      </c>
    </row>
    <row r="8" spans="1:5" x14ac:dyDescent="0.25">
      <c r="A8" s="99">
        <v>2</v>
      </c>
      <c r="B8" s="22"/>
      <c r="C8" s="22"/>
      <c r="D8" s="22"/>
      <c r="E8" s="99" t="str">
        <f>IF(B8&lt;&gt;"",(CONCATENATE("ERC",'Valoració '!$D$7,B8,"00",A8))," ")</f>
        <v xml:space="preserve"> </v>
      </c>
    </row>
    <row r="9" spans="1:5" x14ac:dyDescent="0.25">
      <c r="A9" s="99">
        <v>3</v>
      </c>
      <c r="B9" s="22"/>
      <c r="C9" s="22"/>
      <c r="D9" s="22"/>
      <c r="E9" s="99" t="str">
        <f>IF(B9&lt;&gt;"",(CONCATENATE("ERC",'Valoració '!$D$7,B9,"00",A9))," ")</f>
        <v xml:space="preserve"> </v>
      </c>
    </row>
    <row r="10" spans="1:5" x14ac:dyDescent="0.25">
      <c r="A10" s="99">
        <v>4</v>
      </c>
      <c r="B10" s="22"/>
      <c r="C10" s="22"/>
      <c r="D10" s="22"/>
      <c r="E10" s="99" t="str">
        <f>IF(B10&lt;&gt;"",(CONCATENATE("ERC",'Valoració '!$D$7,B10,"00",A10))," ")</f>
        <v xml:space="preserve"> </v>
      </c>
    </row>
    <row r="11" spans="1:5" x14ac:dyDescent="0.25">
      <c r="A11" s="99">
        <v>5</v>
      </c>
      <c r="B11" s="22"/>
      <c r="C11" s="22"/>
      <c r="D11" s="22"/>
      <c r="E11" s="99" t="str">
        <f>IF(B11&lt;&gt;"",(CONCATENATE("ERC",'Valoració '!$D$7,B11,"00",A11))," ")</f>
        <v xml:space="preserve"> </v>
      </c>
    </row>
    <row r="12" spans="1:5" x14ac:dyDescent="0.25">
      <c r="A12" s="99">
        <v>6</v>
      </c>
      <c r="B12" s="22"/>
      <c r="C12" s="22"/>
      <c r="D12" s="22"/>
      <c r="E12" s="99" t="str">
        <f>IF(B12&lt;&gt;"",(CONCATENATE("ERC",'Valoració '!$D$7,B12,"00",A12))," ")</f>
        <v xml:space="preserve"> </v>
      </c>
    </row>
    <row r="13" spans="1:5" x14ac:dyDescent="0.25">
      <c r="A13" s="99">
        <v>7</v>
      </c>
      <c r="B13" s="3"/>
      <c r="C13" s="3"/>
      <c r="D13" s="3"/>
      <c r="E13" s="99" t="str">
        <f>IF(B13&lt;&gt;"",(CONCATENATE("ERC",'Valoració '!$D$7,B13,"00",A13))," ")</f>
        <v xml:space="preserve"> </v>
      </c>
    </row>
    <row r="14" spans="1:5" x14ac:dyDescent="0.25">
      <c r="A14" s="99">
        <v>8</v>
      </c>
      <c r="B14" s="3"/>
      <c r="C14" s="3"/>
      <c r="D14" s="3"/>
      <c r="E14" s="99" t="str">
        <f>IF(B14&lt;&gt;"",(CONCATENATE("ERC",'Valoració '!$D$7,B14,"00",A14))," ")</f>
        <v xml:space="preserve"> </v>
      </c>
    </row>
    <row r="15" spans="1:5" x14ac:dyDescent="0.25">
      <c r="A15" s="99">
        <v>9</v>
      </c>
      <c r="B15" s="3"/>
      <c r="C15" s="3"/>
      <c r="D15" s="3"/>
      <c r="E15" s="99" t="str">
        <f>IF(B15&lt;&gt;"",(CONCATENATE("ERC",'Valoració '!$D$7,B15,"00",A15))," ")</f>
        <v xml:space="preserve"> </v>
      </c>
    </row>
    <row r="16" spans="1:5" x14ac:dyDescent="0.25">
      <c r="A16" s="99">
        <v>10</v>
      </c>
      <c r="B16" s="3"/>
      <c r="C16" s="3"/>
      <c r="D16" s="3"/>
      <c r="E16" s="99" t="str">
        <f>IF(B16&lt;&gt;"",(CONCATENATE("ERC",'Valoració '!$D$7,B16,"00",A16))," ")</f>
        <v xml:space="preserve"> </v>
      </c>
    </row>
    <row r="17" spans="1:5" x14ac:dyDescent="0.25">
      <c r="A17" s="99">
        <v>11</v>
      </c>
      <c r="B17" s="3"/>
      <c r="C17" s="3"/>
      <c r="D17" s="3"/>
      <c r="E17" s="99" t="str">
        <f>IF(B17&lt;&gt;"",(CONCATENATE("ERC",'Valoració '!$D$7,B17,"00",A17))," ")</f>
        <v xml:space="preserve"> </v>
      </c>
    </row>
    <row r="18" spans="1:5" x14ac:dyDescent="0.25">
      <c r="A18" s="99">
        <v>12</v>
      </c>
      <c r="B18" s="3"/>
      <c r="C18" s="3"/>
      <c r="D18" s="3"/>
      <c r="E18" s="99" t="str">
        <f>IF(B18&lt;&gt;"",(CONCATENATE("ERC",'Valoració '!$D$7,B18,"00",A18))," ")</f>
        <v xml:space="preserve"> </v>
      </c>
    </row>
    <row r="19" spans="1:5" x14ac:dyDescent="0.25">
      <c r="A19" s="99">
        <v>13</v>
      </c>
      <c r="B19" s="3"/>
      <c r="C19" s="3"/>
      <c r="D19" s="3"/>
      <c r="E19" s="99" t="str">
        <f>IF(B19&lt;&gt;"",(CONCATENATE("ERC",'Valoració '!$D$7,B19,"00",A19))," ")</f>
        <v xml:space="preserve"> </v>
      </c>
    </row>
    <row r="20" spans="1:5" x14ac:dyDescent="0.25">
      <c r="A20" s="99">
        <v>14</v>
      </c>
      <c r="B20" s="3"/>
      <c r="C20" s="3"/>
      <c r="D20" s="3"/>
      <c r="E20" s="99" t="str">
        <f>IF(B20&lt;&gt;"",(CONCATENATE("ERC",'Valoració '!$D$7,B20,"00",A20))," ")</f>
        <v xml:space="preserve"> </v>
      </c>
    </row>
    <row r="21" spans="1:5" x14ac:dyDescent="0.25">
      <c r="A21" s="99">
        <v>15</v>
      </c>
      <c r="B21" s="3"/>
      <c r="C21" s="3"/>
      <c r="D21" s="3"/>
      <c r="E21" s="99" t="str">
        <f>IF(B21&lt;&gt;"",(CONCATENATE("ERC",'Valoració '!$D$7,B21,"00",A21))," ")</f>
        <v xml:space="preserve"> </v>
      </c>
    </row>
    <row r="22" spans="1:5" x14ac:dyDescent="0.25">
      <c r="A22" s="99">
        <v>16</v>
      </c>
      <c r="B22" s="3"/>
      <c r="C22" s="3"/>
      <c r="D22" s="3"/>
      <c r="E22" s="99" t="str">
        <f>IF(B22&lt;&gt;"",(CONCATENATE("ERC",'Valoració '!$D$7,B22,"00",A22))," ")</f>
        <v xml:space="preserve"> </v>
      </c>
    </row>
    <row r="23" spans="1:5" x14ac:dyDescent="0.25">
      <c r="A23" s="99">
        <v>17</v>
      </c>
      <c r="B23" s="3"/>
      <c r="C23" s="3"/>
      <c r="D23" s="3"/>
      <c r="E23" s="99" t="str">
        <f>IF(B23&lt;&gt;"",(CONCATENATE("ERC",'Valoració '!$D$7,B23,"00",A23))," ")</f>
        <v xml:space="preserve"> </v>
      </c>
    </row>
    <row r="24" spans="1:5" x14ac:dyDescent="0.25">
      <c r="A24" s="99">
        <v>18</v>
      </c>
      <c r="B24" s="3"/>
      <c r="C24" s="3"/>
      <c r="D24" s="3"/>
      <c r="E24" s="99" t="str">
        <f>IF(B24&lt;&gt;"",(CONCATENATE("ERC",'Valoració '!$D$7,B24,"00",A24))," ")</f>
        <v xml:space="preserve"> </v>
      </c>
    </row>
    <row r="25" spans="1:5" x14ac:dyDescent="0.25">
      <c r="A25" s="99">
        <v>19</v>
      </c>
      <c r="B25" s="3"/>
      <c r="C25" s="3"/>
      <c r="D25" s="3"/>
      <c r="E25" s="99" t="str">
        <f>IF(B25&lt;&gt;"",(CONCATENATE("ERC",'Valoració '!$D$7,B25,"00",A25))," ")</f>
        <v xml:space="preserve"> </v>
      </c>
    </row>
    <row r="26" spans="1:5" x14ac:dyDescent="0.25">
      <c r="A26" s="99">
        <v>20</v>
      </c>
      <c r="B26" s="3"/>
      <c r="C26" s="3"/>
      <c r="D26" s="3"/>
      <c r="E26" s="99" t="str">
        <f>IF(B26&lt;&gt;"",(CONCATENATE("ERC",'Valoració '!$D$7,B26,"00",A26))," ")</f>
        <v xml:space="preserve"> </v>
      </c>
    </row>
    <row r="27" spans="1:5" x14ac:dyDescent="0.25">
      <c r="A27" s="99">
        <v>21</v>
      </c>
      <c r="B27" s="3"/>
      <c r="C27" s="3"/>
      <c r="D27" s="3"/>
      <c r="E27" s="99" t="str">
        <f>IF(B27&lt;&gt;"",(CONCATENATE("ERC",'Valoració '!$D$7,B27,"00",A27))," ")</f>
        <v xml:space="preserve"> </v>
      </c>
    </row>
    <row r="28" spans="1:5" x14ac:dyDescent="0.25">
      <c r="A28" s="99">
        <v>22</v>
      </c>
      <c r="B28" s="3"/>
      <c r="C28" s="3"/>
      <c r="D28" s="3"/>
      <c r="E28" s="99" t="str">
        <f>IF(B28&lt;&gt;"",(CONCATENATE("ERC",'Valoració '!$D$7,B28,"00",A28))," ")</f>
        <v xml:space="preserve"> </v>
      </c>
    </row>
    <row r="29" spans="1:5" x14ac:dyDescent="0.25">
      <c r="A29" s="99">
        <v>23</v>
      </c>
      <c r="B29" s="3"/>
      <c r="C29" s="3"/>
      <c r="D29" s="3"/>
      <c r="E29" s="99" t="str">
        <f>IF(B29&lt;&gt;"",(CONCATENATE("ERC",'Valoració '!$D$7,B29,"00",A29))," ")</f>
        <v xml:space="preserve"> </v>
      </c>
    </row>
    <row r="30" spans="1:5" x14ac:dyDescent="0.25">
      <c r="A30" s="99">
        <v>24</v>
      </c>
      <c r="B30" s="3"/>
      <c r="C30" s="3"/>
      <c r="D30" s="3"/>
      <c r="E30" s="99" t="str">
        <f>IF(B30&lt;&gt;"",(CONCATENATE("ERC",'Valoració '!$D$7,B30,"00",A30))," ")</f>
        <v xml:space="preserve"> </v>
      </c>
    </row>
    <row r="31" spans="1:5" x14ac:dyDescent="0.25">
      <c r="A31" s="99">
        <v>25</v>
      </c>
      <c r="B31" s="3"/>
      <c r="C31" s="3"/>
      <c r="D31" s="3"/>
      <c r="E31" s="99" t="str">
        <f>IF(B31&lt;&gt;"",(CONCATENATE("ERC",'Valoració '!$D$7,B31,"00",A31))," ")</f>
        <v xml:space="preserve"> </v>
      </c>
    </row>
    <row r="32" spans="1:5" x14ac:dyDescent="0.25">
      <c r="A32" s="99">
        <v>26</v>
      </c>
      <c r="B32" s="3"/>
      <c r="C32" s="3"/>
      <c r="D32" s="3"/>
      <c r="E32" s="99" t="str">
        <f>IF(B32&lt;&gt;"",(CONCATENATE("ERC",'Valoració '!$D$7,B32,"00",A32))," ")</f>
        <v xml:space="preserve"> </v>
      </c>
    </row>
    <row r="33" spans="1:5" x14ac:dyDescent="0.25">
      <c r="A33" s="99">
        <v>27</v>
      </c>
      <c r="B33" s="3"/>
      <c r="C33" s="3"/>
      <c r="D33" s="3"/>
      <c r="E33" s="99" t="str">
        <f>IF(B33&lt;&gt;"",(CONCATENATE("ERC",'Valoració '!$D$7,B33,"00",A33))," ")</f>
        <v xml:space="preserve"> </v>
      </c>
    </row>
    <row r="34" spans="1:5" x14ac:dyDescent="0.25">
      <c r="A34" s="99">
        <v>28</v>
      </c>
      <c r="B34" s="3"/>
      <c r="C34" s="3"/>
      <c r="D34" s="3"/>
      <c r="E34" s="99" t="str">
        <f>IF(B34&lt;&gt;"",(CONCATENATE("ERC",'Valoració '!$D$7,B34,"00",A34))," ")</f>
        <v xml:space="preserve"> </v>
      </c>
    </row>
    <row r="35" spans="1:5" x14ac:dyDescent="0.25">
      <c r="A35" s="99">
        <v>29</v>
      </c>
      <c r="B35" s="3"/>
      <c r="C35" s="3"/>
      <c r="D35" s="3"/>
      <c r="E35" s="99" t="str">
        <f>IF(B35&lt;&gt;"",(CONCATENATE("ERC",'Valoració '!$D$7,B35,"00",A35))," ")</f>
        <v xml:space="preserve"> </v>
      </c>
    </row>
    <row r="36" spans="1:5" x14ac:dyDescent="0.25">
      <c r="A36" s="99">
        <v>30</v>
      </c>
      <c r="B36" s="3"/>
      <c r="C36" s="3"/>
      <c r="D36" s="3"/>
      <c r="E36" s="99" t="str">
        <f>IF(B36&lt;&gt;"",(CONCATENATE("ERC",'Valoració '!$D$7,B36,"00",A36))," ")</f>
        <v xml:space="preserve"> </v>
      </c>
    </row>
    <row r="37" spans="1:5" x14ac:dyDescent="0.25">
      <c r="A37" s="99">
        <v>31</v>
      </c>
      <c r="B37" s="3"/>
      <c r="C37" s="3"/>
      <c r="D37" s="3"/>
      <c r="E37" s="99" t="str">
        <f>IF(B37&lt;&gt;"",(CONCATENATE("ERC",'Valoració '!$D$7,B37,"00",A37))," ")</f>
        <v xml:space="preserve"> </v>
      </c>
    </row>
    <row r="38" spans="1:5" x14ac:dyDescent="0.25">
      <c r="A38" s="99">
        <v>32</v>
      </c>
      <c r="B38" s="3"/>
      <c r="C38" s="3"/>
      <c r="D38" s="3"/>
      <c r="E38" s="99" t="str">
        <f>IF(B38&lt;&gt;"",(CONCATENATE("ERC",'Valoració '!$D$7,B38,"00",A38))," ")</f>
        <v xml:space="preserve"> </v>
      </c>
    </row>
    <row r="39" spans="1:5" x14ac:dyDescent="0.25">
      <c r="A39" s="99">
        <v>33</v>
      </c>
      <c r="B39" s="3"/>
      <c r="C39" s="3"/>
      <c r="D39" s="3"/>
      <c r="E39" s="99" t="str">
        <f>IF(B39&lt;&gt;"",(CONCATENATE("ERC",'Valoració '!$D$7,B39,"00",A39))," ")</f>
        <v xml:space="preserve"> </v>
      </c>
    </row>
    <row r="40" spans="1:5" x14ac:dyDescent="0.25">
      <c r="A40" s="99">
        <v>34</v>
      </c>
      <c r="B40" s="3"/>
      <c r="C40" s="3"/>
      <c r="D40" s="3"/>
      <c r="E40" s="99" t="str">
        <f>IF(B40&lt;&gt;"",(CONCATENATE("ERC",'Valoració '!$D$7,B40,"00",A40))," ")</f>
        <v xml:space="preserve"> </v>
      </c>
    </row>
    <row r="41" spans="1:5" x14ac:dyDescent="0.25">
      <c r="A41" s="99">
        <v>35</v>
      </c>
      <c r="B41" s="3"/>
      <c r="C41" s="3"/>
      <c r="D41" s="3"/>
      <c r="E41" s="99" t="str">
        <f>IF(B41&lt;&gt;"",(CONCATENATE("ERC",'Valoració '!$D$7,B41,"00",A41))," ")</f>
        <v xml:space="preserve"> </v>
      </c>
    </row>
    <row r="42" spans="1:5" x14ac:dyDescent="0.25">
      <c r="A42" s="99">
        <v>36</v>
      </c>
      <c r="B42" s="3"/>
      <c r="C42" s="3"/>
      <c r="D42" s="3"/>
      <c r="E42" s="99" t="str">
        <f>IF(B42&lt;&gt;"",(CONCATENATE("ERC",'Valoració '!$D$7,B42,"00",A42))," ")</f>
        <v xml:space="preserve"> </v>
      </c>
    </row>
    <row r="43" spans="1:5" x14ac:dyDescent="0.25">
      <c r="A43" s="99">
        <v>37</v>
      </c>
      <c r="B43" s="3"/>
      <c r="C43" s="3"/>
      <c r="D43" s="3"/>
      <c r="E43" s="99" t="str">
        <f>IF(B43&lt;&gt;"",(CONCATENATE("ERC",'Valoració '!$D$7,B43,"00",A43))," ")</f>
        <v xml:space="preserve"> </v>
      </c>
    </row>
    <row r="44" spans="1:5" x14ac:dyDescent="0.25">
      <c r="A44" s="99">
        <v>38</v>
      </c>
      <c r="B44" s="3"/>
      <c r="C44" s="3"/>
      <c r="D44" s="3"/>
      <c r="E44" s="99" t="str">
        <f>IF(B44&lt;&gt;"",(CONCATENATE("ERC",'Valoració '!$D$7,B44,"00",A44))," ")</f>
        <v xml:space="preserve"> </v>
      </c>
    </row>
    <row r="45" spans="1:5" x14ac:dyDescent="0.25">
      <c r="A45" s="99">
        <v>39</v>
      </c>
      <c r="B45" s="3"/>
      <c r="C45" s="3"/>
      <c r="D45" s="3"/>
      <c r="E45" s="99" t="str">
        <f>IF(B45&lt;&gt;"",(CONCATENATE("ERC",'Valoració '!$D$7,B45,"00",A45))," ")</f>
        <v xml:space="preserve"> </v>
      </c>
    </row>
    <row r="46" spans="1:5" x14ac:dyDescent="0.25">
      <c r="A46" s="99">
        <v>40</v>
      </c>
      <c r="B46" s="3"/>
      <c r="C46" s="3"/>
      <c r="D46" s="3"/>
      <c r="E46" s="99" t="str">
        <f>IF(B46&lt;&gt;"",(CONCATENATE("ERC",'Valoració '!$D$7,B46,"00",A46))," ")</f>
        <v xml:space="preserve"> </v>
      </c>
    </row>
    <row r="47" spans="1:5" x14ac:dyDescent="0.25">
      <c r="A47" s="99">
        <v>41</v>
      </c>
      <c r="B47" s="3"/>
      <c r="C47" s="3"/>
      <c r="D47" s="3"/>
      <c r="E47" s="99" t="str">
        <f>IF(B47&lt;&gt;"",(CONCATENATE("ERC",'Valoració '!$D$7,B47,"00",A47))," ")</f>
        <v xml:space="preserve"> </v>
      </c>
    </row>
    <row r="48" spans="1:5" x14ac:dyDescent="0.25">
      <c r="A48" s="99">
        <v>42</v>
      </c>
      <c r="B48" s="3"/>
      <c r="C48" s="3"/>
      <c r="D48" s="3"/>
      <c r="E48" s="99" t="str">
        <f>IF(B48&lt;&gt;"",(CONCATENATE("ERC",'Valoració '!$D$7,B48,"00",A48))," ")</f>
        <v xml:space="preserve"> </v>
      </c>
    </row>
    <row r="49" spans="1:5" x14ac:dyDescent="0.25">
      <c r="A49" s="99">
        <v>43</v>
      </c>
      <c r="B49" s="3"/>
      <c r="C49" s="3"/>
      <c r="D49" s="3"/>
      <c r="E49" s="99" t="str">
        <f>IF(B49&lt;&gt;"",(CONCATENATE("ERC",'Valoració '!$D$7,B49,"00",A49))," ")</f>
        <v xml:space="preserve"> </v>
      </c>
    </row>
    <row r="50" spans="1:5" x14ac:dyDescent="0.25">
      <c r="A50" s="99">
        <v>44</v>
      </c>
      <c r="B50" s="3"/>
      <c r="C50" s="3"/>
      <c r="D50" s="3"/>
      <c r="E50" s="99" t="str">
        <f>IF(B50&lt;&gt;"",(CONCATENATE("ERC",'Valoració '!$D$7,B50,"00",A50))," ")</f>
        <v xml:space="preserve"> </v>
      </c>
    </row>
    <row r="51" spans="1:5" x14ac:dyDescent="0.25">
      <c r="A51" s="99">
        <v>45</v>
      </c>
      <c r="B51" s="3"/>
      <c r="C51" s="3"/>
      <c r="D51" s="3"/>
      <c r="E51" s="99" t="str">
        <f>IF(B51&lt;&gt;"",(CONCATENATE("ERC",'Valoració '!$D$7,B51,"00",A51))," ")</f>
        <v xml:space="preserve"> </v>
      </c>
    </row>
    <row r="52" spans="1:5" x14ac:dyDescent="0.25">
      <c r="A52" s="99">
        <v>46</v>
      </c>
      <c r="B52" s="3"/>
      <c r="C52" s="3"/>
      <c r="D52" s="3"/>
      <c r="E52" s="99" t="str">
        <f>IF(B52&lt;&gt;"",(CONCATENATE("ERC",'Valoració '!$D$7,B52,"00",A52))," ")</f>
        <v xml:space="preserve"> </v>
      </c>
    </row>
    <row r="53" spans="1:5" x14ac:dyDescent="0.25">
      <c r="A53" s="99">
        <v>47</v>
      </c>
      <c r="B53" s="3"/>
      <c r="C53" s="3"/>
      <c r="D53" s="3"/>
      <c r="E53" s="99" t="str">
        <f>IF(B53&lt;&gt;"",(CONCATENATE("ERC",'Valoració '!$D$7,B53,"00",A53))," ")</f>
        <v xml:space="preserve"> </v>
      </c>
    </row>
    <row r="54" spans="1:5" x14ac:dyDescent="0.25">
      <c r="A54" s="99">
        <v>48</v>
      </c>
      <c r="B54" s="3"/>
      <c r="C54" s="3"/>
      <c r="D54" s="3"/>
      <c r="E54" s="99" t="str">
        <f>IF(B54&lt;&gt;"",(CONCATENATE("ERC",'Valoració '!$D$7,B54,"00",A54))," ")</f>
        <v xml:space="preserve"> </v>
      </c>
    </row>
    <row r="55" spans="1:5" x14ac:dyDescent="0.25">
      <c r="A55" s="99">
        <v>49</v>
      </c>
      <c r="B55" s="3"/>
      <c r="C55" s="3"/>
      <c r="D55" s="3"/>
      <c r="E55" s="99" t="str">
        <f>IF(B55&lt;&gt;"",(CONCATENATE("ERC",'Valoració '!$D$7,B55,"00",A55))," ")</f>
        <v xml:space="preserve"> </v>
      </c>
    </row>
    <row r="56" spans="1:5" x14ac:dyDescent="0.25">
      <c r="A56" s="99">
        <v>50</v>
      </c>
      <c r="B56" s="3"/>
      <c r="C56" s="3"/>
      <c r="D56" s="3"/>
      <c r="E56" s="99" t="str">
        <f>IF(B56&lt;&gt;"",(CONCATENATE("ERC",'Valoració '!$D$7,B56,"00",A56))," ")</f>
        <v xml:space="preserve"> </v>
      </c>
    </row>
    <row r="57" spans="1:5" x14ac:dyDescent="0.25">
      <c r="A57" s="99">
        <v>51</v>
      </c>
      <c r="B57" s="3"/>
      <c r="C57" s="3"/>
      <c r="D57" s="3"/>
      <c r="E57" s="99" t="str">
        <f>IF(B57&lt;&gt;"",(CONCATENATE("ERC",'Valoració '!$D$7,B57,"00",A57))," ")</f>
        <v xml:space="preserve"> </v>
      </c>
    </row>
    <row r="58" spans="1:5" x14ac:dyDescent="0.25">
      <c r="A58" s="99">
        <v>52</v>
      </c>
      <c r="B58" s="3"/>
      <c r="C58" s="3"/>
      <c r="D58" s="3"/>
      <c r="E58" s="99" t="str">
        <f>IF(B58&lt;&gt;"",(CONCATENATE("ERC",'Valoració '!$D$7,B58,"00",A58))," ")</f>
        <v xml:space="preserve"> </v>
      </c>
    </row>
    <row r="59" spans="1:5" x14ac:dyDescent="0.25">
      <c r="A59" s="99">
        <v>53</v>
      </c>
      <c r="B59" s="3"/>
      <c r="C59" s="3"/>
      <c r="D59" s="3"/>
      <c r="E59" s="99" t="str">
        <f>IF(B59&lt;&gt;"",(CONCATENATE("ERC",'Valoració '!$D$7,B59,"00",A59))," ")</f>
        <v xml:space="preserve"> </v>
      </c>
    </row>
    <row r="60" spans="1:5" x14ac:dyDescent="0.25">
      <c r="A60" s="99">
        <v>54</v>
      </c>
      <c r="B60" s="3"/>
      <c r="C60" s="3"/>
      <c r="D60" s="3"/>
      <c r="E60" s="99" t="str">
        <f>IF(B60&lt;&gt;"",(CONCATENATE("ERC",'Valoració '!$D$7,B60,"00",A60))," ")</f>
        <v xml:space="preserve"> </v>
      </c>
    </row>
    <row r="61" spans="1:5" x14ac:dyDescent="0.25">
      <c r="A61" s="99">
        <v>55</v>
      </c>
      <c r="B61" s="3"/>
      <c r="C61" s="3"/>
      <c r="D61" s="3"/>
      <c r="E61" s="99" t="str">
        <f>IF(B61&lt;&gt;"",(CONCATENATE("ERC",'Valoració '!$D$7,B61,"00",A61))," ")</f>
        <v xml:space="preserve"> </v>
      </c>
    </row>
    <row r="62" spans="1:5" x14ac:dyDescent="0.25">
      <c r="A62" s="99">
        <v>56</v>
      </c>
      <c r="B62" s="3"/>
      <c r="C62" s="3"/>
      <c r="D62" s="3"/>
      <c r="E62" s="99" t="str">
        <f>IF(B62&lt;&gt;"",(CONCATENATE("ERC",'Valoració '!$D$7,B62,"00",A62))," ")</f>
        <v xml:space="preserve"> </v>
      </c>
    </row>
    <row r="63" spans="1:5" x14ac:dyDescent="0.25">
      <c r="A63" s="99">
        <v>57</v>
      </c>
      <c r="B63" s="3"/>
      <c r="C63" s="3"/>
      <c r="D63" s="3"/>
      <c r="E63" s="99" t="str">
        <f>IF(B63&lt;&gt;"",(CONCATENATE("ERC",'Valoració '!$D$7,B63,"00",A63))," ")</f>
        <v xml:space="preserve"> </v>
      </c>
    </row>
    <row r="64" spans="1:5" x14ac:dyDescent="0.25">
      <c r="A64" s="99">
        <v>58</v>
      </c>
      <c r="B64" s="3"/>
      <c r="C64" s="3"/>
      <c r="D64" s="3"/>
      <c r="E64" s="99" t="str">
        <f>IF(B64&lt;&gt;"",(CONCATENATE("ERC",'Valoració '!$D$7,B64,"00",A64))," ")</f>
        <v xml:space="preserve"> </v>
      </c>
    </row>
    <row r="65" spans="1:5" x14ac:dyDescent="0.25">
      <c r="A65" s="99">
        <v>59</v>
      </c>
      <c r="B65" s="3"/>
      <c r="C65" s="3"/>
      <c r="D65" s="3"/>
      <c r="E65" s="99" t="str">
        <f>IF(B65&lt;&gt;"",(CONCATENATE("ERC",'Valoració '!$D$7,B65,"00",A65))," ")</f>
        <v xml:space="preserve"> </v>
      </c>
    </row>
    <row r="66" spans="1:5" x14ac:dyDescent="0.25">
      <c r="A66" s="99">
        <v>60</v>
      </c>
      <c r="B66" s="3"/>
      <c r="C66" s="3"/>
      <c r="D66" s="3"/>
      <c r="E66" s="99" t="str">
        <f>IF(B66&lt;&gt;"",(CONCATENATE("ERC",'Valoració '!$D$7,B66,"00",A66))," ")</f>
        <v xml:space="preserve"> </v>
      </c>
    </row>
    <row r="67" spans="1:5" x14ac:dyDescent="0.25">
      <c r="A67" s="99">
        <v>61</v>
      </c>
      <c r="B67" s="3"/>
      <c r="C67" s="3"/>
      <c r="D67" s="3"/>
      <c r="E67" s="99" t="str">
        <f>IF(B67&lt;&gt;"",(CONCATENATE("ERC",'Valoració '!$D$7,B67,"00",A67))," ")</f>
        <v xml:space="preserve"> </v>
      </c>
    </row>
    <row r="68" spans="1:5" x14ac:dyDescent="0.25">
      <c r="A68" s="99">
        <v>62</v>
      </c>
      <c r="B68" s="3"/>
      <c r="C68" s="3"/>
      <c r="D68" s="3"/>
      <c r="E68" s="99" t="str">
        <f>IF(B68&lt;&gt;"",(CONCATENATE("ERC",'Valoració '!$D$7,B68,"00",A68))," ")</f>
        <v xml:space="preserve"> </v>
      </c>
    </row>
    <row r="69" spans="1:5" x14ac:dyDescent="0.25">
      <c r="A69" s="99">
        <v>63</v>
      </c>
      <c r="B69" s="3"/>
      <c r="C69" s="3"/>
      <c r="D69" s="3"/>
      <c r="E69" s="99" t="str">
        <f>IF(B69&lt;&gt;"",(CONCATENATE("ERC",'Valoració '!$D$7,B69,"00",A69))," ")</f>
        <v xml:space="preserve"> </v>
      </c>
    </row>
    <row r="70" spans="1:5" x14ac:dyDescent="0.25">
      <c r="A70" s="99">
        <v>64</v>
      </c>
      <c r="B70" s="3"/>
      <c r="C70" s="3"/>
      <c r="D70" s="3"/>
      <c r="E70" s="99" t="str">
        <f>IF(B70&lt;&gt;"",(CONCATENATE("ERC",'Valoració '!$D$7,B70,"00",A70))," ")</f>
        <v xml:space="preserve"> </v>
      </c>
    </row>
    <row r="71" spans="1:5" x14ac:dyDescent="0.25">
      <c r="A71" s="99">
        <v>65</v>
      </c>
      <c r="B71" s="3"/>
      <c r="C71" s="3"/>
      <c r="D71" s="3"/>
      <c r="E71" s="99" t="str">
        <f>IF(B71&lt;&gt;"",(CONCATENATE("ERC",'Valoració '!$D$7,B71,"00",A71))," ")</f>
        <v xml:space="preserve"> </v>
      </c>
    </row>
    <row r="72" spans="1:5" x14ac:dyDescent="0.25">
      <c r="A72" s="99">
        <v>66</v>
      </c>
      <c r="B72" s="3"/>
      <c r="C72" s="3"/>
      <c r="D72" s="3"/>
      <c r="E72" s="99" t="str">
        <f>IF(B72&lt;&gt;"",(CONCATENATE("ERC",'Valoració '!$D$7,B72,"00",A72))," ")</f>
        <v xml:space="preserve"> </v>
      </c>
    </row>
    <row r="73" spans="1:5" x14ac:dyDescent="0.25">
      <c r="A73" s="99">
        <v>67</v>
      </c>
      <c r="B73" s="3"/>
      <c r="C73" s="3"/>
      <c r="D73" s="3"/>
      <c r="E73" s="99" t="str">
        <f>IF(B73&lt;&gt;"",(CONCATENATE("ERC",'Valoració '!$D$7,B73,"00",A73))," ")</f>
        <v xml:space="preserve"> </v>
      </c>
    </row>
    <row r="74" spans="1:5" x14ac:dyDescent="0.25">
      <c r="A74" s="99">
        <v>68</v>
      </c>
      <c r="B74" s="3"/>
      <c r="C74" s="3"/>
      <c r="D74" s="3"/>
      <c r="E74" s="99" t="str">
        <f>IF(B74&lt;&gt;"",(CONCATENATE("ERC",'Valoració '!$D$7,B74,"00",A74))," ")</f>
        <v xml:space="preserve"> </v>
      </c>
    </row>
    <row r="75" spans="1:5" x14ac:dyDescent="0.25">
      <c r="A75" s="99">
        <v>69</v>
      </c>
      <c r="B75" s="3"/>
      <c r="C75" s="3"/>
      <c r="D75" s="3"/>
      <c r="E75" s="99" t="str">
        <f>IF(B75&lt;&gt;"",(CONCATENATE("ERC",'Valoració '!$D$7,B75,"00",A75))," ")</f>
        <v xml:space="preserve"> </v>
      </c>
    </row>
    <row r="76" spans="1:5" x14ac:dyDescent="0.25">
      <c r="A76" s="99">
        <v>70</v>
      </c>
      <c r="B76" s="3"/>
      <c r="C76" s="3"/>
      <c r="D76" s="3"/>
      <c r="E76" s="99" t="str">
        <f>IF(B76&lt;&gt;"",(CONCATENATE("ERC",'Valoració '!$D$7,B76,"00",A76))," ")</f>
        <v xml:space="preserve"> </v>
      </c>
    </row>
    <row r="77" spans="1:5" x14ac:dyDescent="0.25">
      <c r="A77" s="99">
        <v>71</v>
      </c>
      <c r="B77" s="3"/>
      <c r="C77" s="3"/>
      <c r="D77" s="3"/>
      <c r="E77" s="99" t="str">
        <f>IF(B77&lt;&gt;"",(CONCATENATE("ERC",'Valoració '!$D$7,B77,"00",A77))," ")</f>
        <v xml:space="preserve"> </v>
      </c>
    </row>
    <row r="78" spans="1:5" x14ac:dyDescent="0.25">
      <c r="A78" s="99">
        <v>72</v>
      </c>
      <c r="B78" s="3"/>
      <c r="C78" s="3"/>
      <c r="D78" s="3"/>
      <c r="E78" s="99" t="str">
        <f>IF(B78&lt;&gt;"",(CONCATENATE("ERC",'Valoració '!$D$7,B78,"00",A78))," ")</f>
        <v xml:space="preserve"> </v>
      </c>
    </row>
    <row r="79" spans="1:5" x14ac:dyDescent="0.25">
      <c r="A79" s="99">
        <v>73</v>
      </c>
      <c r="B79" s="3"/>
      <c r="C79" s="3"/>
      <c r="D79" s="3"/>
      <c r="E79" s="99" t="str">
        <f>IF(B79&lt;&gt;"",(CONCATENATE("ERC",'Valoració '!$D$7,B79,"00",A79))," ")</f>
        <v xml:space="preserve"> </v>
      </c>
    </row>
    <row r="80" spans="1:5" x14ac:dyDescent="0.25">
      <c r="A80" s="99">
        <v>74</v>
      </c>
      <c r="B80" s="3"/>
      <c r="C80" s="3"/>
      <c r="D80" s="3"/>
      <c r="E80" s="99" t="str">
        <f>IF(B80&lt;&gt;"",(CONCATENATE("ERC",'Valoració '!$D$7,B80,"00",A80))," ")</f>
        <v xml:space="preserve"> </v>
      </c>
    </row>
    <row r="81" spans="1:5" x14ac:dyDescent="0.25">
      <c r="A81" s="99">
        <v>75</v>
      </c>
      <c r="B81" s="3"/>
      <c r="C81" s="3"/>
      <c r="D81" s="3"/>
      <c r="E81" s="99" t="str">
        <f>IF(B81&lt;&gt;"",(CONCATENATE("ERC",'Valoració '!$D$7,B81,"00",A81))," ")</f>
        <v xml:space="preserve"> </v>
      </c>
    </row>
    <row r="82" spans="1:5" x14ac:dyDescent="0.25">
      <c r="A82" s="99">
        <v>76</v>
      </c>
      <c r="B82" s="3"/>
      <c r="C82" s="3"/>
      <c r="D82" s="3"/>
      <c r="E82" s="99" t="str">
        <f>IF(B82&lt;&gt;"",(CONCATENATE("ERC",'Valoració '!$D$7,B82,"00",A82))," ")</f>
        <v xml:space="preserve"> </v>
      </c>
    </row>
    <row r="83" spans="1:5" x14ac:dyDescent="0.25">
      <c r="A83" s="99">
        <v>77</v>
      </c>
      <c r="B83" s="3"/>
      <c r="C83" s="3"/>
      <c r="D83" s="3"/>
      <c r="E83" s="99" t="str">
        <f>IF(B83&lt;&gt;"",(CONCATENATE("ERC",'Valoració '!$D$7,B83,"00",A83))," ")</f>
        <v xml:space="preserve"> </v>
      </c>
    </row>
    <row r="84" spans="1:5" x14ac:dyDescent="0.25">
      <c r="A84" s="99">
        <v>78</v>
      </c>
      <c r="B84" s="3"/>
      <c r="C84" s="3"/>
      <c r="D84" s="3"/>
      <c r="E84" s="99" t="str">
        <f>IF(B84&lt;&gt;"",(CONCATENATE("ERC",'Valoració '!$D$7,B84,"00",A84))," ")</f>
        <v xml:space="preserve"> </v>
      </c>
    </row>
    <row r="85" spans="1:5" x14ac:dyDescent="0.25">
      <c r="A85" s="99">
        <v>79</v>
      </c>
      <c r="B85" s="3"/>
      <c r="C85" s="3"/>
      <c r="D85" s="3"/>
      <c r="E85" s="99" t="str">
        <f>IF(B85&lt;&gt;"",(CONCATENATE("ERC",'Valoració '!$D$7,B85,"00",A85))," ")</f>
        <v xml:space="preserve"> </v>
      </c>
    </row>
    <row r="86" spans="1:5" x14ac:dyDescent="0.25">
      <c r="A86" s="99">
        <v>80</v>
      </c>
      <c r="B86" s="3"/>
      <c r="C86" s="3"/>
      <c r="D86" s="3"/>
      <c r="E86" s="99" t="str">
        <f>IF(B86&lt;&gt;"",(CONCATENATE("ERC",'Valoració '!$D$7,B86,"00",A86))," ")</f>
        <v xml:space="preserve"> </v>
      </c>
    </row>
    <row r="87" spans="1:5" x14ac:dyDescent="0.25">
      <c r="A87" s="99">
        <v>81</v>
      </c>
      <c r="B87" s="3"/>
      <c r="C87" s="3"/>
      <c r="D87" s="3"/>
      <c r="E87" s="99" t="str">
        <f>IF(B87&lt;&gt;"",(CONCATENATE("ERC",'Valoració '!$D$7,B87,"00",A87))," ")</f>
        <v xml:space="preserve"> </v>
      </c>
    </row>
    <row r="88" spans="1:5" x14ac:dyDescent="0.25">
      <c r="A88" s="99">
        <v>82</v>
      </c>
      <c r="B88" s="3"/>
      <c r="C88" s="3"/>
      <c r="D88" s="3"/>
      <c r="E88" s="99" t="str">
        <f>IF(B88&lt;&gt;"",(CONCATENATE("ERC",'Valoració '!$D$7,B88,"00",A88))," ")</f>
        <v xml:space="preserve"> </v>
      </c>
    </row>
    <row r="89" spans="1:5" x14ac:dyDescent="0.25">
      <c r="A89" s="99">
        <v>83</v>
      </c>
      <c r="B89" s="3"/>
      <c r="C89" s="3"/>
      <c r="D89" s="3"/>
      <c r="E89" s="99" t="str">
        <f>IF(B89&lt;&gt;"",(CONCATENATE("ERC",'Valoració '!$D$7,B89,"00",A89))," ")</f>
        <v xml:space="preserve"> </v>
      </c>
    </row>
    <row r="90" spans="1:5" x14ac:dyDescent="0.25">
      <c r="A90" s="99">
        <v>84</v>
      </c>
      <c r="B90" s="3"/>
      <c r="C90" s="3"/>
      <c r="D90" s="3"/>
      <c r="E90" s="99" t="str">
        <f>IF(B90&lt;&gt;"",(CONCATENATE("ERC",'Valoració '!$D$7,B90,"00",A90))," ")</f>
        <v xml:space="preserve"> </v>
      </c>
    </row>
    <row r="91" spans="1:5" x14ac:dyDescent="0.25">
      <c r="A91" s="99">
        <v>85</v>
      </c>
      <c r="B91" s="3"/>
      <c r="C91" s="3"/>
      <c r="D91" s="3"/>
      <c r="E91" s="99" t="str">
        <f>IF(B91&lt;&gt;"",(CONCATENATE("ERC",'Valoració '!$D$7,B91,"00",A91))," ")</f>
        <v xml:space="preserve"> </v>
      </c>
    </row>
    <row r="92" spans="1:5" x14ac:dyDescent="0.25">
      <c r="A92" s="99">
        <v>86</v>
      </c>
      <c r="B92" s="3"/>
      <c r="C92" s="3"/>
      <c r="D92" s="3"/>
      <c r="E92" s="99" t="str">
        <f>IF(B92&lt;&gt;"",(CONCATENATE("ERC",'Valoració '!$D$7,B92,"00",A92))," ")</f>
        <v xml:space="preserve"> </v>
      </c>
    </row>
    <row r="93" spans="1:5" x14ac:dyDescent="0.25">
      <c r="A93" s="99">
        <v>87</v>
      </c>
      <c r="B93" s="3"/>
      <c r="C93" s="3"/>
      <c r="D93" s="3"/>
      <c r="E93" s="99" t="str">
        <f>IF(B93&lt;&gt;"",(CONCATENATE("ERC",'Valoració '!$D$7,B93,"00",A93))," ")</f>
        <v xml:space="preserve"> </v>
      </c>
    </row>
    <row r="94" spans="1:5" x14ac:dyDescent="0.25">
      <c r="A94" s="99">
        <v>88</v>
      </c>
      <c r="B94" s="3"/>
      <c r="C94" s="3"/>
      <c r="D94" s="3"/>
      <c r="E94" s="99" t="str">
        <f>IF(B94&lt;&gt;"",(CONCATENATE("ERC",'Valoració '!$D$7,B94,"00",A94))," ")</f>
        <v xml:space="preserve"> </v>
      </c>
    </row>
    <row r="95" spans="1:5" x14ac:dyDescent="0.25">
      <c r="A95" s="99">
        <v>89</v>
      </c>
      <c r="B95" s="3"/>
      <c r="C95" s="3"/>
      <c r="D95" s="3"/>
      <c r="E95" s="99" t="str">
        <f>IF(B95&lt;&gt;"",(CONCATENATE("ERC",'Valoració '!$D$7,B95,"00",A95))," ")</f>
        <v xml:space="preserve"> </v>
      </c>
    </row>
    <row r="96" spans="1:5" x14ac:dyDescent="0.25">
      <c r="A96" s="99">
        <v>90</v>
      </c>
      <c r="B96" s="3"/>
      <c r="C96" s="3"/>
      <c r="D96" s="3"/>
      <c r="E96" s="99" t="str">
        <f>IF(B96&lt;&gt;"",(CONCATENATE("ERC",'Valoració '!$D$7,B96,"00",A96))," ")</f>
        <v xml:space="preserve"> </v>
      </c>
    </row>
    <row r="97" spans="1:5" x14ac:dyDescent="0.25">
      <c r="A97" s="99">
        <v>91</v>
      </c>
      <c r="B97" s="3"/>
      <c r="C97" s="3"/>
      <c r="D97" s="3"/>
      <c r="E97" s="99" t="str">
        <f>IF(B97&lt;&gt;"",(CONCATENATE("ERC",'Valoració '!$D$7,B97,"00",A97))," ")</f>
        <v xml:space="preserve"> </v>
      </c>
    </row>
    <row r="98" spans="1:5" x14ac:dyDescent="0.25">
      <c r="A98" s="99">
        <v>92</v>
      </c>
      <c r="B98" s="3"/>
      <c r="C98" s="3"/>
      <c r="D98" s="3"/>
      <c r="E98" s="99" t="str">
        <f>IF(B98&lt;&gt;"",(CONCATENATE("ERC",'Valoració '!$D$7,B98,"00",A98))," ")</f>
        <v xml:space="preserve"> </v>
      </c>
    </row>
    <row r="99" spans="1:5" x14ac:dyDescent="0.25">
      <c r="A99" s="99">
        <v>93</v>
      </c>
      <c r="B99" s="3"/>
      <c r="C99" s="3"/>
      <c r="D99" s="3"/>
      <c r="E99" s="99" t="str">
        <f>IF(B99&lt;&gt;"",(CONCATENATE("ERC",'Valoració '!$D$7,B99,"00",A99))," ")</f>
        <v xml:space="preserve"> </v>
      </c>
    </row>
    <row r="100" spans="1:5" x14ac:dyDescent="0.25">
      <c r="A100" s="99">
        <v>94</v>
      </c>
      <c r="B100" s="3"/>
      <c r="C100" s="3"/>
      <c r="D100" s="3"/>
      <c r="E100" s="99" t="str">
        <f>IF(B100&lt;&gt;"",(CONCATENATE("ERC",'Valoració '!$D$7,B100,"00",A100))," ")</f>
        <v xml:space="preserve"> </v>
      </c>
    </row>
    <row r="101" spans="1:5" x14ac:dyDescent="0.25">
      <c r="A101" s="99">
        <v>95</v>
      </c>
      <c r="B101" s="3"/>
      <c r="C101" s="3"/>
      <c r="D101" s="3"/>
      <c r="E101" s="99" t="str">
        <f>IF(B101&lt;&gt;"",(CONCATENATE("ERC",'Valoració '!$D$7,B101,"00",A101))," ")</f>
        <v xml:space="preserve"> </v>
      </c>
    </row>
    <row r="102" spans="1:5" x14ac:dyDescent="0.25">
      <c r="A102" s="99">
        <v>96</v>
      </c>
      <c r="B102" s="3"/>
      <c r="C102" s="3"/>
      <c r="D102" s="3"/>
      <c r="E102" s="99" t="str">
        <f>IF(B102&lt;&gt;"",(CONCATENATE("ERC",'Valoració '!$D$7,B102,"00",A102))," ")</f>
        <v xml:space="preserve"> </v>
      </c>
    </row>
    <row r="103" spans="1:5" x14ac:dyDescent="0.25">
      <c r="A103" s="99">
        <v>97</v>
      </c>
      <c r="B103" s="3"/>
      <c r="C103" s="3"/>
      <c r="D103" s="3"/>
      <c r="E103" s="99" t="str">
        <f>IF(B103&lt;&gt;"",(CONCATENATE("ERC",'Valoració '!$D$7,B103,"00",A103))," ")</f>
        <v xml:space="preserve"> </v>
      </c>
    </row>
    <row r="104" spans="1:5" x14ac:dyDescent="0.25">
      <c r="A104" s="99">
        <v>98</v>
      </c>
      <c r="B104" s="3"/>
      <c r="C104" s="3"/>
      <c r="D104" s="3"/>
      <c r="E104" s="99" t="str">
        <f>IF(B104&lt;&gt;"",(CONCATENATE("ERC",'Valoració '!$D$7,B104,"00",A104))," ")</f>
        <v xml:space="preserve"> </v>
      </c>
    </row>
    <row r="105" spans="1:5" x14ac:dyDescent="0.25">
      <c r="A105" s="99">
        <v>99</v>
      </c>
      <c r="B105" s="3"/>
      <c r="C105" s="3"/>
      <c r="D105" s="3"/>
      <c r="E105" s="99" t="str">
        <f>IF(B105&lt;&gt;"",(CONCATENATE("ERC",'Valoració '!$D$7,B105,"00",A105))," ")</f>
        <v xml:space="preserve"> </v>
      </c>
    </row>
    <row r="106" spans="1:5" x14ac:dyDescent="0.25">
      <c r="A106" s="99">
        <v>100</v>
      </c>
      <c r="B106" s="3"/>
      <c r="C106" s="3"/>
      <c r="D106" s="3"/>
      <c r="E106" s="99" t="str">
        <f>IF(B106&lt;&gt;"",(CONCATENATE("ERC",'Valoració '!$D$7,B106,"00",A106))," ")</f>
        <v xml:space="preserve"> </v>
      </c>
    </row>
    <row r="108" spans="1:5" ht="15.75" x14ac:dyDescent="0.25">
      <c r="B108" s="17"/>
    </row>
  </sheetData>
  <sheetProtection algorithmName="SHA-512" hashValue="ahRsnkhWDtdhpMrgBquOK/2YMHfs56Gc50l/kRBJy3QJ0tVuLpj/0xFMJGXZ6L927OQhede4HiQpMr4h2CWTBQ==" saltValue="S2WEE6uqQCaBkG17HQeZjA==" spinCount="100000" sheet="1" objects="1" scenarios="1"/>
  <mergeCells count="1">
    <mergeCell ref="A5:C5"/>
  </mergeCells>
  <hyperlinks>
    <hyperlink ref="A4" r:id="rId1"/>
  </hyperlinks>
  <pageMargins left="0.7" right="0.7" top="0.75" bottom="0.75" header="0.3" footer="0.3"/>
  <pageSetup paperSize="9" orientation="portrait" verticalDpi="1200"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4"/>
  <dimension ref="A1:T107"/>
  <sheetViews>
    <sheetView topLeftCell="G1" workbookViewId="0">
      <pane ySplit="7" topLeftCell="A8" activePane="bottomLeft" state="frozen"/>
      <selection pane="bottomLeft" activeCell="Q9" sqref="Q9"/>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1.85546875" customWidth="1"/>
    <col min="7" max="7" width="10.140625" customWidth="1"/>
    <col min="8" max="8" width="10.28515625" customWidth="1"/>
    <col min="9" max="9" width="13.140625" customWidth="1"/>
    <col min="10" max="11" width="14.140625" customWidth="1"/>
    <col min="12" max="12" width="12.7109375" customWidth="1"/>
    <col min="13" max="13" width="13.42578125" customWidth="1"/>
    <col min="14" max="15" width="13.5703125" customWidth="1"/>
    <col min="16" max="16" width="16.28515625" customWidth="1"/>
    <col min="17" max="17" width="14" customWidth="1"/>
    <col min="18" max="18" width="19" style="5" customWidth="1"/>
  </cols>
  <sheetData>
    <row r="1" spans="1:20" x14ac:dyDescent="0.25">
      <c r="A1" s="8" t="s">
        <v>17</v>
      </c>
    </row>
    <row r="2" spans="1:20" x14ac:dyDescent="0.25">
      <c r="A2" s="9" t="s">
        <v>32</v>
      </c>
    </row>
    <row r="3" spans="1:20" x14ac:dyDescent="0.25">
      <c r="A3" s="8"/>
    </row>
    <row r="4" spans="1:20" ht="26.25" customHeight="1" x14ac:dyDescent="0.3">
      <c r="A4" s="19" t="s">
        <v>73</v>
      </c>
      <c r="B4" s="105" t="s">
        <v>301</v>
      </c>
      <c r="C4" s="106"/>
      <c r="D4" s="107"/>
      <c r="T4" s="19" t="s">
        <v>73</v>
      </c>
    </row>
    <row r="5" spans="1:20" x14ac:dyDescent="0.25">
      <c r="A5" s="8"/>
      <c r="H5" s="122">
        <f>COUNTIF(H8:H107,"si")</f>
        <v>0</v>
      </c>
      <c r="I5" s="122"/>
      <c r="J5" s="122">
        <f t="shared" ref="J5:K5" si="0">COUNTIF(J8:J107,"si")</f>
        <v>0</v>
      </c>
      <c r="K5" s="122">
        <f t="shared" si="0"/>
        <v>0</v>
      </c>
    </row>
    <row r="6" spans="1:20" ht="15.75" x14ac:dyDescent="0.25">
      <c r="A6" s="270" t="s">
        <v>105</v>
      </c>
      <c r="B6" s="270"/>
      <c r="C6" s="270"/>
      <c r="D6" s="270"/>
      <c r="E6" s="270"/>
      <c r="F6" s="270"/>
      <c r="G6" s="270"/>
      <c r="H6" s="270"/>
      <c r="I6" s="270"/>
      <c r="J6" s="270"/>
      <c r="K6" s="270"/>
      <c r="L6" s="270"/>
      <c r="M6" s="270"/>
    </row>
    <row r="7" spans="1:20" ht="60" x14ac:dyDescent="0.25">
      <c r="A7" s="99" t="s">
        <v>31</v>
      </c>
      <c r="B7" s="100" t="s">
        <v>18</v>
      </c>
      <c r="C7" s="100" t="s">
        <v>19</v>
      </c>
      <c r="D7" s="100" t="s">
        <v>20</v>
      </c>
      <c r="E7" s="100" t="s">
        <v>21</v>
      </c>
      <c r="F7" s="100" t="s">
        <v>22</v>
      </c>
      <c r="G7" s="100" t="s">
        <v>23</v>
      </c>
      <c r="H7" s="100" t="s">
        <v>24</v>
      </c>
      <c r="I7" s="100" t="s">
        <v>25</v>
      </c>
      <c r="J7" s="100" t="s">
        <v>302</v>
      </c>
      <c r="K7" s="100" t="s">
        <v>303</v>
      </c>
      <c r="L7" s="100" t="s">
        <v>26</v>
      </c>
      <c r="M7" s="100" t="s">
        <v>27</v>
      </c>
      <c r="N7" s="100" t="s">
        <v>28</v>
      </c>
      <c r="O7" s="100" t="s">
        <v>57</v>
      </c>
      <c r="P7" s="102" t="s">
        <v>34</v>
      </c>
      <c r="Q7" s="102" t="s">
        <v>74</v>
      </c>
      <c r="R7" s="96" t="s">
        <v>29</v>
      </c>
    </row>
    <row r="8" spans="1:20" x14ac:dyDescent="0.25">
      <c r="A8" s="99">
        <v>1</v>
      </c>
      <c r="B8" s="3"/>
      <c r="C8" s="3"/>
      <c r="D8" s="3"/>
      <c r="E8" s="3"/>
      <c r="F8" s="3"/>
      <c r="G8" s="3"/>
      <c r="H8" s="3"/>
      <c r="I8" s="3"/>
      <c r="J8" s="3"/>
      <c r="K8" s="3"/>
      <c r="L8" s="3"/>
      <c r="M8" s="21"/>
      <c r="N8" s="21"/>
      <c r="O8" s="103">
        <f>(N8-M8)/365</f>
        <v>0</v>
      </c>
      <c r="P8" s="103" t="str">
        <f>IF(O8&gt;=3,"arriba a 3 anys","menys de 3 anys")</f>
        <v>menys de 3 anys</v>
      </c>
      <c r="Q8" s="35"/>
      <c r="R8" s="104" t="str">
        <f>IF(Q8="","",IF(Q8="SI","No cal documentació",(CONCATENATE("12a_",'Valoració '!$D$7,"00",A8))))</f>
        <v/>
      </c>
    </row>
    <row r="9" spans="1:20" x14ac:dyDescent="0.25">
      <c r="A9" s="99">
        <v>2</v>
      </c>
      <c r="B9" s="3"/>
      <c r="C9" s="3"/>
      <c r="D9" s="3"/>
      <c r="E9" s="3"/>
      <c r="F9" s="3"/>
      <c r="G9" s="3"/>
      <c r="H9" s="3"/>
      <c r="I9" s="3"/>
      <c r="J9" s="3"/>
      <c r="K9" s="3"/>
      <c r="L9" s="3"/>
      <c r="M9" s="3"/>
      <c r="N9" s="3"/>
      <c r="O9" s="103">
        <f t="shared" ref="O9:O107" si="1">(N9-M9)/365</f>
        <v>0</v>
      </c>
      <c r="P9" s="103" t="str">
        <f t="shared" ref="P9:P72" si="2">IF(O9&gt;=3,"arriba a 3 anys","menys de 3 anys")</f>
        <v>menys de 3 anys</v>
      </c>
      <c r="Q9" s="35"/>
      <c r="R9" s="104" t="str">
        <f>IF(Q9="","",IF(Q9="SI","No cal documentació",(CONCATENATE("12a_",'Valoració '!$D$7,"00",A9))))</f>
        <v/>
      </c>
    </row>
    <row r="10" spans="1:20" x14ac:dyDescent="0.25">
      <c r="A10" s="99">
        <v>3</v>
      </c>
      <c r="B10" s="3"/>
      <c r="C10" s="3"/>
      <c r="D10" s="3"/>
      <c r="E10" s="3"/>
      <c r="F10" s="3"/>
      <c r="G10" s="3"/>
      <c r="H10" s="3"/>
      <c r="I10" s="3"/>
      <c r="J10" s="3"/>
      <c r="K10" s="3"/>
      <c r="L10" s="3"/>
      <c r="M10" s="3"/>
      <c r="N10" s="3"/>
      <c r="O10" s="103">
        <f t="shared" si="1"/>
        <v>0</v>
      </c>
      <c r="P10" s="103" t="str">
        <f t="shared" si="2"/>
        <v>menys de 3 anys</v>
      </c>
      <c r="Q10" s="35"/>
      <c r="R10" s="104" t="str">
        <f>IF(Q10="","",IF(Q10="SI","No cal documentació",(CONCATENATE("12a_",'Valoració '!$D$7,"00",A10))))</f>
        <v/>
      </c>
    </row>
    <row r="11" spans="1:20" x14ac:dyDescent="0.25">
      <c r="A11" s="99">
        <v>4</v>
      </c>
      <c r="B11" s="3"/>
      <c r="C11" s="3"/>
      <c r="D11" s="3"/>
      <c r="E11" s="3"/>
      <c r="F11" s="3"/>
      <c r="G11" s="3"/>
      <c r="H11" s="3"/>
      <c r="I11" s="3"/>
      <c r="J11" s="3"/>
      <c r="K11" s="3"/>
      <c r="L11" s="3"/>
      <c r="M11" s="3"/>
      <c r="N11" s="3"/>
      <c r="O11" s="103">
        <f t="shared" si="1"/>
        <v>0</v>
      </c>
      <c r="P11" s="103" t="str">
        <f t="shared" si="2"/>
        <v>menys de 3 anys</v>
      </c>
      <c r="Q11" s="35"/>
      <c r="R11" s="104" t="str">
        <f>IF(Q11="","",IF(Q11="SI","No cal documentació",(CONCATENATE("12a_",'Valoració '!$D$7,"00",A11))))</f>
        <v/>
      </c>
    </row>
    <row r="12" spans="1:20" x14ac:dyDescent="0.25">
      <c r="A12" s="99">
        <v>5</v>
      </c>
      <c r="B12" s="3"/>
      <c r="C12" s="3"/>
      <c r="D12" s="3"/>
      <c r="E12" s="3"/>
      <c r="F12" s="3"/>
      <c r="G12" s="3"/>
      <c r="H12" s="3"/>
      <c r="I12" s="3"/>
      <c r="J12" s="3"/>
      <c r="K12" s="3"/>
      <c r="L12" s="3"/>
      <c r="M12" s="3"/>
      <c r="N12" s="3"/>
      <c r="O12" s="103">
        <f t="shared" si="1"/>
        <v>0</v>
      </c>
      <c r="P12" s="103" t="str">
        <f t="shared" si="2"/>
        <v>menys de 3 anys</v>
      </c>
      <c r="Q12" s="35"/>
      <c r="R12" s="104" t="str">
        <f>IF(Q12="","",IF(Q12="SI","No cal documentació",(CONCATENATE("12a_",'Valoració '!$D$7,"00",A12))))</f>
        <v/>
      </c>
    </row>
    <row r="13" spans="1:20" x14ac:dyDescent="0.25">
      <c r="A13" s="99">
        <v>6</v>
      </c>
      <c r="B13" s="3"/>
      <c r="C13" s="3"/>
      <c r="D13" s="3"/>
      <c r="E13" s="3"/>
      <c r="F13" s="3"/>
      <c r="G13" s="3"/>
      <c r="H13" s="3"/>
      <c r="I13" s="3"/>
      <c r="J13" s="3"/>
      <c r="K13" s="3"/>
      <c r="L13" s="3"/>
      <c r="M13" s="3"/>
      <c r="N13" s="3"/>
      <c r="O13" s="103">
        <f t="shared" si="1"/>
        <v>0</v>
      </c>
      <c r="P13" s="103" t="str">
        <f t="shared" si="2"/>
        <v>menys de 3 anys</v>
      </c>
      <c r="Q13" s="35"/>
      <c r="R13" s="104" t="str">
        <f>IF(Q13="","",IF(Q13="SI","No cal documentació",(CONCATENATE("12a_",'Valoració '!$D$7,"00",A13))))</f>
        <v/>
      </c>
    </row>
    <row r="14" spans="1:20" x14ac:dyDescent="0.25">
      <c r="A14" s="99">
        <v>7</v>
      </c>
      <c r="B14" s="3"/>
      <c r="C14" s="3"/>
      <c r="D14" s="3"/>
      <c r="E14" s="3"/>
      <c r="F14" s="3"/>
      <c r="G14" s="3"/>
      <c r="H14" s="3"/>
      <c r="I14" s="3"/>
      <c r="J14" s="3"/>
      <c r="K14" s="3"/>
      <c r="L14" s="3"/>
      <c r="M14" s="3"/>
      <c r="N14" s="3"/>
      <c r="O14" s="103">
        <f t="shared" si="1"/>
        <v>0</v>
      </c>
      <c r="P14" s="103" t="str">
        <f t="shared" si="2"/>
        <v>menys de 3 anys</v>
      </c>
      <c r="Q14" s="35"/>
      <c r="R14" s="104" t="str">
        <f>IF(Q14="","",IF(Q14="SI","No cal documentació",(CONCATENATE("12a_",'Valoració '!$D$7,"00",A14))))</f>
        <v/>
      </c>
    </row>
    <row r="15" spans="1:20" x14ac:dyDescent="0.25">
      <c r="A15" s="99">
        <v>8</v>
      </c>
      <c r="B15" s="3"/>
      <c r="C15" s="3"/>
      <c r="D15" s="3"/>
      <c r="E15" s="3"/>
      <c r="F15" s="3"/>
      <c r="G15" s="3"/>
      <c r="H15" s="3"/>
      <c r="I15" s="3"/>
      <c r="J15" s="3"/>
      <c r="K15" s="3"/>
      <c r="L15" s="3"/>
      <c r="M15" s="3"/>
      <c r="N15" s="3"/>
      <c r="O15" s="103">
        <f t="shared" si="1"/>
        <v>0</v>
      </c>
      <c r="P15" s="103" t="str">
        <f t="shared" si="2"/>
        <v>menys de 3 anys</v>
      </c>
      <c r="Q15" s="35"/>
      <c r="R15" s="104" t="str">
        <f>IF(Q15="","",IF(Q15="SI","No cal documentació",(CONCATENATE("12a_",'Valoració '!$D$7,"00",A15))))</f>
        <v/>
      </c>
    </row>
    <row r="16" spans="1:20" x14ac:dyDescent="0.25">
      <c r="A16" s="99">
        <v>9</v>
      </c>
      <c r="B16" s="3"/>
      <c r="C16" s="3"/>
      <c r="D16" s="3"/>
      <c r="E16" s="3"/>
      <c r="F16" s="3"/>
      <c r="G16" s="3"/>
      <c r="H16" s="3"/>
      <c r="I16" s="3"/>
      <c r="J16" s="3"/>
      <c r="K16" s="3"/>
      <c r="L16" s="3"/>
      <c r="M16" s="3"/>
      <c r="N16" s="3"/>
      <c r="O16" s="103">
        <f t="shared" si="1"/>
        <v>0</v>
      </c>
      <c r="P16" s="103" t="str">
        <f t="shared" si="2"/>
        <v>menys de 3 anys</v>
      </c>
      <c r="Q16" s="35"/>
      <c r="R16" s="104" t="str">
        <f>IF(Q16="","",IF(Q16="SI","No cal documentació",(CONCATENATE("12a_",'Valoració '!$D$7,"00",A16))))</f>
        <v/>
      </c>
    </row>
    <row r="17" spans="1:18" x14ac:dyDescent="0.25">
      <c r="A17" s="99">
        <v>10</v>
      </c>
      <c r="B17" s="3"/>
      <c r="C17" s="3"/>
      <c r="D17" s="3"/>
      <c r="E17" s="3"/>
      <c r="F17" s="3"/>
      <c r="G17" s="3"/>
      <c r="H17" s="3"/>
      <c r="I17" s="3"/>
      <c r="J17" s="3"/>
      <c r="K17" s="3"/>
      <c r="L17" s="3"/>
      <c r="M17" s="3"/>
      <c r="N17" s="3"/>
      <c r="O17" s="103">
        <f t="shared" si="1"/>
        <v>0</v>
      </c>
      <c r="P17" s="103" t="str">
        <f t="shared" si="2"/>
        <v>menys de 3 anys</v>
      </c>
      <c r="Q17" s="35"/>
      <c r="R17" s="104" t="str">
        <f>IF(Q17="","",IF(Q17="SI","No cal documentació",(CONCATENATE("12a_",'Valoració '!$D$7,"00",A17))))</f>
        <v/>
      </c>
    </row>
    <row r="18" spans="1:18" x14ac:dyDescent="0.25">
      <c r="A18" s="99">
        <v>11</v>
      </c>
      <c r="B18" s="3"/>
      <c r="C18" s="3"/>
      <c r="D18" s="3"/>
      <c r="E18" s="3"/>
      <c r="F18" s="3"/>
      <c r="G18" s="3"/>
      <c r="H18" s="3"/>
      <c r="I18" s="3"/>
      <c r="J18" s="3"/>
      <c r="K18" s="3"/>
      <c r="L18" s="3"/>
      <c r="M18" s="3"/>
      <c r="N18" s="3"/>
      <c r="O18" s="103">
        <f t="shared" si="1"/>
        <v>0</v>
      </c>
      <c r="P18" s="103" t="str">
        <f t="shared" si="2"/>
        <v>menys de 3 anys</v>
      </c>
      <c r="Q18" s="35"/>
      <c r="R18" s="104" t="str">
        <f>IF(Q18="","",IF(Q18="SI","No cal documentació",(CONCATENATE("12a_",'Valoració '!$D$7,"00",A18))))</f>
        <v/>
      </c>
    </row>
    <row r="19" spans="1:18" x14ac:dyDescent="0.25">
      <c r="A19" s="99">
        <v>12</v>
      </c>
      <c r="B19" s="3"/>
      <c r="C19" s="3"/>
      <c r="D19" s="3"/>
      <c r="E19" s="3"/>
      <c r="F19" s="3"/>
      <c r="G19" s="3"/>
      <c r="H19" s="3"/>
      <c r="I19" s="3"/>
      <c r="J19" s="3"/>
      <c r="K19" s="3"/>
      <c r="L19" s="3"/>
      <c r="M19" s="3"/>
      <c r="N19" s="3"/>
      <c r="O19" s="103">
        <f t="shared" si="1"/>
        <v>0</v>
      </c>
      <c r="P19" s="103" t="str">
        <f t="shared" si="2"/>
        <v>menys de 3 anys</v>
      </c>
      <c r="Q19" s="35"/>
      <c r="R19" s="104" t="str">
        <f>IF(Q19="","",IF(Q19="SI","No cal documentació",(CONCATENATE("12a_",'Valoració '!$D$7,"00",A19))))</f>
        <v/>
      </c>
    </row>
    <row r="20" spans="1:18" x14ac:dyDescent="0.25">
      <c r="A20" s="99">
        <v>13</v>
      </c>
      <c r="B20" s="3"/>
      <c r="C20" s="3"/>
      <c r="D20" s="3"/>
      <c r="E20" s="3"/>
      <c r="F20" s="3"/>
      <c r="G20" s="3"/>
      <c r="H20" s="3"/>
      <c r="I20" s="3"/>
      <c r="J20" s="3"/>
      <c r="K20" s="3"/>
      <c r="L20" s="3"/>
      <c r="M20" s="3"/>
      <c r="N20" s="3"/>
      <c r="O20" s="103">
        <f t="shared" si="1"/>
        <v>0</v>
      </c>
      <c r="P20" s="103" t="str">
        <f t="shared" si="2"/>
        <v>menys de 3 anys</v>
      </c>
      <c r="Q20" s="35"/>
      <c r="R20" s="104" t="str">
        <f>IF(Q20="","",IF(Q20="SI","No cal documentació",(CONCATENATE("12a_",'Valoració '!$D$7,"00",A20))))</f>
        <v/>
      </c>
    </row>
    <row r="21" spans="1:18" x14ac:dyDescent="0.25">
      <c r="A21" s="99">
        <v>14</v>
      </c>
      <c r="B21" s="3"/>
      <c r="C21" s="3"/>
      <c r="D21" s="3"/>
      <c r="E21" s="3"/>
      <c r="F21" s="3"/>
      <c r="G21" s="3"/>
      <c r="H21" s="3"/>
      <c r="I21" s="3"/>
      <c r="J21" s="3"/>
      <c r="K21" s="3"/>
      <c r="L21" s="3"/>
      <c r="M21" s="3"/>
      <c r="N21" s="3"/>
      <c r="O21" s="103">
        <f t="shared" si="1"/>
        <v>0</v>
      </c>
      <c r="P21" s="103" t="str">
        <f t="shared" si="2"/>
        <v>menys de 3 anys</v>
      </c>
      <c r="Q21" s="35"/>
      <c r="R21" s="104" t="str">
        <f>IF(Q21="","",IF(Q21="SI","No cal documentació",(CONCATENATE("12a_",'Valoració '!$D$7,"00",A21))))</f>
        <v/>
      </c>
    </row>
    <row r="22" spans="1:18" x14ac:dyDescent="0.25">
      <c r="A22" s="99">
        <v>15</v>
      </c>
      <c r="B22" s="3"/>
      <c r="C22" s="3"/>
      <c r="D22" s="3"/>
      <c r="E22" s="3"/>
      <c r="F22" s="3"/>
      <c r="G22" s="3"/>
      <c r="H22" s="3"/>
      <c r="I22" s="3"/>
      <c r="J22" s="3"/>
      <c r="K22" s="3"/>
      <c r="L22" s="3"/>
      <c r="M22" s="3"/>
      <c r="N22" s="3"/>
      <c r="O22" s="103">
        <f t="shared" si="1"/>
        <v>0</v>
      </c>
      <c r="P22" s="103" t="str">
        <f t="shared" si="2"/>
        <v>menys de 3 anys</v>
      </c>
      <c r="Q22" s="35"/>
      <c r="R22" s="104" t="str">
        <f>IF(Q22="","",IF(Q22="SI","No cal documentació",(CONCATENATE("12a_",'Valoració '!$D$7,"00",A22))))</f>
        <v/>
      </c>
    </row>
    <row r="23" spans="1:18" x14ac:dyDescent="0.25">
      <c r="A23" s="99">
        <v>16</v>
      </c>
      <c r="B23" s="3"/>
      <c r="C23" s="3"/>
      <c r="D23" s="3"/>
      <c r="E23" s="3"/>
      <c r="F23" s="3"/>
      <c r="G23" s="3"/>
      <c r="H23" s="3"/>
      <c r="I23" s="3"/>
      <c r="J23" s="3"/>
      <c r="K23" s="3"/>
      <c r="L23" s="3"/>
      <c r="M23" s="3"/>
      <c r="N23" s="3"/>
      <c r="O23" s="103">
        <f t="shared" si="1"/>
        <v>0</v>
      </c>
      <c r="P23" s="103" t="str">
        <f t="shared" si="2"/>
        <v>menys de 3 anys</v>
      </c>
      <c r="Q23" s="35"/>
      <c r="R23" s="104" t="str">
        <f>IF(Q23="","",IF(Q23="SI","No cal documentació",(CONCATENATE("12a_",'Valoració '!$D$7,"00",A23))))</f>
        <v/>
      </c>
    </row>
    <row r="24" spans="1:18" x14ac:dyDescent="0.25">
      <c r="A24" s="99">
        <v>17</v>
      </c>
      <c r="B24" s="3"/>
      <c r="C24" s="3"/>
      <c r="D24" s="3"/>
      <c r="E24" s="3"/>
      <c r="F24" s="3"/>
      <c r="G24" s="3"/>
      <c r="H24" s="3"/>
      <c r="I24" s="3"/>
      <c r="J24" s="3"/>
      <c r="K24" s="3"/>
      <c r="L24" s="3"/>
      <c r="M24" s="3"/>
      <c r="N24" s="3"/>
      <c r="O24" s="103">
        <f t="shared" si="1"/>
        <v>0</v>
      </c>
      <c r="P24" s="103" t="str">
        <f t="shared" si="2"/>
        <v>menys de 3 anys</v>
      </c>
      <c r="Q24" s="35"/>
      <c r="R24" s="104" t="str">
        <f>IF(Q24="","",IF(Q24="SI","No cal documentació",(CONCATENATE("12a_",'Valoració '!$D$7,"00",A24))))</f>
        <v/>
      </c>
    </row>
    <row r="25" spans="1:18" x14ac:dyDescent="0.25">
      <c r="A25" s="99">
        <v>18</v>
      </c>
      <c r="B25" s="3"/>
      <c r="C25" s="3"/>
      <c r="D25" s="3"/>
      <c r="E25" s="3"/>
      <c r="F25" s="3"/>
      <c r="G25" s="3"/>
      <c r="H25" s="3"/>
      <c r="I25" s="3"/>
      <c r="J25" s="3"/>
      <c r="K25" s="3"/>
      <c r="L25" s="3"/>
      <c r="M25" s="3"/>
      <c r="N25" s="3"/>
      <c r="O25" s="103">
        <f t="shared" si="1"/>
        <v>0</v>
      </c>
      <c r="P25" s="103" t="str">
        <f t="shared" si="2"/>
        <v>menys de 3 anys</v>
      </c>
      <c r="Q25" s="35"/>
      <c r="R25" s="104" t="str">
        <f>IF(Q25="","",IF(Q25="SI","No cal documentació",(CONCATENATE("12a_",'Valoració '!$D$7,"00",A25))))</f>
        <v/>
      </c>
    </row>
    <row r="26" spans="1:18" x14ac:dyDescent="0.25">
      <c r="A26" s="99">
        <v>19</v>
      </c>
      <c r="B26" s="3"/>
      <c r="C26" s="3"/>
      <c r="D26" s="3"/>
      <c r="E26" s="3"/>
      <c r="F26" s="3"/>
      <c r="G26" s="3"/>
      <c r="H26" s="3"/>
      <c r="I26" s="3"/>
      <c r="J26" s="3"/>
      <c r="K26" s="3"/>
      <c r="L26" s="3"/>
      <c r="M26" s="3"/>
      <c r="N26" s="3"/>
      <c r="O26" s="103">
        <f t="shared" si="1"/>
        <v>0</v>
      </c>
      <c r="P26" s="103" t="str">
        <f t="shared" si="2"/>
        <v>menys de 3 anys</v>
      </c>
      <c r="Q26" s="35"/>
      <c r="R26" s="104" t="str">
        <f>IF(Q26="","",IF(Q26="SI","No cal documentació",(CONCATENATE("12a_",'Valoració '!$D$7,"00",A26))))</f>
        <v/>
      </c>
    </row>
    <row r="27" spans="1:18" x14ac:dyDescent="0.25">
      <c r="A27" s="99">
        <v>20</v>
      </c>
      <c r="B27" s="3"/>
      <c r="C27" s="3"/>
      <c r="D27" s="3"/>
      <c r="E27" s="3"/>
      <c r="F27" s="3"/>
      <c r="G27" s="3"/>
      <c r="H27" s="3"/>
      <c r="I27" s="3"/>
      <c r="J27" s="3"/>
      <c r="K27" s="3"/>
      <c r="L27" s="3"/>
      <c r="M27" s="3"/>
      <c r="N27" s="3"/>
      <c r="O27" s="103">
        <f t="shared" ref="O27:O90" si="3">(N27-M27)/365</f>
        <v>0</v>
      </c>
      <c r="P27" s="103" t="str">
        <f t="shared" si="2"/>
        <v>menys de 3 anys</v>
      </c>
      <c r="Q27" s="35"/>
      <c r="R27" s="104" t="str">
        <f>IF(Q27="","",IF(Q27="SI","No cal documentació",(CONCATENATE("12a_",'Valoració '!$D$7,"00",A27))))</f>
        <v/>
      </c>
    </row>
    <row r="28" spans="1:18" x14ac:dyDescent="0.25">
      <c r="A28" s="99">
        <v>21</v>
      </c>
      <c r="B28" s="3"/>
      <c r="C28" s="3"/>
      <c r="D28" s="3"/>
      <c r="E28" s="3"/>
      <c r="F28" s="3"/>
      <c r="G28" s="3"/>
      <c r="H28" s="3"/>
      <c r="I28" s="3"/>
      <c r="J28" s="3"/>
      <c r="K28" s="3"/>
      <c r="L28" s="3"/>
      <c r="M28" s="3"/>
      <c r="N28" s="3"/>
      <c r="O28" s="103">
        <f t="shared" si="3"/>
        <v>0</v>
      </c>
      <c r="P28" s="103" t="str">
        <f t="shared" si="2"/>
        <v>menys de 3 anys</v>
      </c>
      <c r="Q28" s="35"/>
      <c r="R28" s="104" t="str">
        <f>IF(Q28="","",IF(Q28="SI","No cal documentació",(CONCATENATE("12a_",'Valoració '!$D$7,"00",A28))))</f>
        <v/>
      </c>
    </row>
    <row r="29" spans="1:18" x14ac:dyDescent="0.25">
      <c r="A29" s="99">
        <v>22</v>
      </c>
      <c r="B29" s="3"/>
      <c r="C29" s="3"/>
      <c r="D29" s="3"/>
      <c r="E29" s="3"/>
      <c r="F29" s="3"/>
      <c r="G29" s="3"/>
      <c r="H29" s="3"/>
      <c r="I29" s="3"/>
      <c r="J29" s="3"/>
      <c r="K29" s="3"/>
      <c r="L29" s="3"/>
      <c r="M29" s="3"/>
      <c r="N29" s="3"/>
      <c r="O29" s="103">
        <f t="shared" si="3"/>
        <v>0</v>
      </c>
      <c r="P29" s="103" t="str">
        <f t="shared" si="2"/>
        <v>menys de 3 anys</v>
      </c>
      <c r="Q29" s="35"/>
      <c r="R29" s="104" t="str">
        <f>IF(Q29="","",IF(Q29="SI","No cal documentació",(CONCATENATE("12a_",'Valoració '!$D$7,"00",A29))))</f>
        <v/>
      </c>
    </row>
    <row r="30" spans="1:18" x14ac:dyDescent="0.25">
      <c r="A30" s="99">
        <v>23</v>
      </c>
      <c r="B30" s="3"/>
      <c r="C30" s="3"/>
      <c r="D30" s="3"/>
      <c r="E30" s="3"/>
      <c r="F30" s="3"/>
      <c r="G30" s="3"/>
      <c r="H30" s="3"/>
      <c r="I30" s="3"/>
      <c r="J30" s="3"/>
      <c r="K30" s="3"/>
      <c r="L30" s="3"/>
      <c r="M30" s="3"/>
      <c r="N30" s="3"/>
      <c r="O30" s="103">
        <f t="shared" si="3"/>
        <v>0</v>
      </c>
      <c r="P30" s="103" t="str">
        <f t="shared" si="2"/>
        <v>menys de 3 anys</v>
      </c>
      <c r="Q30" s="35"/>
      <c r="R30" s="104" t="str">
        <f>IF(Q30="","",IF(Q30="SI","No cal documentació",(CONCATENATE("12a_",'Valoració '!$D$7,"00",A30))))</f>
        <v/>
      </c>
    </row>
    <row r="31" spans="1:18" x14ac:dyDescent="0.25">
      <c r="A31" s="99">
        <v>24</v>
      </c>
      <c r="B31" s="3"/>
      <c r="C31" s="3"/>
      <c r="D31" s="3"/>
      <c r="E31" s="3"/>
      <c r="F31" s="3"/>
      <c r="G31" s="3"/>
      <c r="H31" s="3"/>
      <c r="I31" s="3"/>
      <c r="J31" s="3"/>
      <c r="K31" s="3"/>
      <c r="L31" s="3"/>
      <c r="M31" s="3"/>
      <c r="N31" s="3"/>
      <c r="O31" s="103">
        <f t="shared" si="3"/>
        <v>0</v>
      </c>
      <c r="P31" s="103" t="str">
        <f t="shared" si="2"/>
        <v>menys de 3 anys</v>
      </c>
      <c r="Q31" s="35"/>
      <c r="R31" s="104" t="str">
        <f>IF(Q31="","",IF(Q31="SI","No cal documentació",(CONCATENATE("12a_",'Valoració '!$D$7,"00",A31))))</f>
        <v/>
      </c>
    </row>
    <row r="32" spans="1:18" x14ac:dyDescent="0.25">
      <c r="A32" s="99">
        <v>25</v>
      </c>
      <c r="B32" s="3"/>
      <c r="C32" s="3"/>
      <c r="D32" s="3"/>
      <c r="E32" s="3"/>
      <c r="F32" s="3"/>
      <c r="G32" s="3"/>
      <c r="H32" s="3"/>
      <c r="I32" s="3"/>
      <c r="J32" s="3"/>
      <c r="K32" s="3"/>
      <c r="L32" s="3"/>
      <c r="M32" s="3"/>
      <c r="N32" s="3"/>
      <c r="O32" s="103">
        <f t="shared" si="3"/>
        <v>0</v>
      </c>
      <c r="P32" s="103" t="str">
        <f t="shared" si="2"/>
        <v>menys de 3 anys</v>
      </c>
      <c r="Q32" s="35"/>
      <c r="R32" s="104" t="str">
        <f>IF(Q32="","",IF(Q32="SI","No cal documentació",(CONCATENATE("12a_",'Valoració '!$D$7,"00",A32))))</f>
        <v/>
      </c>
    </row>
    <row r="33" spans="1:18" x14ac:dyDescent="0.25">
      <c r="A33" s="99">
        <v>26</v>
      </c>
      <c r="B33" s="3"/>
      <c r="C33" s="3"/>
      <c r="D33" s="3"/>
      <c r="E33" s="3"/>
      <c r="F33" s="3"/>
      <c r="G33" s="3"/>
      <c r="H33" s="3"/>
      <c r="I33" s="3"/>
      <c r="J33" s="3"/>
      <c r="K33" s="3"/>
      <c r="L33" s="3"/>
      <c r="M33" s="3"/>
      <c r="N33" s="3"/>
      <c r="O33" s="103">
        <f t="shared" si="3"/>
        <v>0</v>
      </c>
      <c r="P33" s="103" t="str">
        <f t="shared" si="2"/>
        <v>menys de 3 anys</v>
      </c>
      <c r="Q33" s="35"/>
      <c r="R33" s="104" t="str">
        <f>IF(Q33="","",IF(Q33="SI","No cal documentació",(CONCATENATE("12a_",'Valoració '!$D$7,"00",A33))))</f>
        <v/>
      </c>
    </row>
    <row r="34" spans="1:18" x14ac:dyDescent="0.25">
      <c r="A34" s="99">
        <v>27</v>
      </c>
      <c r="B34" s="3"/>
      <c r="C34" s="3"/>
      <c r="D34" s="3"/>
      <c r="E34" s="3"/>
      <c r="F34" s="3"/>
      <c r="G34" s="3"/>
      <c r="H34" s="3"/>
      <c r="I34" s="3"/>
      <c r="J34" s="3"/>
      <c r="K34" s="3"/>
      <c r="L34" s="3"/>
      <c r="M34" s="3"/>
      <c r="N34" s="3"/>
      <c r="O34" s="103">
        <f t="shared" si="3"/>
        <v>0</v>
      </c>
      <c r="P34" s="103" t="str">
        <f t="shared" si="2"/>
        <v>menys de 3 anys</v>
      </c>
      <c r="Q34" s="35"/>
      <c r="R34" s="104" t="str">
        <f>IF(Q34="","",IF(Q34="SI","No cal documentació",(CONCATENATE("12a_",'Valoració '!$D$7,"00",A34))))</f>
        <v/>
      </c>
    </row>
    <row r="35" spans="1:18" x14ac:dyDescent="0.25">
      <c r="A35" s="99">
        <v>28</v>
      </c>
      <c r="B35" s="3"/>
      <c r="C35" s="3"/>
      <c r="D35" s="3"/>
      <c r="E35" s="3"/>
      <c r="F35" s="3"/>
      <c r="G35" s="3"/>
      <c r="H35" s="3"/>
      <c r="I35" s="3"/>
      <c r="J35" s="3"/>
      <c r="K35" s="3"/>
      <c r="L35" s="3"/>
      <c r="M35" s="3"/>
      <c r="N35" s="3"/>
      <c r="O35" s="103">
        <f t="shared" si="3"/>
        <v>0</v>
      </c>
      <c r="P35" s="103" t="str">
        <f t="shared" si="2"/>
        <v>menys de 3 anys</v>
      </c>
      <c r="Q35" s="35"/>
      <c r="R35" s="104" t="str">
        <f>IF(Q35="","",IF(Q35="SI","No cal documentació",(CONCATENATE("12a_",'Valoració '!$D$7,"00",A35))))</f>
        <v/>
      </c>
    </row>
    <row r="36" spans="1:18" x14ac:dyDescent="0.25">
      <c r="A36" s="99">
        <v>29</v>
      </c>
      <c r="B36" s="3"/>
      <c r="C36" s="3"/>
      <c r="D36" s="3"/>
      <c r="E36" s="3"/>
      <c r="F36" s="3"/>
      <c r="G36" s="3"/>
      <c r="H36" s="3"/>
      <c r="I36" s="3"/>
      <c r="J36" s="3"/>
      <c r="K36" s="3"/>
      <c r="L36" s="3"/>
      <c r="M36" s="3"/>
      <c r="N36" s="3"/>
      <c r="O36" s="103">
        <f t="shared" si="3"/>
        <v>0</v>
      </c>
      <c r="P36" s="103" t="str">
        <f t="shared" si="2"/>
        <v>menys de 3 anys</v>
      </c>
      <c r="Q36" s="35"/>
      <c r="R36" s="104" t="str">
        <f>IF(Q36="","",IF(Q36="SI","No cal documentació",(CONCATENATE("12a_",'Valoració '!$D$7,"00",A36))))</f>
        <v/>
      </c>
    </row>
    <row r="37" spans="1:18" x14ac:dyDescent="0.25">
      <c r="A37" s="99">
        <v>30</v>
      </c>
      <c r="B37" s="3"/>
      <c r="C37" s="3"/>
      <c r="D37" s="3"/>
      <c r="E37" s="3"/>
      <c r="F37" s="3"/>
      <c r="G37" s="3"/>
      <c r="H37" s="3"/>
      <c r="I37" s="3"/>
      <c r="J37" s="3"/>
      <c r="K37" s="3"/>
      <c r="L37" s="3"/>
      <c r="M37" s="3"/>
      <c r="N37" s="3"/>
      <c r="O37" s="103">
        <f t="shared" si="3"/>
        <v>0</v>
      </c>
      <c r="P37" s="103" t="str">
        <f t="shared" si="2"/>
        <v>menys de 3 anys</v>
      </c>
      <c r="Q37" s="35"/>
      <c r="R37" s="104" t="str">
        <f>IF(Q37="","",IF(Q37="SI","No cal documentació",(CONCATENATE("12a_",'Valoració '!$D$7,"00",A37))))</f>
        <v/>
      </c>
    </row>
    <row r="38" spans="1:18" x14ac:dyDescent="0.25">
      <c r="A38" s="99">
        <v>31</v>
      </c>
      <c r="B38" s="3"/>
      <c r="C38" s="3"/>
      <c r="D38" s="3"/>
      <c r="E38" s="3"/>
      <c r="F38" s="3"/>
      <c r="G38" s="3"/>
      <c r="H38" s="3"/>
      <c r="I38" s="3"/>
      <c r="J38" s="3"/>
      <c r="K38" s="3"/>
      <c r="L38" s="3"/>
      <c r="M38" s="3"/>
      <c r="N38" s="3"/>
      <c r="O38" s="103">
        <f t="shared" si="3"/>
        <v>0</v>
      </c>
      <c r="P38" s="103" t="str">
        <f t="shared" si="2"/>
        <v>menys de 3 anys</v>
      </c>
      <c r="Q38" s="35"/>
      <c r="R38" s="104" t="str">
        <f>IF(Q38="","",IF(Q38="SI","No cal documentació",(CONCATENATE("12a_",'Valoració '!$D$7,"00",A38))))</f>
        <v/>
      </c>
    </row>
    <row r="39" spans="1:18" x14ac:dyDescent="0.25">
      <c r="A39" s="99">
        <v>32</v>
      </c>
      <c r="B39" s="3"/>
      <c r="C39" s="3"/>
      <c r="D39" s="3"/>
      <c r="E39" s="3"/>
      <c r="F39" s="3"/>
      <c r="G39" s="3"/>
      <c r="H39" s="3"/>
      <c r="I39" s="3"/>
      <c r="J39" s="3"/>
      <c r="K39" s="3"/>
      <c r="L39" s="3"/>
      <c r="M39" s="3"/>
      <c r="N39" s="3"/>
      <c r="O39" s="103">
        <f t="shared" si="3"/>
        <v>0</v>
      </c>
      <c r="P39" s="103" t="str">
        <f t="shared" si="2"/>
        <v>menys de 3 anys</v>
      </c>
      <c r="Q39" s="35"/>
      <c r="R39" s="104" t="str">
        <f>IF(Q39="","",IF(Q39="SI","No cal documentació",(CONCATENATE("12a_",'Valoració '!$D$7,"00",A39))))</f>
        <v/>
      </c>
    </row>
    <row r="40" spans="1:18" x14ac:dyDescent="0.25">
      <c r="A40" s="99">
        <v>33</v>
      </c>
      <c r="B40" s="3"/>
      <c r="C40" s="3"/>
      <c r="D40" s="3"/>
      <c r="E40" s="3"/>
      <c r="F40" s="3"/>
      <c r="G40" s="3"/>
      <c r="H40" s="3"/>
      <c r="I40" s="3"/>
      <c r="J40" s="3"/>
      <c r="K40" s="3"/>
      <c r="L40" s="3"/>
      <c r="M40" s="3"/>
      <c r="N40" s="3"/>
      <c r="O40" s="103">
        <f t="shared" si="3"/>
        <v>0</v>
      </c>
      <c r="P40" s="103" t="str">
        <f t="shared" si="2"/>
        <v>menys de 3 anys</v>
      </c>
      <c r="Q40" s="35"/>
      <c r="R40" s="104" t="str">
        <f>IF(Q40="","",IF(Q40="SI","No cal documentació",(CONCATENATE("12a_",'Valoració '!$D$7,"00",A40))))</f>
        <v/>
      </c>
    </row>
    <row r="41" spans="1:18" x14ac:dyDescent="0.25">
      <c r="A41" s="99">
        <v>34</v>
      </c>
      <c r="B41" s="3"/>
      <c r="C41" s="3"/>
      <c r="D41" s="3"/>
      <c r="E41" s="3"/>
      <c r="F41" s="3"/>
      <c r="G41" s="3"/>
      <c r="H41" s="3"/>
      <c r="I41" s="3"/>
      <c r="J41" s="3"/>
      <c r="K41" s="3"/>
      <c r="L41" s="3"/>
      <c r="M41" s="3"/>
      <c r="N41" s="3"/>
      <c r="O41" s="103">
        <f t="shared" si="3"/>
        <v>0</v>
      </c>
      <c r="P41" s="103" t="str">
        <f t="shared" si="2"/>
        <v>menys de 3 anys</v>
      </c>
      <c r="Q41" s="35"/>
      <c r="R41" s="104" t="str">
        <f>IF(Q41="","",IF(Q41="SI","No cal documentació",(CONCATENATE("12a_",'Valoració '!$D$7,"00",A41))))</f>
        <v/>
      </c>
    </row>
    <row r="42" spans="1:18" x14ac:dyDescent="0.25">
      <c r="A42" s="99">
        <v>35</v>
      </c>
      <c r="B42" s="3"/>
      <c r="C42" s="3"/>
      <c r="D42" s="3"/>
      <c r="E42" s="3"/>
      <c r="F42" s="3"/>
      <c r="G42" s="3"/>
      <c r="H42" s="3"/>
      <c r="I42" s="3"/>
      <c r="J42" s="3"/>
      <c r="K42" s="3"/>
      <c r="L42" s="3"/>
      <c r="M42" s="3"/>
      <c r="N42" s="3"/>
      <c r="O42" s="103">
        <f t="shared" si="3"/>
        <v>0</v>
      </c>
      <c r="P42" s="103" t="str">
        <f t="shared" si="2"/>
        <v>menys de 3 anys</v>
      </c>
      <c r="Q42" s="35"/>
      <c r="R42" s="104" t="str">
        <f>IF(Q42="","",IF(Q42="SI","No cal documentació",(CONCATENATE("12a_",'Valoració '!$D$7,"00",A42))))</f>
        <v/>
      </c>
    </row>
    <row r="43" spans="1:18" x14ac:dyDescent="0.25">
      <c r="A43" s="99">
        <v>36</v>
      </c>
      <c r="B43" s="3"/>
      <c r="C43" s="3"/>
      <c r="D43" s="3"/>
      <c r="E43" s="3"/>
      <c r="F43" s="3"/>
      <c r="G43" s="3"/>
      <c r="H43" s="3"/>
      <c r="I43" s="3"/>
      <c r="J43" s="3"/>
      <c r="K43" s="3"/>
      <c r="L43" s="3"/>
      <c r="M43" s="3"/>
      <c r="N43" s="3"/>
      <c r="O43" s="103">
        <f t="shared" si="3"/>
        <v>0</v>
      </c>
      <c r="P43" s="103" t="str">
        <f t="shared" si="2"/>
        <v>menys de 3 anys</v>
      </c>
      <c r="Q43" s="35"/>
      <c r="R43" s="104" t="str">
        <f>IF(Q43="","",IF(Q43="SI","No cal documentació",(CONCATENATE("12a_",'Valoració '!$D$7,"00",A43))))</f>
        <v/>
      </c>
    </row>
    <row r="44" spans="1:18" x14ac:dyDescent="0.25">
      <c r="A44" s="99">
        <v>37</v>
      </c>
      <c r="B44" s="3"/>
      <c r="C44" s="3"/>
      <c r="D44" s="3"/>
      <c r="E44" s="3"/>
      <c r="F44" s="3"/>
      <c r="G44" s="3"/>
      <c r="H44" s="3"/>
      <c r="I44" s="3"/>
      <c r="J44" s="3"/>
      <c r="K44" s="3"/>
      <c r="L44" s="3"/>
      <c r="M44" s="3"/>
      <c r="N44" s="3"/>
      <c r="O44" s="103">
        <f t="shared" si="3"/>
        <v>0</v>
      </c>
      <c r="P44" s="103" t="str">
        <f t="shared" si="2"/>
        <v>menys de 3 anys</v>
      </c>
      <c r="Q44" s="35"/>
      <c r="R44" s="104" t="str">
        <f>IF(Q44="","",IF(Q44="SI","No cal documentació",(CONCATENATE("12a_",'Valoració '!$D$7,"00",A44))))</f>
        <v/>
      </c>
    </row>
    <row r="45" spans="1:18" x14ac:dyDescent="0.25">
      <c r="A45" s="99">
        <v>38</v>
      </c>
      <c r="B45" s="3"/>
      <c r="C45" s="3"/>
      <c r="D45" s="3"/>
      <c r="E45" s="3"/>
      <c r="F45" s="3"/>
      <c r="G45" s="3"/>
      <c r="H45" s="3"/>
      <c r="I45" s="3"/>
      <c r="J45" s="3"/>
      <c r="K45" s="3"/>
      <c r="L45" s="3"/>
      <c r="M45" s="3"/>
      <c r="N45" s="3"/>
      <c r="O45" s="103">
        <f t="shared" si="3"/>
        <v>0</v>
      </c>
      <c r="P45" s="103" t="str">
        <f t="shared" si="2"/>
        <v>menys de 3 anys</v>
      </c>
      <c r="Q45" s="35"/>
      <c r="R45" s="104" t="str">
        <f>IF(Q45="","",IF(Q45="SI","No cal documentació",(CONCATENATE("12a_",'Valoració '!$D$7,"00",A45))))</f>
        <v/>
      </c>
    </row>
    <row r="46" spans="1:18" x14ac:dyDescent="0.25">
      <c r="A46" s="99">
        <v>39</v>
      </c>
      <c r="B46" s="3"/>
      <c r="C46" s="3"/>
      <c r="D46" s="3"/>
      <c r="E46" s="3"/>
      <c r="F46" s="3"/>
      <c r="G46" s="3"/>
      <c r="H46" s="3"/>
      <c r="I46" s="3"/>
      <c r="J46" s="3"/>
      <c r="K46" s="3"/>
      <c r="L46" s="3"/>
      <c r="M46" s="3"/>
      <c r="N46" s="3"/>
      <c r="O46" s="103">
        <f t="shared" si="3"/>
        <v>0</v>
      </c>
      <c r="P46" s="103" t="str">
        <f t="shared" si="2"/>
        <v>menys de 3 anys</v>
      </c>
      <c r="Q46" s="35"/>
      <c r="R46" s="104" t="str">
        <f>IF(Q46="","",IF(Q46="SI","No cal documentació",(CONCATENATE("12a_",'Valoració '!$D$7,"00",A46))))</f>
        <v/>
      </c>
    </row>
    <row r="47" spans="1:18" x14ac:dyDescent="0.25">
      <c r="A47" s="99">
        <v>40</v>
      </c>
      <c r="B47" s="3"/>
      <c r="C47" s="3"/>
      <c r="D47" s="3"/>
      <c r="E47" s="3"/>
      <c r="F47" s="3"/>
      <c r="G47" s="3"/>
      <c r="H47" s="3"/>
      <c r="I47" s="3"/>
      <c r="J47" s="3"/>
      <c r="K47" s="3"/>
      <c r="L47" s="3"/>
      <c r="M47" s="3"/>
      <c r="N47" s="3"/>
      <c r="O47" s="103">
        <f t="shared" si="3"/>
        <v>0</v>
      </c>
      <c r="P47" s="103" t="str">
        <f t="shared" si="2"/>
        <v>menys de 3 anys</v>
      </c>
      <c r="Q47" s="35"/>
      <c r="R47" s="104" t="str">
        <f>IF(Q47="","",IF(Q47="SI","No cal documentació",(CONCATENATE("12a_",'Valoració '!$D$7,"00",A47))))</f>
        <v/>
      </c>
    </row>
    <row r="48" spans="1:18" x14ac:dyDescent="0.25">
      <c r="A48" s="99">
        <v>41</v>
      </c>
      <c r="B48" s="3"/>
      <c r="C48" s="3"/>
      <c r="D48" s="3"/>
      <c r="E48" s="3"/>
      <c r="F48" s="3"/>
      <c r="G48" s="3"/>
      <c r="H48" s="3"/>
      <c r="I48" s="3"/>
      <c r="J48" s="3"/>
      <c r="K48" s="3"/>
      <c r="L48" s="3"/>
      <c r="M48" s="3"/>
      <c r="N48" s="3"/>
      <c r="O48" s="103">
        <f t="shared" si="3"/>
        <v>0</v>
      </c>
      <c r="P48" s="103" t="str">
        <f t="shared" si="2"/>
        <v>menys de 3 anys</v>
      </c>
      <c r="Q48" s="35"/>
      <c r="R48" s="104" t="str">
        <f>IF(Q48="","",IF(Q48="SI","No cal documentació",(CONCATENATE("12a_",'Valoració '!$D$7,"00",A48))))</f>
        <v/>
      </c>
    </row>
    <row r="49" spans="1:18" x14ac:dyDescent="0.25">
      <c r="A49" s="99">
        <v>42</v>
      </c>
      <c r="B49" s="3"/>
      <c r="C49" s="3"/>
      <c r="D49" s="3"/>
      <c r="E49" s="3"/>
      <c r="F49" s="3"/>
      <c r="G49" s="3"/>
      <c r="H49" s="3"/>
      <c r="I49" s="3"/>
      <c r="J49" s="3"/>
      <c r="K49" s="3"/>
      <c r="L49" s="3"/>
      <c r="M49" s="3"/>
      <c r="N49" s="3"/>
      <c r="O49" s="103">
        <f t="shared" si="3"/>
        <v>0</v>
      </c>
      <c r="P49" s="103" t="str">
        <f t="shared" si="2"/>
        <v>menys de 3 anys</v>
      </c>
      <c r="Q49" s="35"/>
      <c r="R49" s="104" t="str">
        <f>IF(Q49="","",IF(Q49="SI","No cal documentació",(CONCATENATE("12a_",'Valoració '!$D$7,"00",A49))))</f>
        <v/>
      </c>
    </row>
    <row r="50" spans="1:18" x14ac:dyDescent="0.25">
      <c r="A50" s="99">
        <v>43</v>
      </c>
      <c r="B50" s="3"/>
      <c r="C50" s="3"/>
      <c r="D50" s="3"/>
      <c r="E50" s="3"/>
      <c r="F50" s="3"/>
      <c r="G50" s="3"/>
      <c r="H50" s="3"/>
      <c r="I50" s="3"/>
      <c r="J50" s="3"/>
      <c r="K50" s="3"/>
      <c r="L50" s="3"/>
      <c r="M50" s="3"/>
      <c r="N50" s="3"/>
      <c r="O50" s="103">
        <f t="shared" si="3"/>
        <v>0</v>
      </c>
      <c r="P50" s="103" t="str">
        <f t="shared" si="2"/>
        <v>menys de 3 anys</v>
      </c>
      <c r="Q50" s="35"/>
      <c r="R50" s="104" t="str">
        <f>IF(Q50="","",IF(Q50="SI","No cal documentació",(CONCATENATE("12a_",'Valoració '!$D$7,"00",A50))))</f>
        <v/>
      </c>
    </row>
    <row r="51" spans="1:18" x14ac:dyDescent="0.25">
      <c r="A51" s="99">
        <v>44</v>
      </c>
      <c r="B51" s="3"/>
      <c r="C51" s="3"/>
      <c r="D51" s="3"/>
      <c r="E51" s="3"/>
      <c r="F51" s="3"/>
      <c r="G51" s="3"/>
      <c r="H51" s="3"/>
      <c r="I51" s="3"/>
      <c r="J51" s="3"/>
      <c r="K51" s="3"/>
      <c r="L51" s="3"/>
      <c r="M51" s="3"/>
      <c r="N51" s="3"/>
      <c r="O51" s="103">
        <f t="shared" si="3"/>
        <v>0</v>
      </c>
      <c r="P51" s="103" t="str">
        <f t="shared" si="2"/>
        <v>menys de 3 anys</v>
      </c>
      <c r="Q51" s="35"/>
      <c r="R51" s="104" t="str">
        <f>IF(Q51="","",IF(Q51="SI","No cal documentació",(CONCATENATE("12a_",'Valoració '!$D$7,"00",A51))))</f>
        <v/>
      </c>
    </row>
    <row r="52" spans="1:18" x14ac:dyDescent="0.25">
      <c r="A52" s="99">
        <v>45</v>
      </c>
      <c r="B52" s="3"/>
      <c r="C52" s="3"/>
      <c r="D52" s="3"/>
      <c r="E52" s="3"/>
      <c r="F52" s="3"/>
      <c r="G52" s="3"/>
      <c r="H52" s="3"/>
      <c r="I52" s="3"/>
      <c r="J52" s="3"/>
      <c r="K52" s="3"/>
      <c r="L52" s="3"/>
      <c r="M52" s="3"/>
      <c r="N52" s="3"/>
      <c r="O52" s="103">
        <f t="shared" si="3"/>
        <v>0</v>
      </c>
      <c r="P52" s="103" t="str">
        <f t="shared" si="2"/>
        <v>menys de 3 anys</v>
      </c>
      <c r="Q52" s="35"/>
      <c r="R52" s="104" t="str">
        <f>IF(Q52="","",IF(Q52="SI","No cal documentació",(CONCATENATE("12a_",'Valoració '!$D$7,"00",A52))))</f>
        <v/>
      </c>
    </row>
    <row r="53" spans="1:18" x14ac:dyDescent="0.25">
      <c r="A53" s="99">
        <v>46</v>
      </c>
      <c r="B53" s="3"/>
      <c r="C53" s="3"/>
      <c r="D53" s="3"/>
      <c r="E53" s="3"/>
      <c r="F53" s="3"/>
      <c r="G53" s="3"/>
      <c r="H53" s="3"/>
      <c r="I53" s="3"/>
      <c r="J53" s="3"/>
      <c r="K53" s="3"/>
      <c r="L53" s="3"/>
      <c r="M53" s="3"/>
      <c r="N53" s="3"/>
      <c r="O53" s="103">
        <f t="shared" si="3"/>
        <v>0</v>
      </c>
      <c r="P53" s="103" t="str">
        <f t="shared" si="2"/>
        <v>menys de 3 anys</v>
      </c>
      <c r="Q53" s="35"/>
      <c r="R53" s="104" t="str">
        <f>IF(Q53="","",IF(Q53="SI","No cal documentació",(CONCATENATE("12a_",'Valoració '!$D$7,"00",A53))))</f>
        <v/>
      </c>
    </row>
    <row r="54" spans="1:18" x14ac:dyDescent="0.25">
      <c r="A54" s="99">
        <v>47</v>
      </c>
      <c r="B54" s="3"/>
      <c r="C54" s="3"/>
      <c r="D54" s="3"/>
      <c r="E54" s="3"/>
      <c r="F54" s="3"/>
      <c r="G54" s="3"/>
      <c r="H54" s="3"/>
      <c r="I54" s="3"/>
      <c r="J54" s="3"/>
      <c r="K54" s="3"/>
      <c r="L54" s="3"/>
      <c r="M54" s="3"/>
      <c r="N54" s="3"/>
      <c r="O54" s="103">
        <f t="shared" si="3"/>
        <v>0</v>
      </c>
      <c r="P54" s="103" t="str">
        <f t="shared" si="2"/>
        <v>menys de 3 anys</v>
      </c>
      <c r="Q54" s="35"/>
      <c r="R54" s="104" t="str">
        <f>IF(Q54="","",IF(Q54="SI","No cal documentació",(CONCATENATE("12a_",'Valoració '!$D$7,"00",A54))))</f>
        <v/>
      </c>
    </row>
    <row r="55" spans="1:18" x14ac:dyDescent="0.25">
      <c r="A55" s="99">
        <v>48</v>
      </c>
      <c r="B55" s="3"/>
      <c r="C55" s="3"/>
      <c r="D55" s="3"/>
      <c r="E55" s="3"/>
      <c r="F55" s="3"/>
      <c r="G55" s="3"/>
      <c r="H55" s="3"/>
      <c r="I55" s="3"/>
      <c r="J55" s="3"/>
      <c r="K55" s="3"/>
      <c r="L55" s="3"/>
      <c r="M55" s="3"/>
      <c r="N55" s="3"/>
      <c r="O55" s="103">
        <f t="shared" si="3"/>
        <v>0</v>
      </c>
      <c r="P55" s="103" t="str">
        <f t="shared" si="2"/>
        <v>menys de 3 anys</v>
      </c>
      <c r="Q55" s="35"/>
      <c r="R55" s="104" t="str">
        <f>IF(Q55="","",IF(Q55="SI","No cal documentació",(CONCATENATE("12a_",'Valoració '!$D$7,"00",A55))))</f>
        <v/>
      </c>
    </row>
    <row r="56" spans="1:18" x14ac:dyDescent="0.25">
      <c r="A56" s="99">
        <v>49</v>
      </c>
      <c r="B56" s="3"/>
      <c r="C56" s="3"/>
      <c r="D56" s="3"/>
      <c r="E56" s="3"/>
      <c r="F56" s="3"/>
      <c r="G56" s="3"/>
      <c r="H56" s="3"/>
      <c r="I56" s="3"/>
      <c r="J56" s="3"/>
      <c r="K56" s="3"/>
      <c r="L56" s="3"/>
      <c r="M56" s="3"/>
      <c r="N56" s="3"/>
      <c r="O56" s="103">
        <f t="shared" si="3"/>
        <v>0</v>
      </c>
      <c r="P56" s="103" t="str">
        <f t="shared" si="2"/>
        <v>menys de 3 anys</v>
      </c>
      <c r="Q56" s="35"/>
      <c r="R56" s="104" t="str">
        <f>IF(Q56="","",IF(Q56="SI","No cal documentació",(CONCATENATE("12a_",'Valoració '!$D$7,"00",A56))))</f>
        <v/>
      </c>
    </row>
    <row r="57" spans="1:18" x14ac:dyDescent="0.25">
      <c r="A57" s="99">
        <v>50</v>
      </c>
      <c r="B57" s="3"/>
      <c r="C57" s="3"/>
      <c r="D57" s="3"/>
      <c r="E57" s="3"/>
      <c r="F57" s="3"/>
      <c r="G57" s="3"/>
      <c r="H57" s="3"/>
      <c r="I57" s="3"/>
      <c r="J57" s="3"/>
      <c r="K57" s="3"/>
      <c r="L57" s="3"/>
      <c r="M57" s="3"/>
      <c r="N57" s="3"/>
      <c r="O57" s="103">
        <f t="shared" si="3"/>
        <v>0</v>
      </c>
      <c r="P57" s="103" t="str">
        <f t="shared" si="2"/>
        <v>menys de 3 anys</v>
      </c>
      <c r="Q57" s="35"/>
      <c r="R57" s="104" t="str">
        <f>IF(Q57="","",IF(Q57="SI","No cal documentació",(CONCATENATE("12a_",'Valoració '!$D$7,"00",A57))))</f>
        <v/>
      </c>
    </row>
    <row r="58" spans="1:18" x14ac:dyDescent="0.25">
      <c r="A58" s="99">
        <v>51</v>
      </c>
      <c r="B58" s="3"/>
      <c r="C58" s="3"/>
      <c r="D58" s="3"/>
      <c r="E58" s="3"/>
      <c r="F58" s="3"/>
      <c r="G58" s="3"/>
      <c r="H58" s="3"/>
      <c r="I58" s="3"/>
      <c r="J58" s="3"/>
      <c r="K58" s="3"/>
      <c r="L58" s="3"/>
      <c r="M58" s="3"/>
      <c r="N58" s="3"/>
      <c r="O58" s="103">
        <f t="shared" si="3"/>
        <v>0</v>
      </c>
      <c r="P58" s="103" t="str">
        <f t="shared" si="2"/>
        <v>menys de 3 anys</v>
      </c>
      <c r="Q58" s="35"/>
      <c r="R58" s="104" t="str">
        <f>IF(Q58="","",IF(Q58="SI","No cal documentació",(CONCATENATE("12a_",'Valoració '!$D$7,"00",A58))))</f>
        <v/>
      </c>
    </row>
    <row r="59" spans="1:18" x14ac:dyDescent="0.25">
      <c r="A59" s="99">
        <v>52</v>
      </c>
      <c r="B59" s="3"/>
      <c r="C59" s="3"/>
      <c r="D59" s="3"/>
      <c r="E59" s="3"/>
      <c r="F59" s="3"/>
      <c r="G59" s="3"/>
      <c r="H59" s="3"/>
      <c r="I59" s="3"/>
      <c r="J59" s="3"/>
      <c r="K59" s="3"/>
      <c r="L59" s="3"/>
      <c r="M59" s="3"/>
      <c r="N59" s="3"/>
      <c r="O59" s="103">
        <f t="shared" si="3"/>
        <v>0</v>
      </c>
      <c r="P59" s="103" t="str">
        <f t="shared" si="2"/>
        <v>menys de 3 anys</v>
      </c>
      <c r="Q59" s="35"/>
      <c r="R59" s="104" t="str">
        <f>IF(Q59="","",IF(Q59="SI","No cal documentació",(CONCATENATE("12a_",'Valoració '!$D$7,"00",A59))))</f>
        <v/>
      </c>
    </row>
    <row r="60" spans="1:18" x14ac:dyDescent="0.25">
      <c r="A60" s="99">
        <v>53</v>
      </c>
      <c r="B60" s="3"/>
      <c r="C60" s="3"/>
      <c r="D60" s="3"/>
      <c r="E60" s="3"/>
      <c r="F60" s="3"/>
      <c r="G60" s="3"/>
      <c r="H60" s="3"/>
      <c r="I60" s="3"/>
      <c r="J60" s="3"/>
      <c r="K60" s="3"/>
      <c r="L60" s="3"/>
      <c r="M60" s="3"/>
      <c r="N60" s="3"/>
      <c r="O60" s="103">
        <f t="shared" si="3"/>
        <v>0</v>
      </c>
      <c r="P60" s="103" t="str">
        <f t="shared" si="2"/>
        <v>menys de 3 anys</v>
      </c>
      <c r="Q60" s="35"/>
      <c r="R60" s="104" t="str">
        <f>IF(Q60="","",IF(Q60="SI","No cal documentació",(CONCATENATE("12a_",'Valoració '!$D$7,"00",A60))))</f>
        <v/>
      </c>
    </row>
    <row r="61" spans="1:18" x14ac:dyDescent="0.25">
      <c r="A61" s="99">
        <v>54</v>
      </c>
      <c r="B61" s="3"/>
      <c r="C61" s="3"/>
      <c r="D61" s="3"/>
      <c r="E61" s="3"/>
      <c r="F61" s="3"/>
      <c r="G61" s="3"/>
      <c r="H61" s="3"/>
      <c r="I61" s="3"/>
      <c r="J61" s="3"/>
      <c r="K61" s="3"/>
      <c r="L61" s="3"/>
      <c r="M61" s="3"/>
      <c r="N61" s="3"/>
      <c r="O61" s="103">
        <f t="shared" si="3"/>
        <v>0</v>
      </c>
      <c r="P61" s="103" t="str">
        <f t="shared" si="2"/>
        <v>menys de 3 anys</v>
      </c>
      <c r="Q61" s="35"/>
      <c r="R61" s="104" t="str">
        <f>IF(Q61="","",IF(Q61="SI","No cal documentació",(CONCATENATE("12a_",'Valoració '!$D$7,"00",A61))))</f>
        <v/>
      </c>
    </row>
    <row r="62" spans="1:18" x14ac:dyDescent="0.25">
      <c r="A62" s="99">
        <v>55</v>
      </c>
      <c r="B62" s="3"/>
      <c r="C62" s="3"/>
      <c r="D62" s="3"/>
      <c r="E62" s="3"/>
      <c r="F62" s="3"/>
      <c r="G62" s="3"/>
      <c r="H62" s="3"/>
      <c r="I62" s="3"/>
      <c r="J62" s="3"/>
      <c r="K62" s="3"/>
      <c r="L62" s="3"/>
      <c r="M62" s="3"/>
      <c r="N62" s="3"/>
      <c r="O62" s="103">
        <f t="shared" si="3"/>
        <v>0</v>
      </c>
      <c r="P62" s="103" t="str">
        <f t="shared" si="2"/>
        <v>menys de 3 anys</v>
      </c>
      <c r="Q62" s="35"/>
      <c r="R62" s="104" t="str">
        <f>IF(Q62="","",IF(Q62="SI","No cal documentació",(CONCATENATE("12a_",'Valoració '!$D$7,"00",A62))))</f>
        <v/>
      </c>
    </row>
    <row r="63" spans="1:18" x14ac:dyDescent="0.25">
      <c r="A63" s="99">
        <v>56</v>
      </c>
      <c r="B63" s="3"/>
      <c r="C63" s="3"/>
      <c r="D63" s="3"/>
      <c r="E63" s="3"/>
      <c r="F63" s="3"/>
      <c r="G63" s="3"/>
      <c r="H63" s="3"/>
      <c r="I63" s="3"/>
      <c r="J63" s="3"/>
      <c r="K63" s="3"/>
      <c r="L63" s="3"/>
      <c r="M63" s="3"/>
      <c r="N63" s="3"/>
      <c r="O63" s="103">
        <f t="shared" si="3"/>
        <v>0</v>
      </c>
      <c r="P63" s="103" t="str">
        <f t="shared" si="2"/>
        <v>menys de 3 anys</v>
      </c>
      <c r="Q63" s="35"/>
      <c r="R63" s="104" t="str">
        <f>IF(Q63="","",IF(Q63="SI","No cal documentació",(CONCATENATE("12a_",'Valoració '!$D$7,"00",A63))))</f>
        <v/>
      </c>
    </row>
    <row r="64" spans="1:18" x14ac:dyDescent="0.25">
      <c r="A64" s="99">
        <v>57</v>
      </c>
      <c r="B64" s="3"/>
      <c r="C64" s="3"/>
      <c r="D64" s="3"/>
      <c r="E64" s="3"/>
      <c r="F64" s="3"/>
      <c r="G64" s="3"/>
      <c r="H64" s="3"/>
      <c r="I64" s="3"/>
      <c r="J64" s="3"/>
      <c r="K64" s="3"/>
      <c r="L64" s="3"/>
      <c r="M64" s="3"/>
      <c r="N64" s="3"/>
      <c r="O64" s="103">
        <f t="shared" si="3"/>
        <v>0</v>
      </c>
      <c r="P64" s="103" t="str">
        <f t="shared" si="2"/>
        <v>menys de 3 anys</v>
      </c>
      <c r="Q64" s="35"/>
      <c r="R64" s="104" t="str">
        <f>IF(Q64="","",IF(Q64="SI","No cal documentació",(CONCATENATE("12a_",'Valoració '!$D$7,"00",A64))))</f>
        <v/>
      </c>
    </row>
    <row r="65" spans="1:18" x14ac:dyDescent="0.25">
      <c r="A65" s="99">
        <v>58</v>
      </c>
      <c r="B65" s="3"/>
      <c r="C65" s="3"/>
      <c r="D65" s="3"/>
      <c r="E65" s="3"/>
      <c r="F65" s="3"/>
      <c r="G65" s="3"/>
      <c r="H65" s="3"/>
      <c r="I65" s="3"/>
      <c r="J65" s="3"/>
      <c r="K65" s="3"/>
      <c r="L65" s="3"/>
      <c r="M65" s="3"/>
      <c r="N65" s="3"/>
      <c r="O65" s="103">
        <f t="shared" si="3"/>
        <v>0</v>
      </c>
      <c r="P65" s="103" t="str">
        <f t="shared" si="2"/>
        <v>menys de 3 anys</v>
      </c>
      <c r="Q65" s="35"/>
      <c r="R65" s="104" t="str">
        <f>IF(Q65="","",IF(Q65="SI","No cal documentació",(CONCATENATE("12a_",'Valoració '!$D$7,"00",A65))))</f>
        <v/>
      </c>
    </row>
    <row r="66" spans="1:18" x14ac:dyDescent="0.25">
      <c r="A66" s="99">
        <v>59</v>
      </c>
      <c r="B66" s="3"/>
      <c r="C66" s="3"/>
      <c r="D66" s="3"/>
      <c r="E66" s="3"/>
      <c r="F66" s="3"/>
      <c r="G66" s="3"/>
      <c r="H66" s="3"/>
      <c r="I66" s="3"/>
      <c r="J66" s="3"/>
      <c r="K66" s="3"/>
      <c r="L66" s="3"/>
      <c r="M66" s="3"/>
      <c r="N66" s="3"/>
      <c r="O66" s="103">
        <f t="shared" si="3"/>
        <v>0</v>
      </c>
      <c r="P66" s="103" t="str">
        <f t="shared" si="2"/>
        <v>menys de 3 anys</v>
      </c>
      <c r="Q66" s="35"/>
      <c r="R66" s="104" t="str">
        <f>IF(Q66="","",IF(Q66="SI","No cal documentació",(CONCATENATE("12a_",'Valoració '!$D$7,"00",A66))))</f>
        <v/>
      </c>
    </row>
    <row r="67" spans="1:18" x14ac:dyDescent="0.25">
      <c r="A67" s="99">
        <v>60</v>
      </c>
      <c r="B67" s="3"/>
      <c r="C67" s="3"/>
      <c r="D67" s="3"/>
      <c r="E67" s="3"/>
      <c r="F67" s="3"/>
      <c r="G67" s="3"/>
      <c r="H67" s="3"/>
      <c r="I67" s="3"/>
      <c r="J67" s="3"/>
      <c r="K67" s="3"/>
      <c r="L67" s="3"/>
      <c r="M67" s="3"/>
      <c r="N67" s="3"/>
      <c r="O67" s="103">
        <f t="shared" si="3"/>
        <v>0</v>
      </c>
      <c r="P67" s="103" t="str">
        <f t="shared" si="2"/>
        <v>menys de 3 anys</v>
      </c>
      <c r="Q67" s="35"/>
      <c r="R67" s="104" t="str">
        <f>IF(Q67="","",IF(Q67="SI","No cal documentació",(CONCATENATE("12a_",'Valoració '!$D$7,"00",A67))))</f>
        <v/>
      </c>
    </row>
    <row r="68" spans="1:18" x14ac:dyDescent="0.25">
      <c r="A68" s="99">
        <v>61</v>
      </c>
      <c r="B68" s="3"/>
      <c r="C68" s="3"/>
      <c r="D68" s="3"/>
      <c r="E68" s="3"/>
      <c r="F68" s="3"/>
      <c r="G68" s="3"/>
      <c r="H68" s="3"/>
      <c r="I68" s="3"/>
      <c r="J68" s="3"/>
      <c r="K68" s="3"/>
      <c r="L68" s="3"/>
      <c r="M68" s="3"/>
      <c r="N68" s="3"/>
      <c r="O68" s="103">
        <f t="shared" si="3"/>
        <v>0</v>
      </c>
      <c r="P68" s="103" t="str">
        <f t="shared" si="2"/>
        <v>menys de 3 anys</v>
      </c>
      <c r="Q68" s="35"/>
      <c r="R68" s="104" t="str">
        <f>IF(Q68="","",IF(Q68="SI","No cal documentació",(CONCATENATE("12a_",'Valoració '!$D$7,"00",A68))))</f>
        <v/>
      </c>
    </row>
    <row r="69" spans="1:18" x14ac:dyDescent="0.25">
      <c r="A69" s="99">
        <v>62</v>
      </c>
      <c r="B69" s="3"/>
      <c r="C69" s="3"/>
      <c r="D69" s="3"/>
      <c r="E69" s="3"/>
      <c r="F69" s="3"/>
      <c r="G69" s="3"/>
      <c r="H69" s="3"/>
      <c r="I69" s="3"/>
      <c r="J69" s="3"/>
      <c r="K69" s="3"/>
      <c r="L69" s="3"/>
      <c r="M69" s="3"/>
      <c r="N69" s="3"/>
      <c r="O69" s="103">
        <f t="shared" si="3"/>
        <v>0</v>
      </c>
      <c r="P69" s="103" t="str">
        <f t="shared" si="2"/>
        <v>menys de 3 anys</v>
      </c>
      <c r="Q69" s="35"/>
      <c r="R69" s="104" t="str">
        <f>IF(Q69="","",IF(Q69="SI","No cal documentació",(CONCATENATE("12a_",'Valoració '!$D$7,"00",A69))))</f>
        <v/>
      </c>
    </row>
    <row r="70" spans="1:18" x14ac:dyDescent="0.25">
      <c r="A70" s="99">
        <v>63</v>
      </c>
      <c r="B70" s="3"/>
      <c r="C70" s="3"/>
      <c r="D70" s="3"/>
      <c r="E70" s="3"/>
      <c r="F70" s="3"/>
      <c r="G70" s="3"/>
      <c r="H70" s="3"/>
      <c r="I70" s="3"/>
      <c r="J70" s="3"/>
      <c r="K70" s="3"/>
      <c r="L70" s="3"/>
      <c r="M70" s="3"/>
      <c r="N70" s="3"/>
      <c r="O70" s="103">
        <f t="shared" si="3"/>
        <v>0</v>
      </c>
      <c r="P70" s="103" t="str">
        <f t="shared" si="2"/>
        <v>menys de 3 anys</v>
      </c>
      <c r="Q70" s="35"/>
      <c r="R70" s="104" t="str">
        <f>IF(Q70="","",IF(Q70="SI","No cal documentació",(CONCATENATE("12a_",'Valoració '!$D$7,"00",A70))))</f>
        <v/>
      </c>
    </row>
    <row r="71" spans="1:18" x14ac:dyDescent="0.25">
      <c r="A71" s="99">
        <v>64</v>
      </c>
      <c r="B71" s="3"/>
      <c r="C71" s="3"/>
      <c r="D71" s="3"/>
      <c r="E71" s="3"/>
      <c r="F71" s="3"/>
      <c r="G71" s="3"/>
      <c r="H71" s="3"/>
      <c r="I71" s="3"/>
      <c r="J71" s="3"/>
      <c r="K71" s="3"/>
      <c r="L71" s="3"/>
      <c r="M71" s="3"/>
      <c r="N71" s="3"/>
      <c r="O71" s="103">
        <f t="shared" si="3"/>
        <v>0</v>
      </c>
      <c r="P71" s="103" t="str">
        <f t="shared" si="2"/>
        <v>menys de 3 anys</v>
      </c>
      <c r="Q71" s="35"/>
      <c r="R71" s="104" t="str">
        <f>IF(Q71="","",IF(Q71="SI","No cal documentació",(CONCATENATE("12a_",'Valoració '!$D$7,"00",A71))))</f>
        <v/>
      </c>
    </row>
    <row r="72" spans="1:18" x14ac:dyDescent="0.25">
      <c r="A72" s="99">
        <v>65</v>
      </c>
      <c r="B72" s="3"/>
      <c r="C72" s="3"/>
      <c r="D72" s="3"/>
      <c r="E72" s="3"/>
      <c r="F72" s="3"/>
      <c r="G72" s="3"/>
      <c r="H72" s="3"/>
      <c r="I72" s="3"/>
      <c r="J72" s="3"/>
      <c r="K72" s="3"/>
      <c r="L72" s="3"/>
      <c r="M72" s="3"/>
      <c r="N72" s="3"/>
      <c r="O72" s="103">
        <f t="shared" si="3"/>
        <v>0</v>
      </c>
      <c r="P72" s="103" t="str">
        <f t="shared" si="2"/>
        <v>menys de 3 anys</v>
      </c>
      <c r="Q72" s="35"/>
      <c r="R72" s="104" t="str">
        <f>IF(Q72="","",IF(Q72="SI","No cal documentació",(CONCATENATE("12a_",'Valoració '!$D$7,"00",A72))))</f>
        <v/>
      </c>
    </row>
    <row r="73" spans="1:18" x14ac:dyDescent="0.25">
      <c r="A73" s="99">
        <v>66</v>
      </c>
      <c r="B73" s="3"/>
      <c r="C73" s="3"/>
      <c r="D73" s="3"/>
      <c r="E73" s="3"/>
      <c r="F73" s="3"/>
      <c r="G73" s="3"/>
      <c r="H73" s="3"/>
      <c r="I73" s="3"/>
      <c r="J73" s="3"/>
      <c r="K73" s="3"/>
      <c r="L73" s="3"/>
      <c r="M73" s="3"/>
      <c r="N73" s="3"/>
      <c r="O73" s="103">
        <f t="shared" si="3"/>
        <v>0</v>
      </c>
      <c r="P73" s="103" t="str">
        <f t="shared" ref="P73:P107" si="4">IF(O73&gt;=3,"arriba a 3 anys","menys de 3 anys")</f>
        <v>menys de 3 anys</v>
      </c>
      <c r="Q73" s="35"/>
      <c r="R73" s="104" t="str">
        <f>IF(Q73="","",IF(Q73="SI","No cal documentació",(CONCATENATE("12a_",'Valoració '!$D$7,"00",A73))))</f>
        <v/>
      </c>
    </row>
    <row r="74" spans="1:18" x14ac:dyDescent="0.25">
      <c r="A74" s="99">
        <v>67</v>
      </c>
      <c r="B74" s="3"/>
      <c r="C74" s="3"/>
      <c r="D74" s="3"/>
      <c r="E74" s="3"/>
      <c r="F74" s="3"/>
      <c r="G74" s="3"/>
      <c r="H74" s="3"/>
      <c r="I74" s="3"/>
      <c r="J74" s="3"/>
      <c r="K74" s="3"/>
      <c r="L74" s="3"/>
      <c r="M74" s="3"/>
      <c r="N74" s="3"/>
      <c r="O74" s="103">
        <f t="shared" si="3"/>
        <v>0</v>
      </c>
      <c r="P74" s="103" t="str">
        <f t="shared" si="4"/>
        <v>menys de 3 anys</v>
      </c>
      <c r="Q74" s="35"/>
      <c r="R74" s="104" t="str">
        <f>IF(Q74="","",IF(Q74="SI","No cal documentació",(CONCATENATE("12a_",'Valoració '!$D$7,"00",A74))))</f>
        <v/>
      </c>
    </row>
    <row r="75" spans="1:18" x14ac:dyDescent="0.25">
      <c r="A75" s="99">
        <v>68</v>
      </c>
      <c r="B75" s="3"/>
      <c r="C75" s="3"/>
      <c r="D75" s="3"/>
      <c r="E75" s="3"/>
      <c r="F75" s="3"/>
      <c r="G75" s="3"/>
      <c r="H75" s="3"/>
      <c r="I75" s="3"/>
      <c r="J75" s="3"/>
      <c r="K75" s="3"/>
      <c r="L75" s="3"/>
      <c r="M75" s="3"/>
      <c r="N75" s="3"/>
      <c r="O75" s="103">
        <f t="shared" si="3"/>
        <v>0</v>
      </c>
      <c r="P75" s="103" t="str">
        <f t="shared" si="4"/>
        <v>menys de 3 anys</v>
      </c>
      <c r="Q75" s="35"/>
      <c r="R75" s="104" t="str">
        <f>IF(Q75="","",IF(Q75="SI","No cal documentació",(CONCATENATE("12a_",'Valoració '!$D$7,"00",A75))))</f>
        <v/>
      </c>
    </row>
    <row r="76" spans="1:18" x14ac:dyDescent="0.25">
      <c r="A76" s="99">
        <v>69</v>
      </c>
      <c r="B76" s="3"/>
      <c r="C76" s="3"/>
      <c r="D76" s="3"/>
      <c r="E76" s="3"/>
      <c r="F76" s="3"/>
      <c r="G76" s="3"/>
      <c r="H76" s="3"/>
      <c r="I76" s="3"/>
      <c r="J76" s="3"/>
      <c r="K76" s="3"/>
      <c r="L76" s="3"/>
      <c r="M76" s="3"/>
      <c r="N76" s="3"/>
      <c r="O76" s="103">
        <f t="shared" si="3"/>
        <v>0</v>
      </c>
      <c r="P76" s="103" t="str">
        <f t="shared" si="4"/>
        <v>menys de 3 anys</v>
      </c>
      <c r="Q76" s="35"/>
      <c r="R76" s="104" t="str">
        <f>IF(Q76="","",IF(Q76="SI","No cal documentació",(CONCATENATE("12a_",'Valoració '!$D$7,"00",A76))))</f>
        <v/>
      </c>
    </row>
    <row r="77" spans="1:18" x14ac:dyDescent="0.25">
      <c r="A77" s="99">
        <v>70</v>
      </c>
      <c r="B77" s="3"/>
      <c r="C77" s="3"/>
      <c r="D77" s="3"/>
      <c r="E77" s="3"/>
      <c r="F77" s="3"/>
      <c r="G77" s="3"/>
      <c r="H77" s="3"/>
      <c r="I77" s="3"/>
      <c r="J77" s="3"/>
      <c r="K77" s="3"/>
      <c r="L77" s="3"/>
      <c r="M77" s="3"/>
      <c r="N77" s="3"/>
      <c r="O77" s="103">
        <f t="shared" si="3"/>
        <v>0</v>
      </c>
      <c r="P77" s="103" t="str">
        <f t="shared" si="4"/>
        <v>menys de 3 anys</v>
      </c>
      <c r="Q77" s="35"/>
      <c r="R77" s="104" t="str">
        <f>IF(Q77="","",IF(Q77="SI","No cal documentació",(CONCATENATE("12a_",'Valoració '!$D$7,"00",A77))))</f>
        <v/>
      </c>
    </row>
    <row r="78" spans="1:18" x14ac:dyDescent="0.25">
      <c r="A78" s="99">
        <v>71</v>
      </c>
      <c r="B78" s="3"/>
      <c r="C78" s="3"/>
      <c r="D78" s="3"/>
      <c r="E78" s="3"/>
      <c r="F78" s="3"/>
      <c r="G78" s="3"/>
      <c r="H78" s="3"/>
      <c r="I78" s="3"/>
      <c r="J78" s="3"/>
      <c r="K78" s="3"/>
      <c r="L78" s="3"/>
      <c r="M78" s="3"/>
      <c r="N78" s="3"/>
      <c r="O78" s="103">
        <f t="shared" si="3"/>
        <v>0</v>
      </c>
      <c r="P78" s="103" t="str">
        <f t="shared" si="4"/>
        <v>menys de 3 anys</v>
      </c>
      <c r="Q78" s="35"/>
      <c r="R78" s="104" t="str">
        <f>IF(Q78="","",IF(Q78="SI","No cal documentació",(CONCATENATE("12a_",'Valoració '!$D$7,"00",A78))))</f>
        <v/>
      </c>
    </row>
    <row r="79" spans="1:18" x14ac:dyDescent="0.25">
      <c r="A79" s="99">
        <v>72</v>
      </c>
      <c r="B79" s="3"/>
      <c r="C79" s="3"/>
      <c r="D79" s="3"/>
      <c r="E79" s="3"/>
      <c r="F79" s="3"/>
      <c r="G79" s="3"/>
      <c r="H79" s="3"/>
      <c r="I79" s="3"/>
      <c r="J79" s="3"/>
      <c r="K79" s="3"/>
      <c r="L79" s="3"/>
      <c r="M79" s="3"/>
      <c r="N79" s="3"/>
      <c r="O79" s="103">
        <f t="shared" si="3"/>
        <v>0</v>
      </c>
      <c r="P79" s="103" t="str">
        <f t="shared" si="4"/>
        <v>menys de 3 anys</v>
      </c>
      <c r="Q79" s="35"/>
      <c r="R79" s="104" t="str">
        <f>IF(Q79="","",IF(Q79="SI","No cal documentació",(CONCATENATE("12a_",'Valoració '!$D$7,"00",A79))))</f>
        <v/>
      </c>
    </row>
    <row r="80" spans="1:18" x14ac:dyDescent="0.25">
      <c r="A80" s="99">
        <v>73</v>
      </c>
      <c r="B80" s="3"/>
      <c r="C80" s="3"/>
      <c r="D80" s="3"/>
      <c r="E80" s="3"/>
      <c r="F80" s="3"/>
      <c r="G80" s="3"/>
      <c r="H80" s="3"/>
      <c r="I80" s="3"/>
      <c r="J80" s="3"/>
      <c r="K80" s="3"/>
      <c r="L80" s="3"/>
      <c r="M80" s="3"/>
      <c r="N80" s="3"/>
      <c r="O80" s="103">
        <f t="shared" si="3"/>
        <v>0</v>
      </c>
      <c r="P80" s="103" t="str">
        <f t="shared" si="4"/>
        <v>menys de 3 anys</v>
      </c>
      <c r="Q80" s="35"/>
      <c r="R80" s="104" t="str">
        <f>IF(Q80="","",IF(Q80="SI","No cal documentació",(CONCATENATE("12a_",'Valoració '!$D$7,"00",A80))))</f>
        <v/>
      </c>
    </row>
    <row r="81" spans="1:18" x14ac:dyDescent="0.25">
      <c r="A81" s="99">
        <v>74</v>
      </c>
      <c r="B81" s="3"/>
      <c r="C81" s="3"/>
      <c r="D81" s="3"/>
      <c r="E81" s="3"/>
      <c r="F81" s="3"/>
      <c r="G81" s="3"/>
      <c r="H81" s="3"/>
      <c r="I81" s="3"/>
      <c r="J81" s="3"/>
      <c r="K81" s="3"/>
      <c r="L81" s="3"/>
      <c r="M81" s="3"/>
      <c r="N81" s="3"/>
      <c r="O81" s="103">
        <f t="shared" si="3"/>
        <v>0</v>
      </c>
      <c r="P81" s="103" t="str">
        <f t="shared" si="4"/>
        <v>menys de 3 anys</v>
      </c>
      <c r="Q81" s="35"/>
      <c r="R81" s="104" t="str">
        <f>IF(Q81="","",IF(Q81="SI","No cal documentació",(CONCATENATE("12a_",'Valoració '!$D$7,"00",A81))))</f>
        <v/>
      </c>
    </row>
    <row r="82" spans="1:18" x14ac:dyDescent="0.25">
      <c r="A82" s="99">
        <v>75</v>
      </c>
      <c r="B82" s="3"/>
      <c r="C82" s="3"/>
      <c r="D82" s="3"/>
      <c r="E82" s="3"/>
      <c r="F82" s="3"/>
      <c r="G82" s="3"/>
      <c r="H82" s="3"/>
      <c r="I82" s="3"/>
      <c r="J82" s="3"/>
      <c r="K82" s="3"/>
      <c r="L82" s="3"/>
      <c r="M82" s="3"/>
      <c r="N82" s="3"/>
      <c r="O82" s="103">
        <f t="shared" si="3"/>
        <v>0</v>
      </c>
      <c r="P82" s="103" t="str">
        <f t="shared" si="4"/>
        <v>menys de 3 anys</v>
      </c>
      <c r="Q82" s="35"/>
      <c r="R82" s="104" t="str">
        <f>IF(Q82="","",IF(Q82="SI","No cal documentació",(CONCATENATE("12a_",'Valoració '!$D$7,"00",A82))))</f>
        <v/>
      </c>
    </row>
    <row r="83" spans="1:18" x14ac:dyDescent="0.25">
      <c r="A83" s="99">
        <v>76</v>
      </c>
      <c r="B83" s="3"/>
      <c r="C83" s="3"/>
      <c r="D83" s="3"/>
      <c r="E83" s="3"/>
      <c r="F83" s="3"/>
      <c r="G83" s="3"/>
      <c r="H83" s="3"/>
      <c r="I83" s="3"/>
      <c r="J83" s="3"/>
      <c r="K83" s="3"/>
      <c r="L83" s="3"/>
      <c r="M83" s="3"/>
      <c r="N83" s="3"/>
      <c r="O83" s="103">
        <f t="shared" si="3"/>
        <v>0</v>
      </c>
      <c r="P83" s="103" t="str">
        <f t="shared" si="4"/>
        <v>menys de 3 anys</v>
      </c>
      <c r="Q83" s="35"/>
      <c r="R83" s="104" t="str">
        <f>IF(Q83="","",IF(Q83="SI","No cal documentació",(CONCATENATE("12a_",'Valoració '!$D$7,"00",A83))))</f>
        <v/>
      </c>
    </row>
    <row r="84" spans="1:18" x14ac:dyDescent="0.25">
      <c r="A84" s="99">
        <v>77</v>
      </c>
      <c r="B84" s="3"/>
      <c r="C84" s="3"/>
      <c r="D84" s="3"/>
      <c r="E84" s="3"/>
      <c r="F84" s="3"/>
      <c r="G84" s="3"/>
      <c r="H84" s="3"/>
      <c r="I84" s="3"/>
      <c r="J84" s="3"/>
      <c r="K84" s="3"/>
      <c r="L84" s="3"/>
      <c r="M84" s="3"/>
      <c r="N84" s="3"/>
      <c r="O84" s="103">
        <f t="shared" si="3"/>
        <v>0</v>
      </c>
      <c r="P84" s="103" t="str">
        <f t="shared" si="4"/>
        <v>menys de 3 anys</v>
      </c>
      <c r="Q84" s="35"/>
      <c r="R84" s="104" t="str">
        <f>IF(Q84="","",IF(Q84="SI","No cal documentació",(CONCATENATE("12a_",'Valoració '!$D$7,"00",A84))))</f>
        <v/>
      </c>
    </row>
    <row r="85" spans="1:18" x14ac:dyDescent="0.25">
      <c r="A85" s="99">
        <v>78</v>
      </c>
      <c r="B85" s="3"/>
      <c r="C85" s="3"/>
      <c r="D85" s="3"/>
      <c r="E85" s="3"/>
      <c r="F85" s="3"/>
      <c r="G85" s="3"/>
      <c r="H85" s="3"/>
      <c r="I85" s="3"/>
      <c r="J85" s="3"/>
      <c r="K85" s="3"/>
      <c r="L85" s="3"/>
      <c r="M85" s="3"/>
      <c r="N85" s="3"/>
      <c r="O85" s="103">
        <f t="shared" si="3"/>
        <v>0</v>
      </c>
      <c r="P85" s="103" t="str">
        <f t="shared" si="4"/>
        <v>menys de 3 anys</v>
      </c>
      <c r="Q85" s="35"/>
      <c r="R85" s="104" t="str">
        <f>IF(Q85="","",IF(Q85="SI","No cal documentació",(CONCATENATE("12a_",'Valoració '!$D$7,"00",A85))))</f>
        <v/>
      </c>
    </row>
    <row r="86" spans="1:18" x14ac:dyDescent="0.25">
      <c r="A86" s="99">
        <v>79</v>
      </c>
      <c r="B86" s="3"/>
      <c r="C86" s="3"/>
      <c r="D86" s="3"/>
      <c r="E86" s="3"/>
      <c r="F86" s="3"/>
      <c r="G86" s="3"/>
      <c r="H86" s="3"/>
      <c r="I86" s="3"/>
      <c r="J86" s="3"/>
      <c r="K86" s="3"/>
      <c r="L86" s="3"/>
      <c r="M86" s="3"/>
      <c r="N86" s="3"/>
      <c r="O86" s="103">
        <f t="shared" si="3"/>
        <v>0</v>
      </c>
      <c r="P86" s="103" t="str">
        <f t="shared" si="4"/>
        <v>menys de 3 anys</v>
      </c>
      <c r="Q86" s="35"/>
      <c r="R86" s="104" t="str">
        <f>IF(Q86="","",IF(Q86="SI","No cal documentació",(CONCATENATE("12a_",'Valoració '!$D$7,"00",A86))))</f>
        <v/>
      </c>
    </row>
    <row r="87" spans="1:18" x14ac:dyDescent="0.25">
      <c r="A87" s="99">
        <v>80</v>
      </c>
      <c r="B87" s="3"/>
      <c r="C87" s="3"/>
      <c r="D87" s="3"/>
      <c r="E87" s="3"/>
      <c r="F87" s="3"/>
      <c r="G87" s="3"/>
      <c r="H87" s="3"/>
      <c r="I87" s="3"/>
      <c r="J87" s="3"/>
      <c r="K87" s="3"/>
      <c r="L87" s="3"/>
      <c r="M87" s="3"/>
      <c r="N87" s="3"/>
      <c r="O87" s="103">
        <f t="shared" si="3"/>
        <v>0</v>
      </c>
      <c r="P87" s="103" t="str">
        <f t="shared" si="4"/>
        <v>menys de 3 anys</v>
      </c>
      <c r="Q87" s="35"/>
      <c r="R87" s="104" t="str">
        <f>IF(Q87="","",IF(Q87="SI","No cal documentació",(CONCATENATE("12a_",'Valoració '!$D$7,"00",A87))))</f>
        <v/>
      </c>
    </row>
    <row r="88" spans="1:18" x14ac:dyDescent="0.25">
      <c r="A88" s="99">
        <v>81</v>
      </c>
      <c r="B88" s="3"/>
      <c r="C88" s="3"/>
      <c r="D88" s="3"/>
      <c r="E88" s="3"/>
      <c r="F88" s="3"/>
      <c r="G88" s="3"/>
      <c r="H88" s="3"/>
      <c r="I88" s="3"/>
      <c r="J88" s="3"/>
      <c r="K88" s="3"/>
      <c r="L88" s="3"/>
      <c r="M88" s="3"/>
      <c r="N88" s="3"/>
      <c r="O88" s="103">
        <f t="shared" si="3"/>
        <v>0</v>
      </c>
      <c r="P88" s="103" t="str">
        <f t="shared" si="4"/>
        <v>menys de 3 anys</v>
      </c>
      <c r="Q88" s="35"/>
      <c r="R88" s="104" t="str">
        <f>IF(Q88="","",IF(Q88="SI","No cal documentació",(CONCATENATE("12a_",'Valoració '!$D$7,"00",A88))))</f>
        <v/>
      </c>
    </row>
    <row r="89" spans="1:18" x14ac:dyDescent="0.25">
      <c r="A89" s="99">
        <v>82</v>
      </c>
      <c r="B89" s="3"/>
      <c r="C89" s="3"/>
      <c r="D89" s="3"/>
      <c r="E89" s="3"/>
      <c r="F89" s="3"/>
      <c r="G89" s="3"/>
      <c r="H89" s="3"/>
      <c r="I89" s="3"/>
      <c r="J89" s="3"/>
      <c r="K89" s="3"/>
      <c r="L89" s="3"/>
      <c r="M89" s="3"/>
      <c r="N89" s="3"/>
      <c r="O89" s="103">
        <f t="shared" si="3"/>
        <v>0</v>
      </c>
      <c r="P89" s="103" t="str">
        <f t="shared" si="4"/>
        <v>menys de 3 anys</v>
      </c>
      <c r="Q89" s="35"/>
      <c r="R89" s="104" t="str">
        <f>IF(Q89="","",IF(Q89="SI","No cal documentació",(CONCATENATE("12a_",'Valoració '!$D$7,"00",A89))))</f>
        <v/>
      </c>
    </row>
    <row r="90" spans="1:18" x14ac:dyDescent="0.25">
      <c r="A90" s="99">
        <v>83</v>
      </c>
      <c r="B90" s="3"/>
      <c r="C90" s="3"/>
      <c r="D90" s="3"/>
      <c r="E90" s="3"/>
      <c r="F90" s="3"/>
      <c r="G90" s="3"/>
      <c r="H90" s="3"/>
      <c r="I90" s="3"/>
      <c r="J90" s="3"/>
      <c r="K90" s="3"/>
      <c r="L90" s="3"/>
      <c r="M90" s="3"/>
      <c r="N90" s="3"/>
      <c r="O90" s="103">
        <f t="shared" si="3"/>
        <v>0</v>
      </c>
      <c r="P90" s="103" t="str">
        <f t="shared" si="4"/>
        <v>menys de 3 anys</v>
      </c>
      <c r="Q90" s="35"/>
      <c r="R90" s="104" t="str">
        <f>IF(Q90="","",IF(Q90="SI","No cal documentació",(CONCATENATE("12a_",'Valoració '!$D$7,"00",A90))))</f>
        <v/>
      </c>
    </row>
    <row r="91" spans="1:18" x14ac:dyDescent="0.25">
      <c r="A91" s="99">
        <v>84</v>
      </c>
      <c r="B91" s="3"/>
      <c r="C91" s="3"/>
      <c r="D91" s="3"/>
      <c r="E91" s="3"/>
      <c r="F91" s="3"/>
      <c r="G91" s="3"/>
      <c r="H91" s="3"/>
      <c r="I91" s="3"/>
      <c r="J91" s="3"/>
      <c r="K91" s="3"/>
      <c r="L91" s="3"/>
      <c r="M91" s="3"/>
      <c r="N91" s="3"/>
      <c r="O91" s="103">
        <f t="shared" ref="O91:O106" si="5">(N91-M91)/365</f>
        <v>0</v>
      </c>
      <c r="P91" s="103" t="str">
        <f t="shared" si="4"/>
        <v>menys de 3 anys</v>
      </c>
      <c r="Q91" s="35"/>
      <c r="R91" s="104" t="str">
        <f>IF(Q91="","",IF(Q91="SI","No cal documentació",(CONCATENATE("12a_",'Valoració '!$D$7,"00",A91))))</f>
        <v/>
      </c>
    </row>
    <row r="92" spans="1:18" x14ac:dyDescent="0.25">
      <c r="A92" s="99">
        <v>85</v>
      </c>
      <c r="B92" s="3"/>
      <c r="C92" s="3"/>
      <c r="D92" s="3"/>
      <c r="E92" s="3"/>
      <c r="F92" s="3"/>
      <c r="G92" s="3"/>
      <c r="H92" s="3"/>
      <c r="I92" s="3"/>
      <c r="J92" s="3"/>
      <c r="K92" s="3"/>
      <c r="L92" s="3"/>
      <c r="M92" s="3"/>
      <c r="N92" s="3"/>
      <c r="O92" s="103">
        <f t="shared" si="5"/>
        <v>0</v>
      </c>
      <c r="P92" s="103" t="str">
        <f t="shared" si="4"/>
        <v>menys de 3 anys</v>
      </c>
      <c r="Q92" s="35"/>
      <c r="R92" s="104" t="str">
        <f>IF(Q92="","",IF(Q92="SI","No cal documentació",(CONCATENATE("12a_",'Valoració '!$D$7,"00",A92))))</f>
        <v/>
      </c>
    </row>
    <row r="93" spans="1:18" x14ac:dyDescent="0.25">
      <c r="A93" s="99">
        <v>86</v>
      </c>
      <c r="B93" s="3"/>
      <c r="C93" s="3"/>
      <c r="D93" s="3"/>
      <c r="E93" s="3"/>
      <c r="F93" s="3"/>
      <c r="G93" s="3"/>
      <c r="H93" s="3"/>
      <c r="I93" s="3"/>
      <c r="J93" s="3"/>
      <c r="K93" s="3"/>
      <c r="L93" s="3"/>
      <c r="M93" s="3"/>
      <c r="N93" s="3"/>
      <c r="O93" s="103">
        <f t="shared" si="5"/>
        <v>0</v>
      </c>
      <c r="P93" s="103" t="str">
        <f t="shared" si="4"/>
        <v>menys de 3 anys</v>
      </c>
      <c r="Q93" s="35"/>
      <c r="R93" s="104" t="str">
        <f>IF(Q93="","",IF(Q93="SI","No cal documentació",(CONCATENATE("12a_",'Valoració '!$D$7,"00",A93))))</f>
        <v/>
      </c>
    </row>
    <row r="94" spans="1:18" x14ac:dyDescent="0.25">
      <c r="A94" s="99">
        <v>87</v>
      </c>
      <c r="B94" s="3"/>
      <c r="C94" s="3"/>
      <c r="D94" s="3"/>
      <c r="E94" s="3"/>
      <c r="F94" s="3"/>
      <c r="G94" s="3"/>
      <c r="H94" s="3"/>
      <c r="I94" s="3"/>
      <c r="J94" s="3"/>
      <c r="K94" s="3"/>
      <c r="L94" s="3"/>
      <c r="M94" s="3"/>
      <c r="N94" s="3"/>
      <c r="O94" s="103">
        <f t="shared" si="5"/>
        <v>0</v>
      </c>
      <c r="P94" s="103" t="str">
        <f t="shared" si="4"/>
        <v>menys de 3 anys</v>
      </c>
      <c r="Q94" s="35"/>
      <c r="R94" s="104" t="str">
        <f>IF(Q94="","",IF(Q94="SI","No cal documentació",(CONCATENATE("12a_",'Valoració '!$D$7,"00",A94))))</f>
        <v/>
      </c>
    </row>
    <row r="95" spans="1:18" x14ac:dyDescent="0.25">
      <c r="A95" s="99">
        <v>88</v>
      </c>
      <c r="B95" s="3"/>
      <c r="C95" s="3"/>
      <c r="D95" s="3"/>
      <c r="E95" s="3"/>
      <c r="F95" s="3"/>
      <c r="G95" s="3"/>
      <c r="H95" s="3"/>
      <c r="I95" s="3"/>
      <c r="J95" s="3"/>
      <c r="K95" s="3"/>
      <c r="L95" s="3"/>
      <c r="M95" s="3"/>
      <c r="N95" s="3"/>
      <c r="O95" s="103">
        <f t="shared" si="5"/>
        <v>0</v>
      </c>
      <c r="P95" s="103" t="str">
        <f t="shared" si="4"/>
        <v>menys de 3 anys</v>
      </c>
      <c r="Q95" s="35"/>
      <c r="R95" s="104" t="str">
        <f>IF(Q95="","",IF(Q95="SI","No cal documentació",(CONCATENATE("12a_",'Valoració '!$D$7,"00",A95))))</f>
        <v/>
      </c>
    </row>
    <row r="96" spans="1:18" x14ac:dyDescent="0.25">
      <c r="A96" s="99">
        <v>89</v>
      </c>
      <c r="B96" s="3"/>
      <c r="C96" s="3"/>
      <c r="D96" s="3"/>
      <c r="E96" s="3"/>
      <c r="F96" s="3"/>
      <c r="G96" s="3"/>
      <c r="H96" s="3"/>
      <c r="I96" s="3"/>
      <c r="J96" s="3"/>
      <c r="K96" s="3"/>
      <c r="L96" s="3"/>
      <c r="M96" s="3"/>
      <c r="N96" s="3"/>
      <c r="O96" s="103">
        <f t="shared" si="5"/>
        <v>0</v>
      </c>
      <c r="P96" s="103" t="str">
        <f t="shared" si="4"/>
        <v>menys de 3 anys</v>
      </c>
      <c r="Q96" s="35"/>
      <c r="R96" s="104" t="str">
        <f>IF(Q96="","",IF(Q96="SI","No cal documentació",(CONCATENATE("12a_",'Valoració '!$D$7,"00",A96))))</f>
        <v/>
      </c>
    </row>
    <row r="97" spans="1:18" x14ac:dyDescent="0.25">
      <c r="A97" s="99">
        <v>90</v>
      </c>
      <c r="B97" s="3"/>
      <c r="C97" s="3"/>
      <c r="D97" s="3"/>
      <c r="E97" s="3"/>
      <c r="F97" s="3"/>
      <c r="G97" s="3"/>
      <c r="H97" s="3"/>
      <c r="I97" s="3"/>
      <c r="J97" s="3"/>
      <c r="K97" s="3"/>
      <c r="L97" s="3"/>
      <c r="M97" s="3"/>
      <c r="N97" s="3"/>
      <c r="O97" s="103">
        <f t="shared" si="5"/>
        <v>0</v>
      </c>
      <c r="P97" s="103" t="str">
        <f t="shared" si="4"/>
        <v>menys de 3 anys</v>
      </c>
      <c r="Q97" s="35"/>
      <c r="R97" s="104" t="str">
        <f>IF(Q97="","",IF(Q97="SI","No cal documentació",(CONCATENATE("12a_",'Valoració '!$D$7,"00",A97))))</f>
        <v/>
      </c>
    </row>
    <row r="98" spans="1:18" x14ac:dyDescent="0.25">
      <c r="A98" s="99">
        <v>91</v>
      </c>
      <c r="B98" s="3"/>
      <c r="C98" s="3"/>
      <c r="D98" s="3"/>
      <c r="E98" s="3"/>
      <c r="F98" s="3"/>
      <c r="G98" s="3"/>
      <c r="H98" s="3"/>
      <c r="I98" s="3"/>
      <c r="J98" s="3"/>
      <c r="K98" s="3"/>
      <c r="L98" s="3"/>
      <c r="M98" s="3"/>
      <c r="N98" s="3"/>
      <c r="O98" s="103">
        <f t="shared" si="5"/>
        <v>0</v>
      </c>
      <c r="P98" s="103" t="str">
        <f t="shared" si="4"/>
        <v>menys de 3 anys</v>
      </c>
      <c r="Q98" s="35"/>
      <c r="R98" s="104" t="str">
        <f>IF(Q98="","",IF(Q98="SI","No cal documentació",(CONCATENATE("12a_",'Valoració '!$D$7,"00",A98))))</f>
        <v/>
      </c>
    </row>
    <row r="99" spans="1:18" x14ac:dyDescent="0.25">
      <c r="A99" s="99">
        <v>92</v>
      </c>
      <c r="B99" s="3"/>
      <c r="C99" s="3"/>
      <c r="D99" s="3"/>
      <c r="E99" s="3"/>
      <c r="F99" s="3"/>
      <c r="G99" s="3"/>
      <c r="H99" s="3"/>
      <c r="I99" s="3"/>
      <c r="J99" s="3"/>
      <c r="K99" s="3"/>
      <c r="L99" s="3"/>
      <c r="M99" s="3"/>
      <c r="N99" s="3"/>
      <c r="O99" s="103">
        <f t="shared" si="5"/>
        <v>0</v>
      </c>
      <c r="P99" s="103" t="str">
        <f t="shared" si="4"/>
        <v>menys de 3 anys</v>
      </c>
      <c r="Q99" s="35"/>
      <c r="R99" s="104" t="str">
        <f>IF(Q99="","",IF(Q99="SI","No cal documentació",(CONCATENATE("12a_",'Valoració '!$D$7,"00",A99))))</f>
        <v/>
      </c>
    </row>
    <row r="100" spans="1:18" x14ac:dyDescent="0.25">
      <c r="A100" s="99">
        <v>93</v>
      </c>
      <c r="B100" s="3"/>
      <c r="C100" s="3"/>
      <c r="D100" s="3"/>
      <c r="E100" s="3"/>
      <c r="F100" s="3"/>
      <c r="G100" s="3"/>
      <c r="H100" s="3"/>
      <c r="I100" s="3"/>
      <c r="J100" s="3"/>
      <c r="K100" s="3"/>
      <c r="L100" s="3"/>
      <c r="M100" s="3"/>
      <c r="N100" s="3"/>
      <c r="O100" s="103">
        <f t="shared" si="5"/>
        <v>0</v>
      </c>
      <c r="P100" s="103" t="str">
        <f t="shared" si="4"/>
        <v>menys de 3 anys</v>
      </c>
      <c r="Q100" s="35"/>
      <c r="R100" s="104" t="str">
        <f>IF(Q100="","",IF(Q100="SI","No cal documentació",(CONCATENATE("12a_",'Valoració '!$D$7,"00",A100))))</f>
        <v/>
      </c>
    </row>
    <row r="101" spans="1:18" x14ac:dyDescent="0.25">
      <c r="A101" s="99">
        <v>94</v>
      </c>
      <c r="B101" s="3"/>
      <c r="C101" s="3"/>
      <c r="D101" s="3"/>
      <c r="E101" s="3"/>
      <c r="F101" s="3"/>
      <c r="G101" s="3"/>
      <c r="H101" s="3"/>
      <c r="I101" s="3"/>
      <c r="J101" s="3"/>
      <c r="K101" s="3"/>
      <c r="L101" s="3"/>
      <c r="M101" s="3"/>
      <c r="N101" s="3"/>
      <c r="O101" s="103">
        <f t="shared" si="5"/>
        <v>0</v>
      </c>
      <c r="P101" s="103" t="str">
        <f t="shared" si="4"/>
        <v>menys de 3 anys</v>
      </c>
      <c r="Q101" s="35"/>
      <c r="R101" s="104" t="str">
        <f>IF(Q101="","",IF(Q101="SI","No cal documentació",(CONCATENATE("12a_",'Valoració '!$D$7,"00",A101))))</f>
        <v/>
      </c>
    </row>
    <row r="102" spans="1:18" x14ac:dyDescent="0.25">
      <c r="A102" s="99">
        <v>95</v>
      </c>
      <c r="B102" s="3"/>
      <c r="C102" s="3"/>
      <c r="D102" s="3"/>
      <c r="E102" s="3"/>
      <c r="F102" s="3"/>
      <c r="G102" s="3"/>
      <c r="H102" s="3"/>
      <c r="I102" s="3"/>
      <c r="J102" s="3"/>
      <c r="K102" s="3"/>
      <c r="L102" s="3"/>
      <c r="M102" s="3"/>
      <c r="N102" s="3"/>
      <c r="O102" s="103">
        <f t="shared" si="5"/>
        <v>0</v>
      </c>
      <c r="P102" s="103" t="str">
        <f t="shared" si="4"/>
        <v>menys de 3 anys</v>
      </c>
      <c r="Q102" s="35"/>
      <c r="R102" s="104" t="str">
        <f>IF(Q102="","",IF(Q102="SI","No cal documentació",(CONCATENATE("12a_",'Valoració '!$D$7,"00",A102))))</f>
        <v/>
      </c>
    </row>
    <row r="103" spans="1:18" x14ac:dyDescent="0.25">
      <c r="A103" s="99">
        <v>96</v>
      </c>
      <c r="B103" s="3"/>
      <c r="C103" s="3"/>
      <c r="D103" s="3"/>
      <c r="E103" s="3"/>
      <c r="F103" s="3"/>
      <c r="G103" s="3"/>
      <c r="H103" s="3"/>
      <c r="I103" s="3"/>
      <c r="J103" s="3"/>
      <c r="K103" s="3"/>
      <c r="L103" s="3"/>
      <c r="M103" s="3"/>
      <c r="N103" s="3"/>
      <c r="O103" s="103">
        <f t="shared" si="5"/>
        <v>0</v>
      </c>
      <c r="P103" s="103" t="str">
        <f t="shared" si="4"/>
        <v>menys de 3 anys</v>
      </c>
      <c r="Q103" s="35"/>
      <c r="R103" s="104" t="str">
        <f>IF(Q103="","",IF(Q103="SI","No cal documentació",(CONCATENATE("12a_",'Valoració '!$D$7,"00",A103))))</f>
        <v/>
      </c>
    </row>
    <row r="104" spans="1:18" x14ac:dyDescent="0.25">
      <c r="A104" s="99">
        <v>97</v>
      </c>
      <c r="B104" s="3"/>
      <c r="C104" s="3"/>
      <c r="D104" s="3"/>
      <c r="E104" s="3"/>
      <c r="F104" s="3"/>
      <c r="G104" s="3"/>
      <c r="H104" s="3"/>
      <c r="I104" s="3"/>
      <c r="J104" s="3"/>
      <c r="K104" s="3"/>
      <c r="L104" s="3"/>
      <c r="M104" s="3"/>
      <c r="N104" s="3"/>
      <c r="O104" s="103">
        <f t="shared" si="5"/>
        <v>0</v>
      </c>
      <c r="P104" s="103" t="str">
        <f t="shared" si="4"/>
        <v>menys de 3 anys</v>
      </c>
      <c r="Q104" s="35"/>
      <c r="R104" s="104" t="str">
        <f>IF(Q104="","",IF(Q104="SI","No cal documentació",(CONCATENATE("12a_",'Valoració '!$D$7,"00",A104))))</f>
        <v/>
      </c>
    </row>
    <row r="105" spans="1:18" x14ac:dyDescent="0.25">
      <c r="A105" s="99">
        <v>98</v>
      </c>
      <c r="B105" s="3"/>
      <c r="C105" s="3"/>
      <c r="D105" s="3"/>
      <c r="E105" s="3"/>
      <c r="F105" s="3"/>
      <c r="G105" s="3"/>
      <c r="H105" s="3"/>
      <c r="I105" s="3"/>
      <c r="J105" s="3"/>
      <c r="K105" s="3"/>
      <c r="L105" s="3"/>
      <c r="M105" s="3"/>
      <c r="N105" s="3"/>
      <c r="O105" s="103">
        <f t="shared" si="5"/>
        <v>0</v>
      </c>
      <c r="P105" s="103" t="str">
        <f t="shared" si="4"/>
        <v>menys de 3 anys</v>
      </c>
      <c r="Q105" s="35"/>
      <c r="R105" s="104" t="str">
        <f>IF(Q105="","",IF(Q105="SI","No cal documentació",(CONCATENATE("12a_",'Valoració '!$D$7,"00",A105))))</f>
        <v/>
      </c>
    </row>
    <row r="106" spans="1:18" x14ac:dyDescent="0.25">
      <c r="A106" s="99">
        <v>99</v>
      </c>
      <c r="B106" s="3"/>
      <c r="C106" s="3"/>
      <c r="D106" s="3"/>
      <c r="E106" s="3"/>
      <c r="F106" s="3"/>
      <c r="G106" s="3"/>
      <c r="H106" s="3"/>
      <c r="I106" s="3"/>
      <c r="J106" s="3"/>
      <c r="K106" s="3"/>
      <c r="L106" s="3"/>
      <c r="M106" s="3"/>
      <c r="N106" s="3"/>
      <c r="O106" s="103">
        <f t="shared" si="5"/>
        <v>0</v>
      </c>
      <c r="P106" s="103" t="str">
        <f t="shared" si="4"/>
        <v>menys de 3 anys</v>
      </c>
      <c r="Q106" s="35"/>
      <c r="R106" s="104" t="str">
        <f>IF(Q106="","",IF(Q106="SI","No cal documentació",(CONCATENATE("12a_",'Valoració '!$D$7,"00",A106))))</f>
        <v/>
      </c>
    </row>
    <row r="107" spans="1:18" x14ac:dyDescent="0.25">
      <c r="A107" s="99">
        <v>100</v>
      </c>
      <c r="B107" s="3"/>
      <c r="C107" s="3"/>
      <c r="D107" s="3"/>
      <c r="E107" s="3"/>
      <c r="F107" s="3"/>
      <c r="G107" s="3"/>
      <c r="H107" s="3"/>
      <c r="I107" s="3"/>
      <c r="J107" s="3"/>
      <c r="K107" s="3"/>
      <c r="L107" s="3"/>
      <c r="M107" s="3"/>
      <c r="N107" s="3"/>
      <c r="O107" s="103">
        <f t="shared" si="1"/>
        <v>0</v>
      </c>
      <c r="P107" s="103" t="str">
        <f t="shared" si="4"/>
        <v>menys de 3 anys</v>
      </c>
      <c r="Q107" s="35"/>
      <c r="R107" s="104" t="str">
        <f>IF(Q107="","",IF(Q107="SI","No cal documentació",(CONCATENATE("12a_",'Valoració '!$D$7,"00",A107))))</f>
        <v/>
      </c>
    </row>
  </sheetData>
  <sheetProtection algorithmName="SHA-512" hashValue="wmi8Cs4lT0jru1K/r7jK0Uhlgh1EeruNv/Ie9on7AAce3iUteFuqqAZL1Lua0lhijEOt6Ecu+cOxnz8EPthk6g==" saltValue="3fitBnJRAlb5Y6/yHuIvtw==" spinCount="100000" sheet="1" objects="1" scenarios="1"/>
  <mergeCells count="1">
    <mergeCell ref="A6:M6"/>
  </mergeCells>
  <dataValidations count="1">
    <dataValidation type="list" allowBlank="1" showInputMessage="1" showErrorMessage="1" sqref="J8:K107 H8:H107 Q8:Q107">
      <formula1>"si, no"</formula1>
    </dataValidation>
  </dataValidations>
  <hyperlinks>
    <hyperlink ref="T4" r:id="rId1"/>
    <hyperlink ref="A4" r:id="rId2"/>
  </hyperlinks>
  <pageMargins left="0.7" right="0.7" top="0.75" bottom="0.75" header="0.3" footer="0.3"/>
  <pageSetup paperSize="9"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5"/>
  <dimension ref="A1:T107"/>
  <sheetViews>
    <sheetView topLeftCell="A3" workbookViewId="0">
      <selection activeCell="A6" sqref="A6:K6"/>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34.5703125" customWidth="1"/>
    <col min="7" max="7" width="10.5703125" customWidth="1"/>
    <col min="8" max="8" width="10.28515625" customWidth="1"/>
    <col min="9" max="9" width="14.140625" customWidth="1"/>
    <col min="10" max="10" width="12.7109375" customWidth="1"/>
    <col min="11" max="11" width="13.42578125" customWidth="1"/>
    <col min="12" max="13" width="13.5703125" customWidth="1"/>
    <col min="14" max="14" width="16.85546875" customWidth="1"/>
    <col min="15" max="15" width="14.28515625" customWidth="1"/>
    <col min="16" max="16" width="19" customWidth="1"/>
  </cols>
  <sheetData>
    <row r="1" spans="1:20" x14ac:dyDescent="0.25">
      <c r="A1" s="8" t="s">
        <v>17</v>
      </c>
      <c r="R1" s="5"/>
    </row>
    <row r="2" spans="1:20" x14ac:dyDescent="0.25">
      <c r="A2" s="9" t="s">
        <v>32</v>
      </c>
      <c r="R2" s="5"/>
    </row>
    <row r="3" spans="1:20" x14ac:dyDescent="0.25">
      <c r="A3" s="8"/>
      <c r="R3" s="5"/>
    </row>
    <row r="4" spans="1:20" ht="26.25" customHeight="1" x14ac:dyDescent="0.3">
      <c r="A4" s="19" t="s">
        <v>73</v>
      </c>
      <c r="B4" s="105" t="s">
        <v>319</v>
      </c>
      <c r="C4" s="106"/>
      <c r="D4" s="107"/>
      <c r="R4" s="5"/>
      <c r="T4" s="19" t="s">
        <v>73</v>
      </c>
    </row>
    <row r="5" spans="1:20" x14ac:dyDescent="0.25">
      <c r="A5" s="8"/>
      <c r="G5" s="122">
        <f>COUNTIF(G8:G107,"si")</f>
        <v>0</v>
      </c>
      <c r="H5" s="122">
        <f>COUNTIF(H8:H107,"si")</f>
        <v>0</v>
      </c>
      <c r="I5" s="122">
        <f>COUNTIF(I8:I107,"si")</f>
        <v>0</v>
      </c>
      <c r="R5" s="5"/>
    </row>
    <row r="6" spans="1:20" ht="15.75" x14ac:dyDescent="0.25">
      <c r="A6" s="270" t="s">
        <v>106</v>
      </c>
      <c r="B6" s="270"/>
      <c r="C6" s="270"/>
      <c r="D6" s="270"/>
      <c r="E6" s="270"/>
      <c r="F6" s="270"/>
      <c r="G6" s="270"/>
      <c r="H6" s="270"/>
      <c r="I6" s="270"/>
      <c r="J6" s="270"/>
      <c r="K6" s="270"/>
    </row>
    <row r="7" spans="1:20" ht="60" x14ac:dyDescent="0.25">
      <c r="A7" s="99" t="s">
        <v>31</v>
      </c>
      <c r="B7" s="100" t="s">
        <v>18</v>
      </c>
      <c r="C7" s="100" t="s">
        <v>19</v>
      </c>
      <c r="D7" s="100" t="s">
        <v>20</v>
      </c>
      <c r="E7" s="100" t="s">
        <v>21</v>
      </c>
      <c r="F7" s="100" t="s">
        <v>157</v>
      </c>
      <c r="G7" s="100" t="s">
        <v>317</v>
      </c>
      <c r="H7" s="100" t="s">
        <v>318</v>
      </c>
      <c r="I7" s="100" t="s">
        <v>46</v>
      </c>
      <c r="J7" s="100" t="s">
        <v>26</v>
      </c>
      <c r="K7" s="100" t="s">
        <v>27</v>
      </c>
      <c r="L7" s="100" t="s">
        <v>28</v>
      </c>
      <c r="M7" s="100" t="s">
        <v>57</v>
      </c>
      <c r="N7" s="102" t="s">
        <v>304</v>
      </c>
      <c r="O7" s="102" t="s">
        <v>74</v>
      </c>
      <c r="P7" s="96" t="s">
        <v>29</v>
      </c>
    </row>
    <row r="8" spans="1:20" x14ac:dyDescent="0.25">
      <c r="A8" s="99">
        <v>1</v>
      </c>
      <c r="B8" s="3"/>
      <c r="C8" s="3"/>
      <c r="D8" s="3"/>
      <c r="E8" s="3"/>
      <c r="F8" s="3"/>
      <c r="G8" s="3"/>
      <c r="H8" s="3"/>
      <c r="I8" s="3"/>
      <c r="J8" s="3"/>
      <c r="K8" s="3"/>
      <c r="L8" s="3"/>
      <c r="M8" s="103">
        <f>(L8-K8)/365</f>
        <v>0</v>
      </c>
      <c r="N8" s="103" t="str">
        <f>IF(M8&gt;=3,"arriba als 3 anys","no arriba als 3 anys")</f>
        <v>no arriba als 3 anys</v>
      </c>
      <c r="O8" s="35"/>
      <c r="P8" s="108" t="str">
        <f>IF(O8="","",IF(O8="SI","No cal documentació",(CONCATENATE("12b_",'Valoració '!$D$7,"00",A8))))</f>
        <v/>
      </c>
    </row>
    <row r="9" spans="1:20" x14ac:dyDescent="0.25">
      <c r="A9" s="99">
        <v>2</v>
      </c>
      <c r="B9" s="3"/>
      <c r="C9" s="3"/>
      <c r="D9" s="3"/>
      <c r="E9" s="3"/>
      <c r="F9" s="3"/>
      <c r="G9" s="3"/>
      <c r="H9" s="3"/>
      <c r="I9" s="3"/>
      <c r="J9" s="3"/>
      <c r="K9" s="3"/>
      <c r="L9" s="3"/>
      <c r="M9" s="103">
        <f t="shared" ref="M9:M107" si="0">(L9-K9)/365</f>
        <v>0</v>
      </c>
      <c r="N9" s="103" t="str">
        <f t="shared" ref="N9:N72" si="1">IF(M9&gt;=3,"arriba als 3 anys","no arriba als 3 anys")</f>
        <v>no arriba als 3 anys</v>
      </c>
      <c r="O9" s="35"/>
      <c r="P9" s="108" t="str">
        <f>IF(O9="","",IF(O9="SI","No cal documentació",IF(#REF!&gt;0,(CONCATENATE("12c_",'Valoració '!$D$7,"00",A9))," ")))</f>
        <v/>
      </c>
    </row>
    <row r="10" spans="1:20" x14ac:dyDescent="0.25">
      <c r="A10" s="99">
        <v>3</v>
      </c>
      <c r="B10" s="3"/>
      <c r="C10" s="3"/>
      <c r="D10" s="3"/>
      <c r="E10" s="3"/>
      <c r="F10" s="3"/>
      <c r="G10" s="3"/>
      <c r="H10" s="3"/>
      <c r="I10" s="3"/>
      <c r="J10" s="3"/>
      <c r="K10" s="3"/>
      <c r="L10" s="3"/>
      <c r="M10" s="103">
        <f t="shared" si="0"/>
        <v>0</v>
      </c>
      <c r="N10" s="103" t="str">
        <f t="shared" si="1"/>
        <v>no arriba als 3 anys</v>
      </c>
      <c r="O10" s="35"/>
      <c r="P10" s="108" t="str">
        <f>IF(O10="","",IF(O10="SI","No cal documentació",IF(#REF!&gt;0,(CONCATENATE("12c_",'Valoració '!$D$7,"00",A10))," ")))</f>
        <v/>
      </c>
    </row>
    <row r="11" spans="1:20" x14ac:dyDescent="0.25">
      <c r="A11" s="99">
        <v>4</v>
      </c>
      <c r="B11" s="3"/>
      <c r="C11" s="3"/>
      <c r="D11" s="3"/>
      <c r="E11" s="3"/>
      <c r="F11" s="3"/>
      <c r="G11" s="3"/>
      <c r="H11" s="3"/>
      <c r="I11" s="3"/>
      <c r="J11" s="3"/>
      <c r="K11" s="3"/>
      <c r="L11" s="3"/>
      <c r="M11" s="103">
        <f t="shared" si="0"/>
        <v>0</v>
      </c>
      <c r="N11" s="103" t="str">
        <f t="shared" si="1"/>
        <v>no arriba als 3 anys</v>
      </c>
      <c r="O11" s="35"/>
      <c r="P11" s="108" t="str">
        <f>IF(O11="","",IF(O11="SI","No cal documentació",IF(#REF!&gt;0,(CONCATENATE("12c_",'Valoració '!$D$7,"00",A11))," ")))</f>
        <v/>
      </c>
    </row>
    <row r="12" spans="1:20" x14ac:dyDescent="0.25">
      <c r="A12" s="99">
        <v>5</v>
      </c>
      <c r="B12" s="3"/>
      <c r="C12" s="3"/>
      <c r="D12" s="3"/>
      <c r="E12" s="3"/>
      <c r="F12" s="3"/>
      <c r="G12" s="3"/>
      <c r="H12" s="3"/>
      <c r="I12" s="3"/>
      <c r="J12" s="3"/>
      <c r="K12" s="3"/>
      <c r="L12" s="3"/>
      <c r="M12" s="103">
        <f t="shared" si="0"/>
        <v>0</v>
      </c>
      <c r="N12" s="103" t="str">
        <f t="shared" si="1"/>
        <v>no arriba als 3 anys</v>
      </c>
      <c r="O12" s="35"/>
      <c r="P12" s="108" t="str">
        <f>IF(O12="","",IF(O12="SI","No cal documentació",IF(#REF!&gt;0,(CONCATENATE("12c_",'Valoració '!$D$7,"00",A12))," ")))</f>
        <v/>
      </c>
    </row>
    <row r="13" spans="1:20" x14ac:dyDescent="0.25">
      <c r="A13" s="99">
        <v>6</v>
      </c>
      <c r="B13" s="3"/>
      <c r="C13" s="3"/>
      <c r="D13" s="3"/>
      <c r="E13" s="3"/>
      <c r="F13" s="3"/>
      <c r="G13" s="3"/>
      <c r="H13" s="3"/>
      <c r="I13" s="3"/>
      <c r="J13" s="3"/>
      <c r="K13" s="3"/>
      <c r="L13" s="3"/>
      <c r="M13" s="103">
        <f t="shared" si="0"/>
        <v>0</v>
      </c>
      <c r="N13" s="103" t="str">
        <f t="shared" si="1"/>
        <v>no arriba als 3 anys</v>
      </c>
      <c r="O13" s="35"/>
      <c r="P13" s="108" t="str">
        <f>IF(O13="","",IF(O13="SI","No cal documentació",IF(#REF!&gt;0,(CONCATENATE("12c_",'Valoració '!$D$7,"00",A13))," ")))</f>
        <v/>
      </c>
    </row>
    <row r="14" spans="1:20" x14ac:dyDescent="0.25">
      <c r="A14" s="99">
        <v>7</v>
      </c>
      <c r="B14" s="3"/>
      <c r="C14" s="3"/>
      <c r="D14" s="3"/>
      <c r="E14" s="3"/>
      <c r="F14" s="3"/>
      <c r="G14" s="3"/>
      <c r="H14" s="3"/>
      <c r="I14" s="3"/>
      <c r="J14" s="3"/>
      <c r="K14" s="3"/>
      <c r="L14" s="3"/>
      <c r="M14" s="103">
        <f t="shared" si="0"/>
        <v>0</v>
      </c>
      <c r="N14" s="103" t="str">
        <f t="shared" si="1"/>
        <v>no arriba als 3 anys</v>
      </c>
      <c r="O14" s="35"/>
      <c r="P14" s="108" t="str">
        <f>IF(O14="","",IF(O14="SI","No cal documentació",IF(#REF!&gt;0,(CONCATENATE("12c_",'Valoració '!$D$7,"00",A14))," ")))</f>
        <v/>
      </c>
    </row>
    <row r="15" spans="1:20" x14ac:dyDescent="0.25">
      <c r="A15" s="99">
        <v>8</v>
      </c>
      <c r="B15" s="3"/>
      <c r="C15" s="3"/>
      <c r="D15" s="3"/>
      <c r="E15" s="3"/>
      <c r="F15" s="3"/>
      <c r="G15" s="3"/>
      <c r="H15" s="3"/>
      <c r="I15" s="3"/>
      <c r="J15" s="3"/>
      <c r="K15" s="3"/>
      <c r="L15" s="3"/>
      <c r="M15" s="103">
        <f t="shared" si="0"/>
        <v>0</v>
      </c>
      <c r="N15" s="103" t="str">
        <f t="shared" si="1"/>
        <v>no arriba als 3 anys</v>
      </c>
      <c r="O15" s="35"/>
      <c r="P15" s="108" t="str">
        <f>IF(O15="","",IF(O15="SI","No cal documentació",IF(#REF!&gt;0,(CONCATENATE("12c_",'Valoració '!$D$7,"00",A15))," ")))</f>
        <v/>
      </c>
    </row>
    <row r="16" spans="1:20" x14ac:dyDescent="0.25">
      <c r="A16" s="99">
        <v>9</v>
      </c>
      <c r="B16" s="3"/>
      <c r="C16" s="3"/>
      <c r="D16" s="3"/>
      <c r="E16" s="3"/>
      <c r="F16" s="3"/>
      <c r="G16" s="3"/>
      <c r="H16" s="3"/>
      <c r="I16" s="3"/>
      <c r="J16" s="3"/>
      <c r="K16" s="3"/>
      <c r="L16" s="3"/>
      <c r="M16" s="103">
        <f t="shared" si="0"/>
        <v>0</v>
      </c>
      <c r="N16" s="103" t="str">
        <f t="shared" si="1"/>
        <v>no arriba als 3 anys</v>
      </c>
      <c r="O16" s="35"/>
      <c r="P16" s="108" t="str">
        <f>IF(O16="","",IF(O16="SI","No cal documentació",IF(#REF!&gt;0,(CONCATENATE("12c_",'Valoració '!$D$7,"00",A16))," ")))</f>
        <v/>
      </c>
    </row>
    <row r="17" spans="1:16" x14ac:dyDescent="0.25">
      <c r="A17" s="99">
        <v>10</v>
      </c>
      <c r="B17" s="3"/>
      <c r="C17" s="3"/>
      <c r="D17" s="3"/>
      <c r="E17" s="3"/>
      <c r="F17" s="3"/>
      <c r="G17" s="3"/>
      <c r="H17" s="3"/>
      <c r="I17" s="3"/>
      <c r="J17" s="3"/>
      <c r="K17" s="3"/>
      <c r="L17" s="3"/>
      <c r="M17" s="103">
        <f t="shared" si="0"/>
        <v>0</v>
      </c>
      <c r="N17" s="103" t="str">
        <f t="shared" si="1"/>
        <v>no arriba als 3 anys</v>
      </c>
      <c r="O17" s="35"/>
      <c r="P17" s="108" t="str">
        <f>IF(O17="","",IF(O17="SI","No cal documentació",IF(#REF!&gt;0,(CONCATENATE("12c_",'Valoració '!$D$7,"00",A17))," ")))</f>
        <v/>
      </c>
    </row>
    <row r="18" spans="1:16" x14ac:dyDescent="0.25">
      <c r="A18" s="99">
        <v>11</v>
      </c>
      <c r="B18" s="3"/>
      <c r="C18" s="3"/>
      <c r="D18" s="3"/>
      <c r="E18" s="3"/>
      <c r="F18" s="3"/>
      <c r="G18" s="3"/>
      <c r="H18" s="3"/>
      <c r="I18" s="3"/>
      <c r="J18" s="3"/>
      <c r="K18" s="3"/>
      <c r="L18" s="3"/>
      <c r="M18" s="103">
        <f t="shared" si="0"/>
        <v>0</v>
      </c>
      <c r="N18" s="103" t="str">
        <f t="shared" si="1"/>
        <v>no arriba als 3 anys</v>
      </c>
      <c r="O18" s="35"/>
      <c r="P18" s="108" t="str">
        <f>IF(O18="","",IF(O18="SI","No cal documentació",IF(#REF!&gt;0,(CONCATENATE("12c_",'Valoració '!$D$7,"00",A18))," ")))</f>
        <v/>
      </c>
    </row>
    <row r="19" spans="1:16" x14ac:dyDescent="0.25">
      <c r="A19" s="99">
        <v>12</v>
      </c>
      <c r="B19" s="3"/>
      <c r="C19" s="3"/>
      <c r="D19" s="3"/>
      <c r="E19" s="3"/>
      <c r="F19" s="3"/>
      <c r="G19" s="3"/>
      <c r="H19" s="3"/>
      <c r="I19" s="3"/>
      <c r="J19" s="3"/>
      <c r="K19" s="3"/>
      <c r="L19" s="3"/>
      <c r="M19" s="103">
        <f t="shared" si="0"/>
        <v>0</v>
      </c>
      <c r="N19" s="103" t="str">
        <f t="shared" si="1"/>
        <v>no arriba als 3 anys</v>
      </c>
      <c r="O19" s="35"/>
      <c r="P19" s="108" t="str">
        <f>IF(O19="","",IF(O19="SI","No cal documentació",IF(#REF!&gt;0,(CONCATENATE("12c_",'Valoració '!$D$7,"00",A19))," ")))</f>
        <v/>
      </c>
    </row>
    <row r="20" spans="1:16" x14ac:dyDescent="0.25">
      <c r="A20" s="99">
        <v>13</v>
      </c>
      <c r="B20" s="3"/>
      <c r="C20" s="3"/>
      <c r="D20" s="3"/>
      <c r="E20" s="3"/>
      <c r="F20" s="3"/>
      <c r="G20" s="3"/>
      <c r="H20" s="3"/>
      <c r="I20" s="3"/>
      <c r="J20" s="3"/>
      <c r="K20" s="3"/>
      <c r="L20" s="3"/>
      <c r="M20" s="103">
        <f t="shared" si="0"/>
        <v>0</v>
      </c>
      <c r="N20" s="103" t="str">
        <f t="shared" si="1"/>
        <v>no arriba als 3 anys</v>
      </c>
      <c r="O20" s="35"/>
      <c r="P20" s="108" t="str">
        <f>IF(O20="","",IF(O20="SI","No cal documentació",IF(#REF!&gt;0,(CONCATENATE("12c_",'Valoració '!$D$7,"00",A20))," ")))</f>
        <v/>
      </c>
    </row>
    <row r="21" spans="1:16" x14ac:dyDescent="0.25">
      <c r="A21" s="99">
        <v>14</v>
      </c>
      <c r="B21" s="3"/>
      <c r="C21" s="3"/>
      <c r="D21" s="3"/>
      <c r="E21" s="3"/>
      <c r="F21" s="3"/>
      <c r="G21" s="3"/>
      <c r="H21" s="3"/>
      <c r="I21" s="3"/>
      <c r="J21" s="3"/>
      <c r="K21" s="3"/>
      <c r="L21" s="3"/>
      <c r="M21" s="103">
        <f t="shared" si="0"/>
        <v>0</v>
      </c>
      <c r="N21" s="103" t="str">
        <f t="shared" si="1"/>
        <v>no arriba als 3 anys</v>
      </c>
      <c r="O21" s="35"/>
      <c r="P21" s="108" t="str">
        <f>IF(O21="","",IF(O21="SI","No cal documentació",IF(#REF!&gt;0,(CONCATENATE("12c_",'Valoració '!$D$7,"00",A21))," ")))</f>
        <v/>
      </c>
    </row>
    <row r="22" spans="1:16" x14ac:dyDescent="0.25">
      <c r="A22" s="99">
        <v>15</v>
      </c>
      <c r="B22" s="3"/>
      <c r="C22" s="3"/>
      <c r="D22" s="3"/>
      <c r="E22" s="3"/>
      <c r="F22" s="3"/>
      <c r="G22" s="3"/>
      <c r="H22" s="3"/>
      <c r="I22" s="3"/>
      <c r="J22" s="3"/>
      <c r="K22" s="3"/>
      <c r="L22" s="3"/>
      <c r="M22" s="103">
        <f t="shared" si="0"/>
        <v>0</v>
      </c>
      <c r="N22" s="103" t="str">
        <f t="shared" si="1"/>
        <v>no arriba als 3 anys</v>
      </c>
      <c r="O22" s="35"/>
      <c r="P22" s="108" t="str">
        <f>IF(O22="","",IF(O22="SI","No cal documentació",IF(#REF!&gt;0,(CONCATENATE("12c_",'Valoració '!$D$7,"00",A22))," ")))</f>
        <v/>
      </c>
    </row>
    <row r="23" spans="1:16" x14ac:dyDescent="0.25">
      <c r="A23" s="99">
        <v>16</v>
      </c>
      <c r="B23" s="3"/>
      <c r="C23" s="3"/>
      <c r="D23" s="3"/>
      <c r="E23" s="3"/>
      <c r="F23" s="3"/>
      <c r="G23" s="3"/>
      <c r="H23" s="3"/>
      <c r="I23" s="3"/>
      <c r="J23" s="3"/>
      <c r="K23" s="3"/>
      <c r="L23" s="3"/>
      <c r="M23" s="103">
        <f t="shared" si="0"/>
        <v>0</v>
      </c>
      <c r="N23" s="103" t="str">
        <f t="shared" si="1"/>
        <v>no arriba als 3 anys</v>
      </c>
      <c r="O23" s="35"/>
      <c r="P23" s="108" t="str">
        <f>IF(O23="","",IF(O23="SI","No cal documentació",IF(#REF!&gt;0,(CONCATENATE("12c_",'Valoració '!$D$7,"00",A23))," ")))</f>
        <v/>
      </c>
    </row>
    <row r="24" spans="1:16" x14ac:dyDescent="0.25">
      <c r="A24" s="99">
        <v>17</v>
      </c>
      <c r="B24" s="3"/>
      <c r="C24" s="3"/>
      <c r="D24" s="3"/>
      <c r="E24" s="3"/>
      <c r="F24" s="3"/>
      <c r="G24" s="3"/>
      <c r="H24" s="3"/>
      <c r="I24" s="3"/>
      <c r="J24" s="3"/>
      <c r="K24" s="3"/>
      <c r="L24" s="3"/>
      <c r="M24" s="103">
        <f t="shared" si="0"/>
        <v>0</v>
      </c>
      <c r="N24" s="103" t="str">
        <f t="shared" si="1"/>
        <v>no arriba als 3 anys</v>
      </c>
      <c r="O24" s="35"/>
      <c r="P24" s="108" t="str">
        <f>IF(O24="","",IF(O24="SI","No cal documentació",IF(#REF!&gt;0,(CONCATENATE("12c_",'Valoració '!$D$7,"00",A24))," ")))</f>
        <v/>
      </c>
    </row>
    <row r="25" spans="1:16" x14ac:dyDescent="0.25">
      <c r="A25" s="99">
        <v>18</v>
      </c>
      <c r="B25" s="3"/>
      <c r="C25" s="3"/>
      <c r="D25" s="3"/>
      <c r="E25" s="3"/>
      <c r="F25" s="3"/>
      <c r="G25" s="3"/>
      <c r="H25" s="3"/>
      <c r="I25" s="3"/>
      <c r="J25" s="3"/>
      <c r="K25" s="3"/>
      <c r="L25" s="3"/>
      <c r="M25" s="103">
        <f t="shared" si="0"/>
        <v>0</v>
      </c>
      <c r="N25" s="103" t="str">
        <f t="shared" si="1"/>
        <v>no arriba als 3 anys</v>
      </c>
      <c r="O25" s="35"/>
      <c r="P25" s="108" t="str">
        <f>IF(O25="","",IF(O25="SI","No cal documentació",IF(#REF!&gt;0,(CONCATENATE("12c_",'Valoració '!$D$7,"00",A25))," ")))</f>
        <v/>
      </c>
    </row>
    <row r="26" spans="1:16" x14ac:dyDescent="0.25">
      <c r="A26" s="99">
        <v>19</v>
      </c>
      <c r="B26" s="3"/>
      <c r="C26" s="3"/>
      <c r="D26" s="3"/>
      <c r="E26" s="3"/>
      <c r="F26" s="3"/>
      <c r="G26" s="3"/>
      <c r="H26" s="3"/>
      <c r="I26" s="3"/>
      <c r="J26" s="3"/>
      <c r="K26" s="3"/>
      <c r="L26" s="3"/>
      <c r="M26" s="103">
        <f t="shared" si="0"/>
        <v>0</v>
      </c>
      <c r="N26" s="103" t="str">
        <f t="shared" si="1"/>
        <v>no arriba als 3 anys</v>
      </c>
      <c r="O26" s="35"/>
      <c r="P26" s="108" t="str">
        <f>IF(O26="","",IF(O26="SI","No cal documentació",IF(#REF!&gt;0,(CONCATENATE("12c_",'Valoració '!$D$7,"00",A26))," ")))</f>
        <v/>
      </c>
    </row>
    <row r="27" spans="1:16" x14ac:dyDescent="0.25">
      <c r="A27" s="99">
        <v>20</v>
      </c>
      <c r="B27" s="3"/>
      <c r="C27" s="3"/>
      <c r="D27" s="3"/>
      <c r="E27" s="3"/>
      <c r="F27" s="3"/>
      <c r="G27" s="3"/>
      <c r="H27" s="3"/>
      <c r="I27" s="3"/>
      <c r="J27" s="3"/>
      <c r="K27" s="3"/>
      <c r="L27" s="3"/>
      <c r="M27" s="103">
        <f t="shared" ref="M27:M90" si="2">(L27-K27)/365</f>
        <v>0</v>
      </c>
      <c r="N27" s="103" t="str">
        <f t="shared" si="1"/>
        <v>no arriba als 3 anys</v>
      </c>
      <c r="O27" s="35"/>
      <c r="P27" s="108" t="str">
        <f>IF(O27="","",IF(O27="SI","No cal documentació",IF(#REF!&gt;0,(CONCATENATE("12c_",'Valoració '!$D$7,"00",A27))," ")))</f>
        <v/>
      </c>
    </row>
    <row r="28" spans="1:16" x14ac:dyDescent="0.25">
      <c r="A28" s="99">
        <v>21</v>
      </c>
      <c r="B28" s="3"/>
      <c r="C28" s="3"/>
      <c r="D28" s="3"/>
      <c r="E28" s="3"/>
      <c r="F28" s="3"/>
      <c r="G28" s="3"/>
      <c r="H28" s="3"/>
      <c r="I28" s="3"/>
      <c r="J28" s="3"/>
      <c r="K28" s="3"/>
      <c r="L28" s="3"/>
      <c r="M28" s="103">
        <f t="shared" si="2"/>
        <v>0</v>
      </c>
      <c r="N28" s="103" t="str">
        <f t="shared" si="1"/>
        <v>no arriba als 3 anys</v>
      </c>
      <c r="O28" s="35"/>
      <c r="P28" s="108" t="str">
        <f>IF(O28="","",IF(O28="SI","No cal documentació",IF(#REF!&gt;0,(CONCATENATE("12c_",'Valoració '!$D$7,"00",A28))," ")))</f>
        <v/>
      </c>
    </row>
    <row r="29" spans="1:16" x14ac:dyDescent="0.25">
      <c r="A29" s="99">
        <v>22</v>
      </c>
      <c r="B29" s="3"/>
      <c r="C29" s="3"/>
      <c r="D29" s="3"/>
      <c r="E29" s="3"/>
      <c r="F29" s="3"/>
      <c r="G29" s="3"/>
      <c r="H29" s="3"/>
      <c r="I29" s="3"/>
      <c r="J29" s="3"/>
      <c r="K29" s="3"/>
      <c r="L29" s="3"/>
      <c r="M29" s="103">
        <f t="shared" si="2"/>
        <v>0</v>
      </c>
      <c r="N29" s="103" t="str">
        <f t="shared" si="1"/>
        <v>no arriba als 3 anys</v>
      </c>
      <c r="O29" s="35"/>
      <c r="P29" s="108" t="str">
        <f>IF(O29="","",IF(O29="SI","No cal documentació",IF(#REF!&gt;0,(CONCATENATE("12c_",'Valoració '!$D$7,"00",A29))," ")))</f>
        <v/>
      </c>
    </row>
    <row r="30" spans="1:16" x14ac:dyDescent="0.25">
      <c r="A30" s="99">
        <v>23</v>
      </c>
      <c r="B30" s="3"/>
      <c r="C30" s="3"/>
      <c r="D30" s="3"/>
      <c r="E30" s="3"/>
      <c r="F30" s="3"/>
      <c r="G30" s="3"/>
      <c r="H30" s="3"/>
      <c r="I30" s="3"/>
      <c r="J30" s="3"/>
      <c r="K30" s="3"/>
      <c r="L30" s="3"/>
      <c r="M30" s="103">
        <f t="shared" si="2"/>
        <v>0</v>
      </c>
      <c r="N30" s="103" t="str">
        <f t="shared" si="1"/>
        <v>no arriba als 3 anys</v>
      </c>
      <c r="O30" s="35"/>
      <c r="P30" s="108" t="str">
        <f>IF(O30="","",IF(O30="SI","No cal documentació",IF(#REF!&gt;0,(CONCATENATE("12c_",'Valoració '!$D$7,"00",A30))," ")))</f>
        <v/>
      </c>
    </row>
    <row r="31" spans="1:16" x14ac:dyDescent="0.25">
      <c r="A31" s="99">
        <v>24</v>
      </c>
      <c r="B31" s="3"/>
      <c r="C31" s="3"/>
      <c r="D31" s="3"/>
      <c r="E31" s="3"/>
      <c r="F31" s="3"/>
      <c r="G31" s="3"/>
      <c r="H31" s="3"/>
      <c r="I31" s="3"/>
      <c r="J31" s="3"/>
      <c r="K31" s="3"/>
      <c r="L31" s="3"/>
      <c r="M31" s="103">
        <f t="shared" si="2"/>
        <v>0</v>
      </c>
      <c r="N31" s="103" t="str">
        <f t="shared" si="1"/>
        <v>no arriba als 3 anys</v>
      </c>
      <c r="O31" s="35"/>
      <c r="P31" s="108" t="str">
        <f>IF(O31="","",IF(O31="SI","No cal documentació",IF(#REF!&gt;0,(CONCATENATE("12c_",'Valoració '!$D$7,"00",A31))," ")))</f>
        <v/>
      </c>
    </row>
    <row r="32" spans="1:16" x14ac:dyDescent="0.25">
      <c r="A32" s="99">
        <v>25</v>
      </c>
      <c r="B32" s="3"/>
      <c r="C32" s="3"/>
      <c r="D32" s="3"/>
      <c r="E32" s="3"/>
      <c r="F32" s="3"/>
      <c r="G32" s="3"/>
      <c r="H32" s="3"/>
      <c r="I32" s="3"/>
      <c r="J32" s="3"/>
      <c r="K32" s="3"/>
      <c r="L32" s="3"/>
      <c r="M32" s="103">
        <f t="shared" si="2"/>
        <v>0</v>
      </c>
      <c r="N32" s="103" t="str">
        <f t="shared" si="1"/>
        <v>no arriba als 3 anys</v>
      </c>
      <c r="O32" s="35"/>
      <c r="P32" s="108" t="str">
        <f>IF(O32="","",IF(O32="SI","No cal documentació",IF(#REF!&gt;0,(CONCATENATE("12c_",'Valoració '!$D$7,"00",A32))," ")))</f>
        <v/>
      </c>
    </row>
    <row r="33" spans="1:16" x14ac:dyDescent="0.25">
      <c r="A33" s="99">
        <v>26</v>
      </c>
      <c r="B33" s="3"/>
      <c r="C33" s="3"/>
      <c r="D33" s="3"/>
      <c r="E33" s="3"/>
      <c r="F33" s="3"/>
      <c r="G33" s="3"/>
      <c r="H33" s="3"/>
      <c r="I33" s="3"/>
      <c r="J33" s="3"/>
      <c r="K33" s="3"/>
      <c r="L33" s="3"/>
      <c r="M33" s="103">
        <f t="shared" si="2"/>
        <v>0</v>
      </c>
      <c r="N33" s="103" t="str">
        <f t="shared" si="1"/>
        <v>no arriba als 3 anys</v>
      </c>
      <c r="O33" s="35"/>
      <c r="P33" s="108" t="str">
        <f>IF(O33="","",IF(O33="SI","No cal documentació",IF(#REF!&gt;0,(CONCATENATE("12c_",'Valoració '!$D$7,"00",A33))," ")))</f>
        <v/>
      </c>
    </row>
    <row r="34" spans="1:16" x14ac:dyDescent="0.25">
      <c r="A34" s="99">
        <v>27</v>
      </c>
      <c r="B34" s="3"/>
      <c r="C34" s="3"/>
      <c r="D34" s="3"/>
      <c r="E34" s="3"/>
      <c r="F34" s="3"/>
      <c r="G34" s="3"/>
      <c r="H34" s="3"/>
      <c r="I34" s="3"/>
      <c r="J34" s="3"/>
      <c r="K34" s="3"/>
      <c r="L34" s="3"/>
      <c r="M34" s="103">
        <f t="shared" si="2"/>
        <v>0</v>
      </c>
      <c r="N34" s="103" t="str">
        <f t="shared" si="1"/>
        <v>no arriba als 3 anys</v>
      </c>
      <c r="O34" s="35"/>
      <c r="P34" s="108" t="str">
        <f>IF(O34="","",IF(O34="SI","No cal documentació",IF(#REF!&gt;0,(CONCATENATE("12c_",'Valoració '!$D$7,"00",A34))," ")))</f>
        <v/>
      </c>
    </row>
    <row r="35" spans="1:16" x14ac:dyDescent="0.25">
      <c r="A35" s="99">
        <v>28</v>
      </c>
      <c r="B35" s="3"/>
      <c r="C35" s="3"/>
      <c r="D35" s="3"/>
      <c r="E35" s="3"/>
      <c r="F35" s="3"/>
      <c r="G35" s="3"/>
      <c r="H35" s="3"/>
      <c r="I35" s="3"/>
      <c r="J35" s="3"/>
      <c r="K35" s="3"/>
      <c r="L35" s="3"/>
      <c r="M35" s="103">
        <f t="shared" si="2"/>
        <v>0</v>
      </c>
      <c r="N35" s="103" t="str">
        <f t="shared" si="1"/>
        <v>no arriba als 3 anys</v>
      </c>
      <c r="O35" s="35"/>
      <c r="P35" s="108" t="str">
        <f>IF(O35="","",IF(O35="SI","No cal documentació",IF(#REF!&gt;0,(CONCATENATE("12c_",'Valoració '!$D$7,"00",A35))," ")))</f>
        <v/>
      </c>
    </row>
    <row r="36" spans="1:16" x14ac:dyDescent="0.25">
      <c r="A36" s="99">
        <v>29</v>
      </c>
      <c r="B36" s="3"/>
      <c r="C36" s="3"/>
      <c r="D36" s="3"/>
      <c r="E36" s="3"/>
      <c r="F36" s="3"/>
      <c r="G36" s="3"/>
      <c r="H36" s="3"/>
      <c r="I36" s="3"/>
      <c r="J36" s="3"/>
      <c r="K36" s="3"/>
      <c r="L36" s="3"/>
      <c r="M36" s="103">
        <f t="shared" si="2"/>
        <v>0</v>
      </c>
      <c r="N36" s="103" t="str">
        <f t="shared" si="1"/>
        <v>no arriba als 3 anys</v>
      </c>
      <c r="O36" s="35"/>
      <c r="P36" s="108" t="str">
        <f>IF(O36="","",IF(O36="SI","No cal documentació",IF(#REF!&gt;0,(CONCATENATE("12c_",'Valoració '!$D$7,"00",A36))," ")))</f>
        <v/>
      </c>
    </row>
    <row r="37" spans="1:16" x14ac:dyDescent="0.25">
      <c r="A37" s="99">
        <v>30</v>
      </c>
      <c r="B37" s="3"/>
      <c r="C37" s="3"/>
      <c r="D37" s="3"/>
      <c r="E37" s="3"/>
      <c r="F37" s="3"/>
      <c r="G37" s="3"/>
      <c r="H37" s="3"/>
      <c r="I37" s="3"/>
      <c r="J37" s="3"/>
      <c r="K37" s="3"/>
      <c r="L37" s="3"/>
      <c r="M37" s="103">
        <f t="shared" si="2"/>
        <v>0</v>
      </c>
      <c r="N37" s="103" t="str">
        <f t="shared" si="1"/>
        <v>no arriba als 3 anys</v>
      </c>
      <c r="O37" s="35"/>
      <c r="P37" s="108" t="str">
        <f>IF(O37="","",IF(O37="SI","No cal documentació",IF(#REF!&gt;0,(CONCATENATE("12c_",'Valoració '!$D$7,"00",A37))," ")))</f>
        <v/>
      </c>
    </row>
    <row r="38" spans="1:16" x14ac:dyDescent="0.25">
      <c r="A38" s="99">
        <v>31</v>
      </c>
      <c r="B38" s="3"/>
      <c r="C38" s="3"/>
      <c r="D38" s="3"/>
      <c r="E38" s="3"/>
      <c r="F38" s="3"/>
      <c r="G38" s="3"/>
      <c r="H38" s="3"/>
      <c r="I38" s="3"/>
      <c r="J38" s="3"/>
      <c r="K38" s="3"/>
      <c r="L38" s="3"/>
      <c r="M38" s="103">
        <f t="shared" si="2"/>
        <v>0</v>
      </c>
      <c r="N38" s="103" t="str">
        <f t="shared" si="1"/>
        <v>no arriba als 3 anys</v>
      </c>
      <c r="O38" s="35"/>
      <c r="P38" s="108" t="str">
        <f>IF(O38="","",IF(O38="SI","No cal documentació",IF(#REF!&gt;0,(CONCATENATE("12c_",'Valoració '!$D$7,"00",A38))," ")))</f>
        <v/>
      </c>
    </row>
    <row r="39" spans="1:16" x14ac:dyDescent="0.25">
      <c r="A39" s="99">
        <v>32</v>
      </c>
      <c r="B39" s="3"/>
      <c r="C39" s="3"/>
      <c r="D39" s="3"/>
      <c r="E39" s="3"/>
      <c r="F39" s="3"/>
      <c r="G39" s="3"/>
      <c r="H39" s="3"/>
      <c r="I39" s="3"/>
      <c r="J39" s="3"/>
      <c r="K39" s="3"/>
      <c r="L39" s="3"/>
      <c r="M39" s="103">
        <f t="shared" si="2"/>
        <v>0</v>
      </c>
      <c r="N39" s="103" t="str">
        <f t="shared" si="1"/>
        <v>no arriba als 3 anys</v>
      </c>
      <c r="O39" s="35"/>
      <c r="P39" s="108" t="str">
        <f>IF(O39="","",IF(O39="SI","No cal documentació",IF(#REF!&gt;0,(CONCATENATE("12c_",'Valoració '!$D$7,"00",A39))," ")))</f>
        <v/>
      </c>
    </row>
    <row r="40" spans="1:16" x14ac:dyDescent="0.25">
      <c r="A40" s="99">
        <v>33</v>
      </c>
      <c r="B40" s="3"/>
      <c r="C40" s="3"/>
      <c r="D40" s="3"/>
      <c r="E40" s="3"/>
      <c r="F40" s="3"/>
      <c r="G40" s="3"/>
      <c r="H40" s="3"/>
      <c r="I40" s="3"/>
      <c r="J40" s="3"/>
      <c r="K40" s="3"/>
      <c r="L40" s="3"/>
      <c r="M40" s="103">
        <f t="shared" si="2"/>
        <v>0</v>
      </c>
      <c r="N40" s="103" t="str">
        <f t="shared" si="1"/>
        <v>no arriba als 3 anys</v>
      </c>
      <c r="O40" s="35"/>
      <c r="P40" s="108" t="str">
        <f>IF(O40="","",IF(O40="SI","No cal documentació",IF(#REF!&gt;0,(CONCATENATE("12c_",'Valoració '!$D$7,"00",A40))," ")))</f>
        <v/>
      </c>
    </row>
    <row r="41" spans="1:16" x14ac:dyDescent="0.25">
      <c r="A41" s="99">
        <v>34</v>
      </c>
      <c r="B41" s="3"/>
      <c r="C41" s="3"/>
      <c r="D41" s="3"/>
      <c r="E41" s="3"/>
      <c r="F41" s="3"/>
      <c r="G41" s="3"/>
      <c r="H41" s="3"/>
      <c r="I41" s="3"/>
      <c r="J41" s="3"/>
      <c r="K41" s="3"/>
      <c r="L41" s="3"/>
      <c r="M41" s="103">
        <f t="shared" si="2"/>
        <v>0</v>
      </c>
      <c r="N41" s="103" t="str">
        <f t="shared" si="1"/>
        <v>no arriba als 3 anys</v>
      </c>
      <c r="O41" s="35"/>
      <c r="P41" s="108" t="str">
        <f>IF(O41="","",IF(O41="SI","No cal documentació",IF(#REF!&gt;0,(CONCATENATE("12c_",'Valoració '!$D$7,"00",A41))," ")))</f>
        <v/>
      </c>
    </row>
    <row r="42" spans="1:16" x14ac:dyDescent="0.25">
      <c r="A42" s="99">
        <v>35</v>
      </c>
      <c r="B42" s="3"/>
      <c r="C42" s="3"/>
      <c r="D42" s="3"/>
      <c r="E42" s="3"/>
      <c r="F42" s="3"/>
      <c r="G42" s="3"/>
      <c r="H42" s="3"/>
      <c r="I42" s="3"/>
      <c r="J42" s="3"/>
      <c r="K42" s="3"/>
      <c r="L42" s="3"/>
      <c r="M42" s="103">
        <f t="shared" si="2"/>
        <v>0</v>
      </c>
      <c r="N42" s="103" t="str">
        <f t="shared" si="1"/>
        <v>no arriba als 3 anys</v>
      </c>
      <c r="O42" s="35"/>
      <c r="P42" s="108" t="str">
        <f>IF(O42="","",IF(O42="SI","No cal documentació",IF(#REF!&gt;0,(CONCATENATE("12c_",'Valoració '!$D$7,"00",A42))," ")))</f>
        <v/>
      </c>
    </row>
    <row r="43" spans="1:16" x14ac:dyDescent="0.25">
      <c r="A43" s="99">
        <v>36</v>
      </c>
      <c r="B43" s="3"/>
      <c r="C43" s="3"/>
      <c r="D43" s="3"/>
      <c r="E43" s="3"/>
      <c r="F43" s="3"/>
      <c r="G43" s="3"/>
      <c r="H43" s="3"/>
      <c r="I43" s="3"/>
      <c r="J43" s="3"/>
      <c r="K43" s="3"/>
      <c r="L43" s="3"/>
      <c r="M43" s="103">
        <f t="shared" si="2"/>
        <v>0</v>
      </c>
      <c r="N43" s="103" t="str">
        <f t="shared" si="1"/>
        <v>no arriba als 3 anys</v>
      </c>
      <c r="O43" s="35"/>
      <c r="P43" s="108" t="str">
        <f>IF(O43="","",IF(O43="SI","No cal documentació",IF(#REF!&gt;0,(CONCATENATE("12c_",'Valoració '!$D$7,"00",A43))," ")))</f>
        <v/>
      </c>
    </row>
    <row r="44" spans="1:16" x14ac:dyDescent="0.25">
      <c r="A44" s="99">
        <v>37</v>
      </c>
      <c r="B44" s="3"/>
      <c r="C44" s="3"/>
      <c r="D44" s="3"/>
      <c r="E44" s="3"/>
      <c r="F44" s="3"/>
      <c r="G44" s="3"/>
      <c r="H44" s="3"/>
      <c r="I44" s="3"/>
      <c r="J44" s="3"/>
      <c r="K44" s="3"/>
      <c r="L44" s="3"/>
      <c r="M44" s="103">
        <f t="shared" si="2"/>
        <v>0</v>
      </c>
      <c r="N44" s="103" t="str">
        <f t="shared" si="1"/>
        <v>no arriba als 3 anys</v>
      </c>
      <c r="O44" s="35"/>
      <c r="P44" s="108" t="str">
        <f>IF(O44="","",IF(O44="SI","No cal documentació",IF(#REF!&gt;0,(CONCATENATE("12c_",'Valoració '!$D$7,"00",A44))," ")))</f>
        <v/>
      </c>
    </row>
    <row r="45" spans="1:16" x14ac:dyDescent="0.25">
      <c r="A45" s="99">
        <v>38</v>
      </c>
      <c r="B45" s="3"/>
      <c r="C45" s="3"/>
      <c r="D45" s="3"/>
      <c r="E45" s="3"/>
      <c r="F45" s="3"/>
      <c r="G45" s="3"/>
      <c r="H45" s="3"/>
      <c r="I45" s="3"/>
      <c r="J45" s="3"/>
      <c r="K45" s="3"/>
      <c r="L45" s="3"/>
      <c r="M45" s="103">
        <f t="shared" si="2"/>
        <v>0</v>
      </c>
      <c r="N45" s="103" t="str">
        <f t="shared" si="1"/>
        <v>no arriba als 3 anys</v>
      </c>
      <c r="O45" s="35"/>
      <c r="P45" s="108" t="str">
        <f>IF(O45="","",IF(O45="SI","No cal documentació",IF(#REF!&gt;0,(CONCATENATE("12c_",'Valoració '!$D$7,"00",A45))," ")))</f>
        <v/>
      </c>
    </row>
    <row r="46" spans="1:16" x14ac:dyDescent="0.25">
      <c r="A46" s="99">
        <v>39</v>
      </c>
      <c r="B46" s="3"/>
      <c r="C46" s="3"/>
      <c r="D46" s="3"/>
      <c r="E46" s="3"/>
      <c r="F46" s="3"/>
      <c r="G46" s="3"/>
      <c r="H46" s="3"/>
      <c r="I46" s="3"/>
      <c r="J46" s="3"/>
      <c r="K46" s="3"/>
      <c r="L46" s="3"/>
      <c r="M46" s="103">
        <f t="shared" si="2"/>
        <v>0</v>
      </c>
      <c r="N46" s="103" t="str">
        <f t="shared" si="1"/>
        <v>no arriba als 3 anys</v>
      </c>
      <c r="O46" s="35"/>
      <c r="P46" s="108" t="str">
        <f>IF(O46="","",IF(O46="SI","No cal documentació",IF(#REF!&gt;0,(CONCATENATE("12c_",'Valoració '!$D$7,"00",A46))," ")))</f>
        <v/>
      </c>
    </row>
    <row r="47" spans="1:16" x14ac:dyDescent="0.25">
      <c r="A47" s="99">
        <v>40</v>
      </c>
      <c r="B47" s="3"/>
      <c r="C47" s="3"/>
      <c r="D47" s="3"/>
      <c r="E47" s="3"/>
      <c r="F47" s="3"/>
      <c r="G47" s="3"/>
      <c r="H47" s="3"/>
      <c r="I47" s="3"/>
      <c r="J47" s="3"/>
      <c r="K47" s="3"/>
      <c r="L47" s="3"/>
      <c r="M47" s="103">
        <f t="shared" si="2"/>
        <v>0</v>
      </c>
      <c r="N47" s="103" t="str">
        <f t="shared" si="1"/>
        <v>no arriba als 3 anys</v>
      </c>
      <c r="O47" s="35"/>
      <c r="P47" s="108" t="str">
        <f>IF(O47="","",IF(O47="SI","No cal documentació",IF(#REF!&gt;0,(CONCATENATE("12c_",'Valoració '!$D$7,"00",A47))," ")))</f>
        <v/>
      </c>
    </row>
    <row r="48" spans="1:16" x14ac:dyDescent="0.25">
      <c r="A48" s="99">
        <v>41</v>
      </c>
      <c r="B48" s="3"/>
      <c r="C48" s="3"/>
      <c r="D48" s="3"/>
      <c r="E48" s="3"/>
      <c r="F48" s="3"/>
      <c r="G48" s="3"/>
      <c r="H48" s="3"/>
      <c r="I48" s="3"/>
      <c r="J48" s="3"/>
      <c r="K48" s="3"/>
      <c r="L48" s="3"/>
      <c r="M48" s="103">
        <f t="shared" si="2"/>
        <v>0</v>
      </c>
      <c r="N48" s="103" t="str">
        <f t="shared" si="1"/>
        <v>no arriba als 3 anys</v>
      </c>
      <c r="O48" s="35"/>
      <c r="P48" s="108" t="str">
        <f>IF(O48="","",IF(O48="SI","No cal documentació",IF(#REF!&gt;0,(CONCATENATE("12c_",'Valoració '!$D$7,"00",A48))," ")))</f>
        <v/>
      </c>
    </row>
    <row r="49" spans="1:16" x14ac:dyDescent="0.25">
      <c r="A49" s="99">
        <v>42</v>
      </c>
      <c r="B49" s="3"/>
      <c r="C49" s="3"/>
      <c r="D49" s="3"/>
      <c r="E49" s="3"/>
      <c r="F49" s="3"/>
      <c r="G49" s="3"/>
      <c r="H49" s="3"/>
      <c r="I49" s="3"/>
      <c r="J49" s="3"/>
      <c r="K49" s="3"/>
      <c r="L49" s="3"/>
      <c r="M49" s="103">
        <f t="shared" si="2"/>
        <v>0</v>
      </c>
      <c r="N49" s="103" t="str">
        <f t="shared" si="1"/>
        <v>no arriba als 3 anys</v>
      </c>
      <c r="O49" s="35"/>
      <c r="P49" s="108" t="str">
        <f>IF(O49="","",IF(O49="SI","No cal documentació",IF(#REF!&gt;0,(CONCATENATE("12c_",'Valoració '!$D$7,"00",A49))," ")))</f>
        <v/>
      </c>
    </row>
    <row r="50" spans="1:16" x14ac:dyDescent="0.25">
      <c r="A50" s="99">
        <v>43</v>
      </c>
      <c r="B50" s="3"/>
      <c r="C50" s="3"/>
      <c r="D50" s="3"/>
      <c r="E50" s="3"/>
      <c r="F50" s="3"/>
      <c r="G50" s="3"/>
      <c r="H50" s="3"/>
      <c r="I50" s="3"/>
      <c r="J50" s="3"/>
      <c r="K50" s="3"/>
      <c r="L50" s="3"/>
      <c r="M50" s="103">
        <f t="shared" si="2"/>
        <v>0</v>
      </c>
      <c r="N50" s="103" t="str">
        <f t="shared" si="1"/>
        <v>no arriba als 3 anys</v>
      </c>
      <c r="O50" s="35"/>
      <c r="P50" s="108" t="str">
        <f>IF(O50="","",IF(O50="SI","No cal documentació",IF(#REF!&gt;0,(CONCATENATE("12c_",'Valoració '!$D$7,"00",A50))," ")))</f>
        <v/>
      </c>
    </row>
    <row r="51" spans="1:16" x14ac:dyDescent="0.25">
      <c r="A51" s="99">
        <v>44</v>
      </c>
      <c r="B51" s="3"/>
      <c r="C51" s="3"/>
      <c r="D51" s="3"/>
      <c r="E51" s="3"/>
      <c r="F51" s="3"/>
      <c r="G51" s="3"/>
      <c r="H51" s="3"/>
      <c r="I51" s="3"/>
      <c r="J51" s="3"/>
      <c r="K51" s="3"/>
      <c r="L51" s="3"/>
      <c r="M51" s="103">
        <f t="shared" si="2"/>
        <v>0</v>
      </c>
      <c r="N51" s="103" t="str">
        <f t="shared" si="1"/>
        <v>no arriba als 3 anys</v>
      </c>
      <c r="O51" s="35"/>
      <c r="P51" s="108" t="str">
        <f>IF(O51="","",IF(O51="SI","No cal documentació",IF(#REF!&gt;0,(CONCATENATE("12c_",'Valoració '!$D$7,"00",A51))," ")))</f>
        <v/>
      </c>
    </row>
    <row r="52" spans="1:16" x14ac:dyDescent="0.25">
      <c r="A52" s="99">
        <v>45</v>
      </c>
      <c r="B52" s="3"/>
      <c r="C52" s="3"/>
      <c r="D52" s="3"/>
      <c r="E52" s="3"/>
      <c r="F52" s="3"/>
      <c r="G52" s="3"/>
      <c r="H52" s="3"/>
      <c r="I52" s="3"/>
      <c r="J52" s="3"/>
      <c r="K52" s="3"/>
      <c r="L52" s="3"/>
      <c r="M52" s="103">
        <f t="shared" si="2"/>
        <v>0</v>
      </c>
      <c r="N52" s="103" t="str">
        <f t="shared" si="1"/>
        <v>no arriba als 3 anys</v>
      </c>
      <c r="O52" s="35"/>
      <c r="P52" s="108" t="str">
        <f>IF(O52="","",IF(O52="SI","No cal documentació",IF(#REF!&gt;0,(CONCATENATE("12c_",'Valoració '!$D$7,"00",A52))," ")))</f>
        <v/>
      </c>
    </row>
    <row r="53" spans="1:16" x14ac:dyDescent="0.25">
      <c r="A53" s="99">
        <v>46</v>
      </c>
      <c r="B53" s="3"/>
      <c r="C53" s="3"/>
      <c r="D53" s="3"/>
      <c r="E53" s="3"/>
      <c r="F53" s="3"/>
      <c r="G53" s="3"/>
      <c r="H53" s="3"/>
      <c r="I53" s="3"/>
      <c r="J53" s="3"/>
      <c r="K53" s="3"/>
      <c r="L53" s="3"/>
      <c r="M53" s="103">
        <f t="shared" si="2"/>
        <v>0</v>
      </c>
      <c r="N53" s="103" t="str">
        <f t="shared" si="1"/>
        <v>no arriba als 3 anys</v>
      </c>
      <c r="O53" s="35"/>
      <c r="P53" s="108" t="str">
        <f>IF(O53="","",IF(O53="SI","No cal documentació",IF(#REF!&gt;0,(CONCATENATE("12c_",'Valoració '!$D$7,"00",A53))," ")))</f>
        <v/>
      </c>
    </row>
    <row r="54" spans="1:16" x14ac:dyDescent="0.25">
      <c r="A54" s="99">
        <v>47</v>
      </c>
      <c r="B54" s="3"/>
      <c r="C54" s="3"/>
      <c r="D54" s="3"/>
      <c r="E54" s="3"/>
      <c r="F54" s="3"/>
      <c r="G54" s="3"/>
      <c r="H54" s="3"/>
      <c r="I54" s="3"/>
      <c r="J54" s="3"/>
      <c r="K54" s="3"/>
      <c r="L54" s="3"/>
      <c r="M54" s="103">
        <f t="shared" si="2"/>
        <v>0</v>
      </c>
      <c r="N54" s="103" t="str">
        <f t="shared" si="1"/>
        <v>no arriba als 3 anys</v>
      </c>
      <c r="O54" s="35"/>
      <c r="P54" s="108" t="str">
        <f>IF(O54="","",IF(O54="SI","No cal documentació",IF(#REF!&gt;0,(CONCATENATE("12c_",'Valoració '!$D$7,"00",A54))," ")))</f>
        <v/>
      </c>
    </row>
    <row r="55" spans="1:16" x14ac:dyDescent="0.25">
      <c r="A55" s="99">
        <v>48</v>
      </c>
      <c r="B55" s="3"/>
      <c r="C55" s="3"/>
      <c r="D55" s="3"/>
      <c r="E55" s="3"/>
      <c r="F55" s="3"/>
      <c r="G55" s="3"/>
      <c r="H55" s="3"/>
      <c r="I55" s="3"/>
      <c r="J55" s="3"/>
      <c r="K55" s="3"/>
      <c r="L55" s="3"/>
      <c r="M55" s="103">
        <f t="shared" si="2"/>
        <v>0</v>
      </c>
      <c r="N55" s="103" t="str">
        <f t="shared" si="1"/>
        <v>no arriba als 3 anys</v>
      </c>
      <c r="O55" s="35"/>
      <c r="P55" s="108" t="str">
        <f>IF(O55="","",IF(O55="SI","No cal documentació",IF(#REF!&gt;0,(CONCATENATE("12c_",'Valoració '!$D$7,"00",A55))," ")))</f>
        <v/>
      </c>
    </row>
    <row r="56" spans="1:16" x14ac:dyDescent="0.25">
      <c r="A56" s="99">
        <v>49</v>
      </c>
      <c r="B56" s="3"/>
      <c r="C56" s="3"/>
      <c r="D56" s="3"/>
      <c r="E56" s="3"/>
      <c r="F56" s="3"/>
      <c r="G56" s="3"/>
      <c r="H56" s="3"/>
      <c r="I56" s="3"/>
      <c r="J56" s="3"/>
      <c r="K56" s="3"/>
      <c r="L56" s="3"/>
      <c r="M56" s="103">
        <f t="shared" si="2"/>
        <v>0</v>
      </c>
      <c r="N56" s="103" t="str">
        <f t="shared" si="1"/>
        <v>no arriba als 3 anys</v>
      </c>
      <c r="O56" s="35"/>
      <c r="P56" s="108" t="str">
        <f>IF(O56="","",IF(O56="SI","No cal documentació",IF(#REF!&gt;0,(CONCATENATE("12c_",'Valoració '!$D$7,"00",A56))," ")))</f>
        <v/>
      </c>
    </row>
    <row r="57" spans="1:16" x14ac:dyDescent="0.25">
      <c r="A57" s="99">
        <v>50</v>
      </c>
      <c r="B57" s="3"/>
      <c r="C57" s="3"/>
      <c r="D57" s="3"/>
      <c r="E57" s="3"/>
      <c r="F57" s="3"/>
      <c r="G57" s="3"/>
      <c r="H57" s="3"/>
      <c r="I57" s="3"/>
      <c r="J57" s="3"/>
      <c r="K57" s="3"/>
      <c r="L57" s="3"/>
      <c r="M57" s="103">
        <f t="shared" si="2"/>
        <v>0</v>
      </c>
      <c r="N57" s="103" t="str">
        <f t="shared" si="1"/>
        <v>no arriba als 3 anys</v>
      </c>
      <c r="O57" s="35"/>
      <c r="P57" s="108" t="str">
        <f>IF(O57="","",IF(O57="SI","No cal documentació",IF(#REF!&gt;0,(CONCATENATE("12c_",'Valoració '!$D$7,"00",A57))," ")))</f>
        <v/>
      </c>
    </row>
    <row r="58" spans="1:16" x14ac:dyDescent="0.25">
      <c r="A58" s="99">
        <v>51</v>
      </c>
      <c r="B58" s="3"/>
      <c r="C58" s="3"/>
      <c r="D58" s="3"/>
      <c r="E58" s="3"/>
      <c r="F58" s="3"/>
      <c r="G58" s="3"/>
      <c r="H58" s="3"/>
      <c r="I58" s="3"/>
      <c r="J58" s="3"/>
      <c r="K58" s="3"/>
      <c r="L58" s="3"/>
      <c r="M58" s="103">
        <f t="shared" si="2"/>
        <v>0</v>
      </c>
      <c r="N58" s="103" t="str">
        <f t="shared" si="1"/>
        <v>no arriba als 3 anys</v>
      </c>
      <c r="O58" s="35"/>
      <c r="P58" s="108" t="str">
        <f>IF(O58="","",IF(O58="SI","No cal documentació",IF(#REF!&gt;0,(CONCATENATE("12c_",'Valoració '!$D$7,"00",A58))," ")))</f>
        <v/>
      </c>
    </row>
    <row r="59" spans="1:16" x14ac:dyDescent="0.25">
      <c r="A59" s="99">
        <v>52</v>
      </c>
      <c r="B59" s="3"/>
      <c r="C59" s="3"/>
      <c r="D59" s="3"/>
      <c r="E59" s="3"/>
      <c r="F59" s="3"/>
      <c r="G59" s="3"/>
      <c r="H59" s="3"/>
      <c r="I59" s="3"/>
      <c r="J59" s="3"/>
      <c r="K59" s="3"/>
      <c r="L59" s="3"/>
      <c r="M59" s="103">
        <f t="shared" si="2"/>
        <v>0</v>
      </c>
      <c r="N59" s="103" t="str">
        <f t="shared" si="1"/>
        <v>no arriba als 3 anys</v>
      </c>
      <c r="O59" s="35"/>
      <c r="P59" s="108" t="str">
        <f>IF(O59="","",IF(O59="SI","No cal documentació",IF(#REF!&gt;0,(CONCATENATE("12c_",'Valoració '!$D$7,"00",A59))," ")))</f>
        <v/>
      </c>
    </row>
    <row r="60" spans="1:16" x14ac:dyDescent="0.25">
      <c r="A60" s="99">
        <v>53</v>
      </c>
      <c r="B60" s="3"/>
      <c r="C60" s="3"/>
      <c r="D60" s="3"/>
      <c r="E60" s="3"/>
      <c r="F60" s="3"/>
      <c r="G60" s="3"/>
      <c r="H60" s="3"/>
      <c r="I60" s="3"/>
      <c r="J60" s="3"/>
      <c r="K60" s="3"/>
      <c r="L60" s="3"/>
      <c r="M60" s="103">
        <f t="shared" si="2"/>
        <v>0</v>
      </c>
      <c r="N60" s="103" t="str">
        <f t="shared" si="1"/>
        <v>no arriba als 3 anys</v>
      </c>
      <c r="O60" s="35"/>
      <c r="P60" s="108" t="str">
        <f>IF(O60="","",IF(O60="SI","No cal documentació",IF(#REF!&gt;0,(CONCATENATE("12c_",'Valoració '!$D$7,"00",A60))," ")))</f>
        <v/>
      </c>
    </row>
    <row r="61" spans="1:16" x14ac:dyDescent="0.25">
      <c r="A61" s="99">
        <v>54</v>
      </c>
      <c r="B61" s="3"/>
      <c r="C61" s="3"/>
      <c r="D61" s="3"/>
      <c r="E61" s="3"/>
      <c r="F61" s="3"/>
      <c r="G61" s="3"/>
      <c r="H61" s="3"/>
      <c r="I61" s="3"/>
      <c r="J61" s="3"/>
      <c r="K61" s="3"/>
      <c r="L61" s="3"/>
      <c r="M61" s="103">
        <f t="shared" si="2"/>
        <v>0</v>
      </c>
      <c r="N61" s="103" t="str">
        <f t="shared" si="1"/>
        <v>no arriba als 3 anys</v>
      </c>
      <c r="O61" s="35"/>
      <c r="P61" s="108" t="str">
        <f>IF(O61="","",IF(O61="SI","No cal documentació",IF(#REF!&gt;0,(CONCATENATE("12c_",'Valoració '!$D$7,"00",A61))," ")))</f>
        <v/>
      </c>
    </row>
    <row r="62" spans="1:16" x14ac:dyDescent="0.25">
      <c r="A62" s="99">
        <v>55</v>
      </c>
      <c r="B62" s="3"/>
      <c r="C62" s="3"/>
      <c r="D62" s="3"/>
      <c r="E62" s="3"/>
      <c r="F62" s="3"/>
      <c r="G62" s="3"/>
      <c r="H62" s="3"/>
      <c r="I62" s="3"/>
      <c r="J62" s="3"/>
      <c r="K62" s="3"/>
      <c r="L62" s="3"/>
      <c r="M62" s="103">
        <f t="shared" si="2"/>
        <v>0</v>
      </c>
      <c r="N62" s="103" t="str">
        <f t="shared" si="1"/>
        <v>no arriba als 3 anys</v>
      </c>
      <c r="O62" s="35"/>
      <c r="P62" s="108" t="str">
        <f>IF(O62="","",IF(O62="SI","No cal documentació",IF(#REF!&gt;0,(CONCATENATE("12c_",'Valoració '!$D$7,"00",A62))," ")))</f>
        <v/>
      </c>
    </row>
    <row r="63" spans="1:16" x14ac:dyDescent="0.25">
      <c r="A63" s="99">
        <v>56</v>
      </c>
      <c r="B63" s="3"/>
      <c r="C63" s="3"/>
      <c r="D63" s="3"/>
      <c r="E63" s="3"/>
      <c r="F63" s="3"/>
      <c r="G63" s="3"/>
      <c r="H63" s="3"/>
      <c r="I63" s="3"/>
      <c r="J63" s="3"/>
      <c r="K63" s="3"/>
      <c r="L63" s="3"/>
      <c r="M63" s="103">
        <f t="shared" si="2"/>
        <v>0</v>
      </c>
      <c r="N63" s="103" t="str">
        <f t="shared" si="1"/>
        <v>no arriba als 3 anys</v>
      </c>
      <c r="O63" s="35"/>
      <c r="P63" s="108" t="str">
        <f>IF(O63="","",IF(O63="SI","No cal documentació",IF(#REF!&gt;0,(CONCATENATE("12c_",'Valoració '!$D$7,"00",A63))," ")))</f>
        <v/>
      </c>
    </row>
    <row r="64" spans="1:16" x14ac:dyDescent="0.25">
      <c r="A64" s="99">
        <v>57</v>
      </c>
      <c r="B64" s="3"/>
      <c r="C64" s="3"/>
      <c r="D64" s="3"/>
      <c r="E64" s="3"/>
      <c r="F64" s="3"/>
      <c r="G64" s="3"/>
      <c r="H64" s="3"/>
      <c r="I64" s="3"/>
      <c r="J64" s="3"/>
      <c r="K64" s="3"/>
      <c r="L64" s="3"/>
      <c r="M64" s="103">
        <f t="shared" si="2"/>
        <v>0</v>
      </c>
      <c r="N64" s="103" t="str">
        <f t="shared" si="1"/>
        <v>no arriba als 3 anys</v>
      </c>
      <c r="O64" s="35"/>
      <c r="P64" s="108" t="str">
        <f>IF(O64="","",IF(O64="SI","No cal documentació",IF(#REF!&gt;0,(CONCATENATE("12c_",'Valoració '!$D$7,"00",A64))," ")))</f>
        <v/>
      </c>
    </row>
    <row r="65" spans="1:16" x14ac:dyDescent="0.25">
      <c r="A65" s="99">
        <v>58</v>
      </c>
      <c r="B65" s="3"/>
      <c r="C65" s="3"/>
      <c r="D65" s="3"/>
      <c r="E65" s="3"/>
      <c r="F65" s="3"/>
      <c r="G65" s="3"/>
      <c r="H65" s="3"/>
      <c r="I65" s="3"/>
      <c r="J65" s="3"/>
      <c r="K65" s="3"/>
      <c r="L65" s="3"/>
      <c r="M65" s="103">
        <f t="shared" si="2"/>
        <v>0</v>
      </c>
      <c r="N65" s="103" t="str">
        <f t="shared" si="1"/>
        <v>no arriba als 3 anys</v>
      </c>
      <c r="O65" s="35"/>
      <c r="P65" s="108" t="str">
        <f>IF(O65="","",IF(O65="SI","No cal documentació",IF(#REF!&gt;0,(CONCATENATE("12c_",'Valoració '!$D$7,"00",A65))," ")))</f>
        <v/>
      </c>
    </row>
    <row r="66" spans="1:16" x14ac:dyDescent="0.25">
      <c r="A66" s="99">
        <v>59</v>
      </c>
      <c r="B66" s="3"/>
      <c r="C66" s="3"/>
      <c r="D66" s="3"/>
      <c r="E66" s="3"/>
      <c r="F66" s="3"/>
      <c r="G66" s="3"/>
      <c r="H66" s="3"/>
      <c r="I66" s="3"/>
      <c r="J66" s="3"/>
      <c r="K66" s="3"/>
      <c r="L66" s="3"/>
      <c r="M66" s="103">
        <f t="shared" si="2"/>
        <v>0</v>
      </c>
      <c r="N66" s="103" t="str">
        <f t="shared" si="1"/>
        <v>no arriba als 3 anys</v>
      </c>
      <c r="O66" s="35"/>
      <c r="P66" s="108" t="str">
        <f>IF(O66="","",IF(O66="SI","No cal documentació",IF(#REF!&gt;0,(CONCATENATE("12c_",'Valoració '!$D$7,"00",A66))," ")))</f>
        <v/>
      </c>
    </row>
    <row r="67" spans="1:16" x14ac:dyDescent="0.25">
      <c r="A67" s="99">
        <v>60</v>
      </c>
      <c r="B67" s="3"/>
      <c r="C67" s="3"/>
      <c r="D67" s="3"/>
      <c r="E67" s="3"/>
      <c r="F67" s="3"/>
      <c r="G67" s="3"/>
      <c r="H67" s="3"/>
      <c r="I67" s="3"/>
      <c r="J67" s="3"/>
      <c r="K67" s="3"/>
      <c r="L67" s="3"/>
      <c r="M67" s="103">
        <f t="shared" si="2"/>
        <v>0</v>
      </c>
      <c r="N67" s="103" t="str">
        <f t="shared" si="1"/>
        <v>no arriba als 3 anys</v>
      </c>
      <c r="O67" s="35"/>
      <c r="P67" s="108" t="str">
        <f>IF(O67="","",IF(O67="SI","No cal documentació",IF(#REF!&gt;0,(CONCATENATE("12c_",'Valoració '!$D$7,"00",A67))," ")))</f>
        <v/>
      </c>
    </row>
    <row r="68" spans="1:16" x14ac:dyDescent="0.25">
      <c r="A68" s="99">
        <v>61</v>
      </c>
      <c r="B68" s="3"/>
      <c r="C68" s="3"/>
      <c r="D68" s="3"/>
      <c r="E68" s="3"/>
      <c r="F68" s="3"/>
      <c r="G68" s="3"/>
      <c r="H68" s="3"/>
      <c r="I68" s="3"/>
      <c r="J68" s="3"/>
      <c r="K68" s="3"/>
      <c r="L68" s="3"/>
      <c r="M68" s="103">
        <f t="shared" si="2"/>
        <v>0</v>
      </c>
      <c r="N68" s="103" t="str">
        <f t="shared" si="1"/>
        <v>no arriba als 3 anys</v>
      </c>
      <c r="O68" s="35"/>
      <c r="P68" s="108" t="str">
        <f>IF(O68="","",IF(O68="SI","No cal documentació",IF(#REF!&gt;0,(CONCATENATE("12c_",'Valoració '!$D$7,"00",A68))," ")))</f>
        <v/>
      </c>
    </row>
    <row r="69" spans="1:16" x14ac:dyDescent="0.25">
      <c r="A69" s="99">
        <v>62</v>
      </c>
      <c r="B69" s="3"/>
      <c r="C69" s="3"/>
      <c r="D69" s="3"/>
      <c r="E69" s="3"/>
      <c r="F69" s="3"/>
      <c r="G69" s="3"/>
      <c r="H69" s="3"/>
      <c r="I69" s="3"/>
      <c r="J69" s="3"/>
      <c r="K69" s="3"/>
      <c r="L69" s="3"/>
      <c r="M69" s="103">
        <f t="shared" si="2"/>
        <v>0</v>
      </c>
      <c r="N69" s="103" t="str">
        <f t="shared" si="1"/>
        <v>no arriba als 3 anys</v>
      </c>
      <c r="O69" s="35"/>
      <c r="P69" s="108" t="str">
        <f>IF(O69="","",IF(O69="SI","No cal documentació",IF(#REF!&gt;0,(CONCATENATE("12c_",'Valoració '!$D$7,"00",A69))," ")))</f>
        <v/>
      </c>
    </row>
    <row r="70" spans="1:16" x14ac:dyDescent="0.25">
      <c r="A70" s="99">
        <v>63</v>
      </c>
      <c r="B70" s="3"/>
      <c r="C70" s="3"/>
      <c r="D70" s="3"/>
      <c r="E70" s="3"/>
      <c r="F70" s="3"/>
      <c r="G70" s="3"/>
      <c r="H70" s="3"/>
      <c r="I70" s="3"/>
      <c r="J70" s="3"/>
      <c r="K70" s="3"/>
      <c r="L70" s="3"/>
      <c r="M70" s="103">
        <f t="shared" si="2"/>
        <v>0</v>
      </c>
      <c r="N70" s="103" t="str">
        <f t="shared" si="1"/>
        <v>no arriba als 3 anys</v>
      </c>
      <c r="O70" s="35"/>
      <c r="P70" s="108" t="str">
        <f>IF(O70="","",IF(O70="SI","No cal documentació",IF(#REF!&gt;0,(CONCATENATE("12c_",'Valoració '!$D$7,"00",A70))," ")))</f>
        <v/>
      </c>
    </row>
    <row r="71" spans="1:16" x14ac:dyDescent="0.25">
      <c r="A71" s="99">
        <v>64</v>
      </c>
      <c r="B71" s="3"/>
      <c r="C71" s="3"/>
      <c r="D71" s="3"/>
      <c r="E71" s="3"/>
      <c r="F71" s="3"/>
      <c r="G71" s="3"/>
      <c r="H71" s="3"/>
      <c r="I71" s="3"/>
      <c r="J71" s="3"/>
      <c r="K71" s="3"/>
      <c r="L71" s="3"/>
      <c r="M71" s="103">
        <f t="shared" si="2"/>
        <v>0</v>
      </c>
      <c r="N71" s="103" t="str">
        <f t="shared" si="1"/>
        <v>no arriba als 3 anys</v>
      </c>
      <c r="O71" s="35"/>
      <c r="P71" s="108" t="str">
        <f>IF(O71="","",IF(O71="SI","No cal documentació",IF(#REF!&gt;0,(CONCATENATE("12c_",'Valoració '!$D$7,"00",A71))," ")))</f>
        <v/>
      </c>
    </row>
    <row r="72" spans="1:16" x14ac:dyDescent="0.25">
      <c r="A72" s="99">
        <v>65</v>
      </c>
      <c r="B72" s="3"/>
      <c r="C72" s="3"/>
      <c r="D72" s="3"/>
      <c r="E72" s="3"/>
      <c r="F72" s="3"/>
      <c r="G72" s="3"/>
      <c r="H72" s="3"/>
      <c r="I72" s="3"/>
      <c r="J72" s="3"/>
      <c r="K72" s="3"/>
      <c r="L72" s="3"/>
      <c r="M72" s="103">
        <f t="shared" si="2"/>
        <v>0</v>
      </c>
      <c r="N72" s="103" t="str">
        <f t="shared" si="1"/>
        <v>no arriba als 3 anys</v>
      </c>
      <c r="O72" s="35"/>
      <c r="P72" s="108" t="str">
        <f>IF(O72="","",IF(O72="SI","No cal documentació",IF(#REF!&gt;0,(CONCATENATE("12c_",'Valoració '!$D$7,"00",A72))," ")))</f>
        <v/>
      </c>
    </row>
    <row r="73" spans="1:16" x14ac:dyDescent="0.25">
      <c r="A73" s="99">
        <v>66</v>
      </c>
      <c r="B73" s="3"/>
      <c r="C73" s="3"/>
      <c r="D73" s="3"/>
      <c r="E73" s="3"/>
      <c r="F73" s="3"/>
      <c r="G73" s="3"/>
      <c r="H73" s="3"/>
      <c r="I73" s="3"/>
      <c r="J73" s="3"/>
      <c r="K73" s="3"/>
      <c r="L73" s="3"/>
      <c r="M73" s="103">
        <f t="shared" si="2"/>
        <v>0</v>
      </c>
      <c r="N73" s="103" t="str">
        <f t="shared" ref="N73:N107" si="3">IF(M73&gt;=3,"arriba als 3 anys","no arriba als 3 anys")</f>
        <v>no arriba als 3 anys</v>
      </c>
      <c r="O73" s="35"/>
      <c r="P73" s="108" t="str">
        <f>IF(O73="","",IF(O73="SI","No cal documentació",IF(#REF!&gt;0,(CONCATENATE("12c_",'Valoració '!$D$7,"00",A73))," ")))</f>
        <v/>
      </c>
    </row>
    <row r="74" spans="1:16" x14ac:dyDescent="0.25">
      <c r="A74" s="99">
        <v>67</v>
      </c>
      <c r="B74" s="3"/>
      <c r="C74" s="3"/>
      <c r="D74" s="3"/>
      <c r="E74" s="3"/>
      <c r="F74" s="3"/>
      <c r="G74" s="3"/>
      <c r="H74" s="3"/>
      <c r="I74" s="3"/>
      <c r="J74" s="3"/>
      <c r="K74" s="3"/>
      <c r="L74" s="3"/>
      <c r="M74" s="103">
        <f t="shared" si="2"/>
        <v>0</v>
      </c>
      <c r="N74" s="103" t="str">
        <f t="shared" si="3"/>
        <v>no arriba als 3 anys</v>
      </c>
      <c r="O74" s="35"/>
      <c r="P74" s="108" t="str">
        <f>IF(O74="","",IF(O74="SI","No cal documentació",IF(#REF!&gt;0,(CONCATENATE("12c_",'Valoració '!$D$7,"00",A74))," ")))</f>
        <v/>
      </c>
    </row>
    <row r="75" spans="1:16" x14ac:dyDescent="0.25">
      <c r="A75" s="99">
        <v>68</v>
      </c>
      <c r="B75" s="3"/>
      <c r="C75" s="3"/>
      <c r="D75" s="3"/>
      <c r="E75" s="3"/>
      <c r="F75" s="3"/>
      <c r="G75" s="3"/>
      <c r="H75" s="3"/>
      <c r="I75" s="3"/>
      <c r="J75" s="3"/>
      <c r="K75" s="3"/>
      <c r="L75" s="3"/>
      <c r="M75" s="103">
        <f t="shared" si="2"/>
        <v>0</v>
      </c>
      <c r="N75" s="103" t="str">
        <f t="shared" si="3"/>
        <v>no arriba als 3 anys</v>
      </c>
      <c r="O75" s="35"/>
      <c r="P75" s="108" t="str">
        <f>IF(O75="","",IF(O75="SI","No cal documentació",IF(#REF!&gt;0,(CONCATENATE("12c_",'Valoració '!$D$7,"00",A75))," ")))</f>
        <v/>
      </c>
    </row>
    <row r="76" spans="1:16" x14ac:dyDescent="0.25">
      <c r="A76" s="99">
        <v>69</v>
      </c>
      <c r="B76" s="3"/>
      <c r="C76" s="3"/>
      <c r="D76" s="3"/>
      <c r="E76" s="3"/>
      <c r="F76" s="3"/>
      <c r="G76" s="3"/>
      <c r="H76" s="3"/>
      <c r="I76" s="3"/>
      <c r="J76" s="3"/>
      <c r="K76" s="3"/>
      <c r="L76" s="3"/>
      <c r="M76" s="103">
        <f t="shared" si="2"/>
        <v>0</v>
      </c>
      <c r="N76" s="103" t="str">
        <f t="shared" si="3"/>
        <v>no arriba als 3 anys</v>
      </c>
      <c r="O76" s="35"/>
      <c r="P76" s="108" t="str">
        <f>IF(O76="","",IF(O76="SI","No cal documentació",IF(#REF!&gt;0,(CONCATENATE("12c_",'Valoració '!$D$7,"00",A76))," ")))</f>
        <v/>
      </c>
    </row>
    <row r="77" spans="1:16" x14ac:dyDescent="0.25">
      <c r="A77" s="99">
        <v>70</v>
      </c>
      <c r="B77" s="3"/>
      <c r="C77" s="3"/>
      <c r="D77" s="3"/>
      <c r="E77" s="3"/>
      <c r="F77" s="3"/>
      <c r="G77" s="3"/>
      <c r="H77" s="3"/>
      <c r="I77" s="3"/>
      <c r="J77" s="3"/>
      <c r="K77" s="3"/>
      <c r="L77" s="3"/>
      <c r="M77" s="103">
        <f t="shared" si="2"/>
        <v>0</v>
      </c>
      <c r="N77" s="103" t="str">
        <f t="shared" si="3"/>
        <v>no arriba als 3 anys</v>
      </c>
      <c r="O77" s="35"/>
      <c r="P77" s="108" t="str">
        <f>IF(O77="","",IF(O77="SI","No cal documentació",IF(#REF!&gt;0,(CONCATENATE("12c_",'Valoració '!$D$7,"00",A77))," ")))</f>
        <v/>
      </c>
    </row>
    <row r="78" spans="1:16" x14ac:dyDescent="0.25">
      <c r="A78" s="99">
        <v>71</v>
      </c>
      <c r="B78" s="3"/>
      <c r="C78" s="3"/>
      <c r="D78" s="3"/>
      <c r="E78" s="3"/>
      <c r="F78" s="3"/>
      <c r="G78" s="3"/>
      <c r="H78" s="3"/>
      <c r="I78" s="3"/>
      <c r="J78" s="3"/>
      <c r="K78" s="3"/>
      <c r="L78" s="3"/>
      <c r="M78" s="103">
        <f t="shared" si="2"/>
        <v>0</v>
      </c>
      <c r="N78" s="103" t="str">
        <f t="shared" si="3"/>
        <v>no arriba als 3 anys</v>
      </c>
      <c r="O78" s="35"/>
      <c r="P78" s="108" t="str">
        <f>IF(O78="","",IF(O78="SI","No cal documentació",IF(#REF!&gt;0,(CONCATENATE("12c_",'Valoració '!$D$7,"00",A78))," ")))</f>
        <v/>
      </c>
    </row>
    <row r="79" spans="1:16" x14ac:dyDescent="0.25">
      <c r="A79" s="99">
        <v>72</v>
      </c>
      <c r="B79" s="3"/>
      <c r="C79" s="3"/>
      <c r="D79" s="3"/>
      <c r="E79" s="3"/>
      <c r="F79" s="3"/>
      <c r="G79" s="3"/>
      <c r="H79" s="3"/>
      <c r="I79" s="3"/>
      <c r="J79" s="3"/>
      <c r="K79" s="3"/>
      <c r="L79" s="3"/>
      <c r="M79" s="103">
        <f t="shared" si="2"/>
        <v>0</v>
      </c>
      <c r="N79" s="103" t="str">
        <f t="shared" si="3"/>
        <v>no arriba als 3 anys</v>
      </c>
      <c r="O79" s="35"/>
      <c r="P79" s="108" t="str">
        <f>IF(O79="","",IF(O79="SI","No cal documentació",IF(#REF!&gt;0,(CONCATENATE("12c_",'Valoració '!$D$7,"00",A79))," ")))</f>
        <v/>
      </c>
    </row>
    <row r="80" spans="1:16" x14ac:dyDescent="0.25">
      <c r="A80" s="99">
        <v>73</v>
      </c>
      <c r="B80" s="3"/>
      <c r="C80" s="3"/>
      <c r="D80" s="3"/>
      <c r="E80" s="3"/>
      <c r="F80" s="3"/>
      <c r="G80" s="3"/>
      <c r="H80" s="3"/>
      <c r="I80" s="3"/>
      <c r="J80" s="3"/>
      <c r="K80" s="3"/>
      <c r="L80" s="3"/>
      <c r="M80" s="103">
        <f t="shared" si="2"/>
        <v>0</v>
      </c>
      <c r="N80" s="103" t="str">
        <f t="shared" si="3"/>
        <v>no arriba als 3 anys</v>
      </c>
      <c r="O80" s="35"/>
      <c r="P80" s="108" t="str">
        <f>IF(O80="","",IF(O80="SI","No cal documentació",IF(#REF!&gt;0,(CONCATENATE("12c_",'Valoració '!$D$7,"00",A80))," ")))</f>
        <v/>
      </c>
    </row>
    <row r="81" spans="1:16" x14ac:dyDescent="0.25">
      <c r="A81" s="99">
        <v>74</v>
      </c>
      <c r="B81" s="3"/>
      <c r="C81" s="3"/>
      <c r="D81" s="3"/>
      <c r="E81" s="3"/>
      <c r="F81" s="3"/>
      <c r="G81" s="3"/>
      <c r="H81" s="3"/>
      <c r="I81" s="3"/>
      <c r="J81" s="3"/>
      <c r="K81" s="3"/>
      <c r="L81" s="3"/>
      <c r="M81" s="103">
        <f t="shared" si="2"/>
        <v>0</v>
      </c>
      <c r="N81" s="103" t="str">
        <f t="shared" si="3"/>
        <v>no arriba als 3 anys</v>
      </c>
      <c r="O81" s="35"/>
      <c r="P81" s="108" t="str">
        <f>IF(O81="","",IF(O81="SI","No cal documentació",IF(#REF!&gt;0,(CONCATENATE("12c_",'Valoració '!$D$7,"00",A81))," ")))</f>
        <v/>
      </c>
    </row>
    <row r="82" spans="1:16" x14ac:dyDescent="0.25">
      <c r="A82" s="99">
        <v>75</v>
      </c>
      <c r="B82" s="3"/>
      <c r="C82" s="3"/>
      <c r="D82" s="3"/>
      <c r="E82" s="3"/>
      <c r="F82" s="3"/>
      <c r="G82" s="3"/>
      <c r="H82" s="3"/>
      <c r="I82" s="3"/>
      <c r="J82" s="3"/>
      <c r="K82" s="3"/>
      <c r="L82" s="3"/>
      <c r="M82" s="103">
        <f t="shared" si="2"/>
        <v>0</v>
      </c>
      <c r="N82" s="103" t="str">
        <f t="shared" si="3"/>
        <v>no arriba als 3 anys</v>
      </c>
      <c r="O82" s="35"/>
      <c r="P82" s="108" t="str">
        <f>IF(O82="","",IF(O82="SI","No cal documentació",IF(#REF!&gt;0,(CONCATENATE("12c_",'Valoració '!$D$7,"00",A82))," ")))</f>
        <v/>
      </c>
    </row>
    <row r="83" spans="1:16" x14ac:dyDescent="0.25">
      <c r="A83" s="99">
        <v>76</v>
      </c>
      <c r="B83" s="3"/>
      <c r="C83" s="3"/>
      <c r="D83" s="3"/>
      <c r="E83" s="3"/>
      <c r="F83" s="3"/>
      <c r="G83" s="3"/>
      <c r="H83" s="3"/>
      <c r="I83" s="3"/>
      <c r="J83" s="3"/>
      <c r="K83" s="3"/>
      <c r="L83" s="3"/>
      <c r="M83" s="103">
        <f t="shared" si="2"/>
        <v>0</v>
      </c>
      <c r="N83" s="103" t="str">
        <f t="shared" si="3"/>
        <v>no arriba als 3 anys</v>
      </c>
      <c r="O83" s="35"/>
      <c r="P83" s="108" t="str">
        <f>IF(O83="","",IF(O83="SI","No cal documentació",IF(#REF!&gt;0,(CONCATENATE("12c_",'Valoració '!$D$7,"00",A83))," ")))</f>
        <v/>
      </c>
    </row>
    <row r="84" spans="1:16" x14ac:dyDescent="0.25">
      <c r="A84" s="99">
        <v>77</v>
      </c>
      <c r="B84" s="3"/>
      <c r="C84" s="3"/>
      <c r="D84" s="3"/>
      <c r="E84" s="3"/>
      <c r="F84" s="3"/>
      <c r="G84" s="3"/>
      <c r="H84" s="3"/>
      <c r="I84" s="3"/>
      <c r="J84" s="3"/>
      <c r="K84" s="3"/>
      <c r="L84" s="3"/>
      <c r="M84" s="103">
        <f t="shared" si="2"/>
        <v>0</v>
      </c>
      <c r="N84" s="103" t="str">
        <f t="shared" si="3"/>
        <v>no arriba als 3 anys</v>
      </c>
      <c r="O84" s="35"/>
      <c r="P84" s="108" t="str">
        <f>IF(O84="","",IF(O84="SI","No cal documentació",IF(#REF!&gt;0,(CONCATENATE("12c_",'Valoració '!$D$7,"00",A84))," ")))</f>
        <v/>
      </c>
    </row>
    <row r="85" spans="1:16" x14ac:dyDescent="0.25">
      <c r="A85" s="99">
        <v>78</v>
      </c>
      <c r="B85" s="3"/>
      <c r="C85" s="3"/>
      <c r="D85" s="3"/>
      <c r="E85" s="3"/>
      <c r="F85" s="3"/>
      <c r="G85" s="3"/>
      <c r="H85" s="3"/>
      <c r="I85" s="3"/>
      <c r="J85" s="3"/>
      <c r="K85" s="3"/>
      <c r="L85" s="3"/>
      <c r="M85" s="103">
        <f t="shared" si="2"/>
        <v>0</v>
      </c>
      <c r="N85" s="103" t="str">
        <f t="shared" si="3"/>
        <v>no arriba als 3 anys</v>
      </c>
      <c r="O85" s="35"/>
      <c r="P85" s="108" t="str">
        <f>IF(O85="","",IF(O85="SI","No cal documentació",IF(#REF!&gt;0,(CONCATENATE("12c_",'Valoració '!$D$7,"00",A85))," ")))</f>
        <v/>
      </c>
    </row>
    <row r="86" spans="1:16" x14ac:dyDescent="0.25">
      <c r="A86" s="99">
        <v>79</v>
      </c>
      <c r="B86" s="3"/>
      <c r="C86" s="3"/>
      <c r="D86" s="3"/>
      <c r="E86" s="3"/>
      <c r="F86" s="3"/>
      <c r="G86" s="3"/>
      <c r="H86" s="3"/>
      <c r="I86" s="3"/>
      <c r="J86" s="3"/>
      <c r="K86" s="3"/>
      <c r="L86" s="3"/>
      <c r="M86" s="103">
        <f t="shared" si="2"/>
        <v>0</v>
      </c>
      <c r="N86" s="103" t="str">
        <f t="shared" si="3"/>
        <v>no arriba als 3 anys</v>
      </c>
      <c r="O86" s="35"/>
      <c r="P86" s="108" t="str">
        <f>IF(O86="","",IF(O86="SI","No cal documentació",IF(#REF!&gt;0,(CONCATENATE("12c_",'Valoració '!$D$7,"00",A86))," ")))</f>
        <v/>
      </c>
    </row>
    <row r="87" spans="1:16" x14ac:dyDescent="0.25">
      <c r="A87" s="99">
        <v>80</v>
      </c>
      <c r="B87" s="3"/>
      <c r="C87" s="3"/>
      <c r="D87" s="3"/>
      <c r="E87" s="3"/>
      <c r="F87" s="3"/>
      <c r="G87" s="3"/>
      <c r="H87" s="3"/>
      <c r="I87" s="3"/>
      <c r="J87" s="3"/>
      <c r="K87" s="3"/>
      <c r="L87" s="3"/>
      <c r="M87" s="103">
        <f t="shared" si="2"/>
        <v>0</v>
      </c>
      <c r="N87" s="103" t="str">
        <f t="shared" si="3"/>
        <v>no arriba als 3 anys</v>
      </c>
      <c r="O87" s="35"/>
      <c r="P87" s="108" t="str">
        <f>IF(O87="","",IF(O87="SI","No cal documentació",IF(#REF!&gt;0,(CONCATENATE("12c_",'Valoració '!$D$7,"00",A87))," ")))</f>
        <v/>
      </c>
    </row>
    <row r="88" spans="1:16" x14ac:dyDescent="0.25">
      <c r="A88" s="99">
        <v>81</v>
      </c>
      <c r="B88" s="3"/>
      <c r="C88" s="3"/>
      <c r="D88" s="3"/>
      <c r="E88" s="3"/>
      <c r="F88" s="3"/>
      <c r="G88" s="3"/>
      <c r="H88" s="3"/>
      <c r="I88" s="3"/>
      <c r="J88" s="3"/>
      <c r="K88" s="3"/>
      <c r="L88" s="3"/>
      <c r="M88" s="103">
        <f t="shared" si="2"/>
        <v>0</v>
      </c>
      <c r="N88" s="103" t="str">
        <f t="shared" si="3"/>
        <v>no arriba als 3 anys</v>
      </c>
      <c r="O88" s="35"/>
      <c r="P88" s="108" t="str">
        <f>IF(O88="","",IF(O88="SI","No cal documentació",IF(#REF!&gt;0,(CONCATENATE("12c_",'Valoració '!$D$7,"00",A88))," ")))</f>
        <v/>
      </c>
    </row>
    <row r="89" spans="1:16" x14ac:dyDescent="0.25">
      <c r="A89" s="99">
        <v>82</v>
      </c>
      <c r="B89" s="3"/>
      <c r="C89" s="3"/>
      <c r="D89" s="3"/>
      <c r="E89" s="3"/>
      <c r="F89" s="3"/>
      <c r="G89" s="3"/>
      <c r="H89" s="3"/>
      <c r="I89" s="3"/>
      <c r="J89" s="3"/>
      <c r="K89" s="3"/>
      <c r="L89" s="3"/>
      <c r="M89" s="103">
        <f t="shared" si="2"/>
        <v>0</v>
      </c>
      <c r="N89" s="103" t="str">
        <f t="shared" si="3"/>
        <v>no arriba als 3 anys</v>
      </c>
      <c r="O89" s="35"/>
      <c r="P89" s="108" t="str">
        <f>IF(O89="","",IF(O89="SI","No cal documentació",IF(#REF!&gt;0,(CONCATENATE("12c_",'Valoració '!$D$7,"00",A89))," ")))</f>
        <v/>
      </c>
    </row>
    <row r="90" spans="1:16" x14ac:dyDescent="0.25">
      <c r="A90" s="99">
        <v>83</v>
      </c>
      <c r="B90" s="3"/>
      <c r="C90" s="3"/>
      <c r="D90" s="3"/>
      <c r="E90" s="3"/>
      <c r="F90" s="3"/>
      <c r="G90" s="3"/>
      <c r="H90" s="3"/>
      <c r="I90" s="3"/>
      <c r="J90" s="3"/>
      <c r="K90" s="3"/>
      <c r="L90" s="3"/>
      <c r="M90" s="103">
        <f t="shared" si="2"/>
        <v>0</v>
      </c>
      <c r="N90" s="103" t="str">
        <f t="shared" si="3"/>
        <v>no arriba als 3 anys</v>
      </c>
      <c r="O90" s="35"/>
      <c r="P90" s="108" t="str">
        <f>IF(O90="","",IF(O90="SI","No cal documentació",IF(#REF!&gt;0,(CONCATENATE("12c_",'Valoració '!$D$7,"00",A90))," ")))</f>
        <v/>
      </c>
    </row>
    <row r="91" spans="1:16" x14ac:dyDescent="0.25">
      <c r="A91" s="99">
        <v>84</v>
      </c>
      <c r="B91" s="3"/>
      <c r="C91" s="3"/>
      <c r="D91" s="3"/>
      <c r="E91" s="3"/>
      <c r="F91" s="3"/>
      <c r="G91" s="3"/>
      <c r="H91" s="3"/>
      <c r="I91" s="3"/>
      <c r="J91" s="3"/>
      <c r="K91" s="3"/>
      <c r="L91" s="3"/>
      <c r="M91" s="103">
        <f t="shared" ref="M91:M106" si="4">(L91-K91)/365</f>
        <v>0</v>
      </c>
      <c r="N91" s="103" t="str">
        <f t="shared" si="3"/>
        <v>no arriba als 3 anys</v>
      </c>
      <c r="O91" s="35"/>
      <c r="P91" s="108" t="str">
        <f>IF(O91="","",IF(O91="SI","No cal documentació",IF(#REF!&gt;0,(CONCATENATE("12c_",'Valoració '!$D$7,"00",A91))," ")))</f>
        <v/>
      </c>
    </row>
    <row r="92" spans="1:16" x14ac:dyDescent="0.25">
      <c r="A92" s="99">
        <v>85</v>
      </c>
      <c r="B92" s="3"/>
      <c r="C92" s="3"/>
      <c r="D92" s="3"/>
      <c r="E92" s="3"/>
      <c r="F92" s="3"/>
      <c r="G92" s="3"/>
      <c r="H92" s="3"/>
      <c r="I92" s="3"/>
      <c r="J92" s="3"/>
      <c r="K92" s="3"/>
      <c r="L92" s="3"/>
      <c r="M92" s="103">
        <f t="shared" si="4"/>
        <v>0</v>
      </c>
      <c r="N92" s="103" t="str">
        <f t="shared" si="3"/>
        <v>no arriba als 3 anys</v>
      </c>
      <c r="O92" s="35"/>
      <c r="P92" s="108" t="str">
        <f>IF(O92="","",IF(O92="SI","No cal documentació",IF(#REF!&gt;0,(CONCATENATE("12c_",'Valoració '!$D$7,"00",A92))," ")))</f>
        <v/>
      </c>
    </row>
    <row r="93" spans="1:16" x14ac:dyDescent="0.25">
      <c r="A93" s="99">
        <v>86</v>
      </c>
      <c r="B93" s="3"/>
      <c r="C93" s="3"/>
      <c r="D93" s="3"/>
      <c r="E93" s="3"/>
      <c r="F93" s="3"/>
      <c r="G93" s="3"/>
      <c r="H93" s="3"/>
      <c r="I93" s="3"/>
      <c r="J93" s="3"/>
      <c r="K93" s="3"/>
      <c r="L93" s="3"/>
      <c r="M93" s="103">
        <f t="shared" si="4"/>
        <v>0</v>
      </c>
      <c r="N93" s="103" t="str">
        <f t="shared" si="3"/>
        <v>no arriba als 3 anys</v>
      </c>
      <c r="O93" s="35"/>
      <c r="P93" s="108" t="str">
        <f>IF(O93="","",IF(O93="SI","No cal documentació",IF(#REF!&gt;0,(CONCATENATE("12c_",'Valoració '!$D$7,"00",A93))," ")))</f>
        <v/>
      </c>
    </row>
    <row r="94" spans="1:16" x14ac:dyDescent="0.25">
      <c r="A94" s="99">
        <v>87</v>
      </c>
      <c r="B94" s="3"/>
      <c r="C94" s="3"/>
      <c r="D94" s="3"/>
      <c r="E94" s="3"/>
      <c r="F94" s="3"/>
      <c r="G94" s="3"/>
      <c r="H94" s="3"/>
      <c r="I94" s="3"/>
      <c r="J94" s="3"/>
      <c r="K94" s="3"/>
      <c r="L94" s="3"/>
      <c r="M94" s="103">
        <f t="shared" si="4"/>
        <v>0</v>
      </c>
      <c r="N94" s="103" t="str">
        <f t="shared" si="3"/>
        <v>no arriba als 3 anys</v>
      </c>
      <c r="O94" s="35"/>
      <c r="P94" s="108" t="str">
        <f>IF(O94="","",IF(O94="SI","No cal documentació",IF(#REF!&gt;0,(CONCATENATE("12c_",'Valoració '!$D$7,"00",A94))," ")))</f>
        <v/>
      </c>
    </row>
    <row r="95" spans="1:16" x14ac:dyDescent="0.25">
      <c r="A95" s="99">
        <v>88</v>
      </c>
      <c r="B95" s="3"/>
      <c r="C95" s="3"/>
      <c r="D95" s="3"/>
      <c r="E95" s="3"/>
      <c r="F95" s="3"/>
      <c r="G95" s="3"/>
      <c r="H95" s="3"/>
      <c r="I95" s="3"/>
      <c r="J95" s="3"/>
      <c r="K95" s="3"/>
      <c r="L95" s="3"/>
      <c r="M95" s="103">
        <f t="shared" si="4"/>
        <v>0</v>
      </c>
      <c r="N95" s="103" t="str">
        <f t="shared" si="3"/>
        <v>no arriba als 3 anys</v>
      </c>
      <c r="O95" s="35"/>
      <c r="P95" s="108" t="str">
        <f>IF(O95="","",IF(O95="SI","No cal documentació",IF(#REF!&gt;0,(CONCATENATE("12c_",'Valoració '!$D$7,"00",A95))," ")))</f>
        <v/>
      </c>
    </row>
    <row r="96" spans="1:16" x14ac:dyDescent="0.25">
      <c r="A96" s="99">
        <v>89</v>
      </c>
      <c r="B96" s="3"/>
      <c r="C96" s="3"/>
      <c r="D96" s="3"/>
      <c r="E96" s="3"/>
      <c r="F96" s="3"/>
      <c r="G96" s="3"/>
      <c r="H96" s="3"/>
      <c r="I96" s="3"/>
      <c r="J96" s="3"/>
      <c r="K96" s="3"/>
      <c r="L96" s="3"/>
      <c r="M96" s="103">
        <f t="shared" si="4"/>
        <v>0</v>
      </c>
      <c r="N96" s="103" t="str">
        <f t="shared" si="3"/>
        <v>no arriba als 3 anys</v>
      </c>
      <c r="O96" s="35"/>
      <c r="P96" s="108" t="str">
        <f>IF(O96="","",IF(O96="SI","No cal documentació",IF(#REF!&gt;0,(CONCATENATE("12c_",'Valoració '!$D$7,"00",A96))," ")))</f>
        <v/>
      </c>
    </row>
    <row r="97" spans="1:16" x14ac:dyDescent="0.25">
      <c r="A97" s="99">
        <v>90</v>
      </c>
      <c r="B97" s="3"/>
      <c r="C97" s="3"/>
      <c r="D97" s="3"/>
      <c r="E97" s="3"/>
      <c r="F97" s="3"/>
      <c r="G97" s="3"/>
      <c r="H97" s="3"/>
      <c r="I97" s="3"/>
      <c r="J97" s="3"/>
      <c r="K97" s="3"/>
      <c r="L97" s="3"/>
      <c r="M97" s="103">
        <f t="shared" si="4"/>
        <v>0</v>
      </c>
      <c r="N97" s="103" t="str">
        <f t="shared" si="3"/>
        <v>no arriba als 3 anys</v>
      </c>
      <c r="O97" s="35"/>
      <c r="P97" s="108" t="str">
        <f>IF(O97="","",IF(O97="SI","No cal documentació",IF(#REF!&gt;0,(CONCATENATE("12c_",'Valoració '!$D$7,"00",A97))," ")))</f>
        <v/>
      </c>
    </row>
    <row r="98" spans="1:16" x14ac:dyDescent="0.25">
      <c r="A98" s="99">
        <v>91</v>
      </c>
      <c r="B98" s="3"/>
      <c r="C98" s="3"/>
      <c r="D98" s="3"/>
      <c r="E98" s="3"/>
      <c r="F98" s="3"/>
      <c r="G98" s="3"/>
      <c r="H98" s="3"/>
      <c r="I98" s="3"/>
      <c r="J98" s="3"/>
      <c r="K98" s="3"/>
      <c r="L98" s="3"/>
      <c r="M98" s="103">
        <f t="shared" si="4"/>
        <v>0</v>
      </c>
      <c r="N98" s="103" t="str">
        <f t="shared" si="3"/>
        <v>no arriba als 3 anys</v>
      </c>
      <c r="O98" s="35"/>
      <c r="P98" s="108" t="str">
        <f>IF(O98="","",IF(O98="SI","No cal documentació",IF(#REF!&gt;0,(CONCATENATE("12c_",'Valoració '!$D$7,"00",A98))," ")))</f>
        <v/>
      </c>
    </row>
    <row r="99" spans="1:16" x14ac:dyDescent="0.25">
      <c r="A99" s="99">
        <v>92</v>
      </c>
      <c r="B99" s="3"/>
      <c r="C99" s="3"/>
      <c r="D99" s="3"/>
      <c r="E99" s="3"/>
      <c r="F99" s="3"/>
      <c r="G99" s="3"/>
      <c r="H99" s="3"/>
      <c r="I99" s="3"/>
      <c r="J99" s="3"/>
      <c r="K99" s="3"/>
      <c r="L99" s="3"/>
      <c r="M99" s="103">
        <f t="shared" si="4"/>
        <v>0</v>
      </c>
      <c r="N99" s="103" t="str">
        <f t="shared" si="3"/>
        <v>no arriba als 3 anys</v>
      </c>
      <c r="O99" s="35"/>
      <c r="P99" s="108" t="str">
        <f>IF(O99="","",IF(O99="SI","No cal documentació",IF(#REF!&gt;0,(CONCATENATE("12c_",'Valoració '!$D$7,"00",A99))," ")))</f>
        <v/>
      </c>
    </row>
    <row r="100" spans="1:16" x14ac:dyDescent="0.25">
      <c r="A100" s="99">
        <v>93</v>
      </c>
      <c r="B100" s="3"/>
      <c r="C100" s="3"/>
      <c r="D100" s="3"/>
      <c r="E100" s="3"/>
      <c r="F100" s="3"/>
      <c r="G100" s="3"/>
      <c r="H100" s="3"/>
      <c r="I100" s="3"/>
      <c r="J100" s="3"/>
      <c r="K100" s="3"/>
      <c r="L100" s="3"/>
      <c r="M100" s="103">
        <f t="shared" si="4"/>
        <v>0</v>
      </c>
      <c r="N100" s="103" t="str">
        <f t="shared" si="3"/>
        <v>no arriba als 3 anys</v>
      </c>
      <c r="O100" s="35"/>
      <c r="P100" s="108" t="str">
        <f>IF(O100="","",IF(O100="SI","No cal documentació",IF(#REF!&gt;0,(CONCATENATE("12c_",'Valoració '!$D$7,"00",A100))," ")))</f>
        <v/>
      </c>
    </row>
    <row r="101" spans="1:16" x14ac:dyDescent="0.25">
      <c r="A101" s="99">
        <v>94</v>
      </c>
      <c r="B101" s="3"/>
      <c r="C101" s="3"/>
      <c r="D101" s="3"/>
      <c r="E101" s="3"/>
      <c r="F101" s="3"/>
      <c r="G101" s="3"/>
      <c r="H101" s="3"/>
      <c r="I101" s="3"/>
      <c r="J101" s="3"/>
      <c r="K101" s="3"/>
      <c r="L101" s="3"/>
      <c r="M101" s="103">
        <f t="shared" si="4"/>
        <v>0</v>
      </c>
      <c r="N101" s="103" t="str">
        <f t="shared" si="3"/>
        <v>no arriba als 3 anys</v>
      </c>
      <c r="O101" s="35"/>
      <c r="P101" s="108" t="str">
        <f>IF(O101="","",IF(O101="SI","No cal documentació",IF(#REF!&gt;0,(CONCATENATE("12c_",'Valoració '!$D$7,"00",A101))," ")))</f>
        <v/>
      </c>
    </row>
    <row r="102" spans="1:16" x14ac:dyDescent="0.25">
      <c r="A102" s="99">
        <v>95</v>
      </c>
      <c r="B102" s="3"/>
      <c r="C102" s="3"/>
      <c r="D102" s="3"/>
      <c r="E102" s="3"/>
      <c r="F102" s="3"/>
      <c r="G102" s="3"/>
      <c r="H102" s="3"/>
      <c r="I102" s="3"/>
      <c r="J102" s="3"/>
      <c r="K102" s="3"/>
      <c r="L102" s="3"/>
      <c r="M102" s="103">
        <f t="shared" si="4"/>
        <v>0</v>
      </c>
      <c r="N102" s="103" t="str">
        <f t="shared" si="3"/>
        <v>no arriba als 3 anys</v>
      </c>
      <c r="O102" s="35"/>
      <c r="P102" s="108" t="str">
        <f>IF(O102="","",IF(O102="SI","No cal documentació",IF(#REF!&gt;0,(CONCATENATE("12c_",'Valoració '!$D$7,"00",A102))," ")))</f>
        <v/>
      </c>
    </row>
    <row r="103" spans="1:16" x14ac:dyDescent="0.25">
      <c r="A103" s="99">
        <v>96</v>
      </c>
      <c r="B103" s="3"/>
      <c r="C103" s="3"/>
      <c r="D103" s="3"/>
      <c r="E103" s="3"/>
      <c r="F103" s="3"/>
      <c r="G103" s="3"/>
      <c r="H103" s="3"/>
      <c r="I103" s="3"/>
      <c r="J103" s="3"/>
      <c r="K103" s="3"/>
      <c r="L103" s="3"/>
      <c r="M103" s="103">
        <f t="shared" si="4"/>
        <v>0</v>
      </c>
      <c r="N103" s="103" t="str">
        <f t="shared" si="3"/>
        <v>no arriba als 3 anys</v>
      </c>
      <c r="O103" s="35"/>
      <c r="P103" s="108" t="str">
        <f>IF(O103="","",IF(O103="SI","No cal documentació",IF(#REF!&gt;0,(CONCATENATE("12c_",'Valoració '!$D$7,"00",A103))," ")))</f>
        <v/>
      </c>
    </row>
    <row r="104" spans="1:16" x14ac:dyDescent="0.25">
      <c r="A104" s="99">
        <v>97</v>
      </c>
      <c r="B104" s="3"/>
      <c r="C104" s="3"/>
      <c r="D104" s="3"/>
      <c r="E104" s="3"/>
      <c r="F104" s="3"/>
      <c r="G104" s="3"/>
      <c r="H104" s="3"/>
      <c r="I104" s="3"/>
      <c r="J104" s="3"/>
      <c r="K104" s="3"/>
      <c r="L104" s="3"/>
      <c r="M104" s="103">
        <f t="shared" si="4"/>
        <v>0</v>
      </c>
      <c r="N104" s="103" t="str">
        <f t="shared" si="3"/>
        <v>no arriba als 3 anys</v>
      </c>
      <c r="O104" s="35"/>
      <c r="P104" s="108" t="str">
        <f>IF(O104="","",IF(O104="SI","No cal documentació",IF(#REF!&gt;0,(CONCATENATE("12c_",'Valoració '!$D$7,"00",A104))," ")))</f>
        <v/>
      </c>
    </row>
    <row r="105" spans="1:16" x14ac:dyDescent="0.25">
      <c r="A105" s="99">
        <v>98</v>
      </c>
      <c r="B105" s="3"/>
      <c r="C105" s="3"/>
      <c r="D105" s="3"/>
      <c r="E105" s="3"/>
      <c r="F105" s="3"/>
      <c r="G105" s="3"/>
      <c r="H105" s="3"/>
      <c r="I105" s="3"/>
      <c r="J105" s="3"/>
      <c r="K105" s="3"/>
      <c r="L105" s="3"/>
      <c r="M105" s="103">
        <f t="shared" si="4"/>
        <v>0</v>
      </c>
      <c r="N105" s="103" t="str">
        <f t="shared" si="3"/>
        <v>no arriba als 3 anys</v>
      </c>
      <c r="O105" s="35"/>
      <c r="P105" s="108" t="str">
        <f>IF(O105="","",IF(O105="SI","No cal documentació",IF(#REF!&gt;0,(CONCATENATE("12c_",'Valoració '!$D$7,"00",A105))," ")))</f>
        <v/>
      </c>
    </row>
    <row r="106" spans="1:16" x14ac:dyDescent="0.25">
      <c r="A106" s="99">
        <v>99</v>
      </c>
      <c r="B106" s="3"/>
      <c r="C106" s="3"/>
      <c r="D106" s="3"/>
      <c r="E106" s="3"/>
      <c r="F106" s="3"/>
      <c r="G106" s="3"/>
      <c r="H106" s="3"/>
      <c r="I106" s="3"/>
      <c r="J106" s="3"/>
      <c r="K106" s="3"/>
      <c r="L106" s="3"/>
      <c r="M106" s="103">
        <f t="shared" si="4"/>
        <v>0</v>
      </c>
      <c r="N106" s="103" t="str">
        <f t="shared" si="3"/>
        <v>no arriba als 3 anys</v>
      </c>
      <c r="O106" s="35"/>
      <c r="P106" s="108" t="str">
        <f>IF(O106="","",IF(O106="SI","No cal documentació",IF(#REF!&gt;0,(CONCATENATE("12c_",'Valoració '!$D$7,"00",A106))," ")))</f>
        <v/>
      </c>
    </row>
    <row r="107" spans="1:16" x14ac:dyDescent="0.25">
      <c r="A107" s="99">
        <v>100</v>
      </c>
      <c r="B107" s="3"/>
      <c r="C107" s="3"/>
      <c r="D107" s="3"/>
      <c r="E107" s="3"/>
      <c r="F107" s="3"/>
      <c r="G107" s="3"/>
      <c r="H107" s="3"/>
      <c r="I107" s="3"/>
      <c r="J107" s="3"/>
      <c r="K107" s="3"/>
      <c r="L107" s="3"/>
      <c r="M107" s="103">
        <f t="shared" si="0"/>
        <v>0</v>
      </c>
      <c r="N107" s="103" t="str">
        <f t="shared" si="3"/>
        <v>no arriba als 3 anys</v>
      </c>
      <c r="O107" s="35"/>
      <c r="P107" s="108" t="str">
        <f>IF(O107="","",IF(O107="SI","No cal documentació",IF(#REF!&gt;0,(CONCATENATE("12c_",'Valoració '!$D$7,"00",A107))," ")))</f>
        <v/>
      </c>
    </row>
  </sheetData>
  <sheetProtection algorithmName="SHA-512" hashValue="BPijo75rPSbtMbZc8ivcCwGpHrkTYpnP9R4JG0760XuPeg8w79iCpViOzHa61ptVPAMkbes+5SPgxyxYKKoGog==" saltValue="YuRW9BCjv8jzzuQOMBnCYw==" spinCount="100000" sheet="1" objects="1" scenarios="1"/>
  <mergeCells count="1">
    <mergeCell ref="A6:K6"/>
  </mergeCells>
  <dataValidations count="2">
    <dataValidation type="list" allowBlank="1" showInputMessage="1" showErrorMessage="1" sqref="H8:I107 O8:O107">
      <formula1>"si, no"</formula1>
    </dataValidation>
    <dataValidation type="list" allowBlank="1" showInputMessage="1" showErrorMessage="1" sqref="G8:G107">
      <formula1>"si,no"</formula1>
    </dataValidation>
  </dataValidations>
  <hyperlinks>
    <hyperlink ref="T4" r:id="rId1"/>
    <hyperlink ref="A4" r:id="rId2"/>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5"/>
  <dimension ref="A1:N107"/>
  <sheetViews>
    <sheetView workbookViewId="0">
      <selection activeCell="E5" sqref="E5"/>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0.140625" customWidth="1"/>
    <col min="7" max="7" width="10.28515625" customWidth="1"/>
    <col min="8" max="8" width="12.7109375" customWidth="1"/>
    <col min="9" max="9" width="14.28515625" customWidth="1"/>
    <col min="10" max="10" width="19.7109375" bestFit="1" customWidth="1"/>
  </cols>
  <sheetData>
    <row r="1" spans="1:14" x14ac:dyDescent="0.25">
      <c r="A1" s="8" t="s">
        <v>17</v>
      </c>
      <c r="L1" s="5"/>
    </row>
    <row r="2" spans="1:14" x14ac:dyDescent="0.25">
      <c r="A2" s="9" t="s">
        <v>32</v>
      </c>
      <c r="L2" s="5"/>
    </row>
    <row r="3" spans="1:14" x14ac:dyDescent="0.25">
      <c r="A3" s="8"/>
      <c r="L3" s="5"/>
    </row>
    <row r="4" spans="1:14" ht="26.25" customHeight="1" x14ac:dyDescent="0.3">
      <c r="A4" s="19" t="s">
        <v>73</v>
      </c>
      <c r="B4" s="105" t="s">
        <v>306</v>
      </c>
      <c r="C4" s="106"/>
      <c r="D4" s="107"/>
      <c r="L4" s="5"/>
      <c r="N4" s="19" t="s">
        <v>73</v>
      </c>
    </row>
    <row r="5" spans="1:14" x14ac:dyDescent="0.25">
      <c r="A5" s="8"/>
      <c r="F5" s="122">
        <f>COUNTIF(F8:F107,"si")</f>
        <v>0</v>
      </c>
      <c r="G5" s="122">
        <f>COUNTIF(G8:G107,"si")</f>
        <v>0</v>
      </c>
      <c r="L5" s="5"/>
    </row>
    <row r="6" spans="1:14" ht="15.75" x14ac:dyDescent="0.25">
      <c r="A6" s="270" t="s">
        <v>108</v>
      </c>
      <c r="B6" s="270"/>
      <c r="C6" s="270"/>
      <c r="D6" s="270"/>
      <c r="E6" s="270"/>
      <c r="F6" s="270"/>
      <c r="G6" s="270"/>
      <c r="H6" s="270"/>
    </row>
    <row r="7" spans="1:14" ht="45" x14ac:dyDescent="0.25">
      <c r="A7" s="101" t="s">
        <v>31</v>
      </c>
      <c r="B7" s="109" t="s">
        <v>18</v>
      </c>
      <c r="C7" s="109" t="s">
        <v>19</v>
      </c>
      <c r="D7" s="109" t="s">
        <v>20</v>
      </c>
      <c r="E7" s="109" t="s">
        <v>21</v>
      </c>
      <c r="F7" s="109" t="s">
        <v>107</v>
      </c>
      <c r="G7" s="109" t="s">
        <v>24</v>
      </c>
      <c r="H7" s="109" t="s">
        <v>26</v>
      </c>
      <c r="I7" s="110" t="s">
        <v>75</v>
      </c>
      <c r="J7" s="98" t="s">
        <v>29</v>
      </c>
    </row>
    <row r="8" spans="1:14" x14ac:dyDescent="0.25">
      <c r="A8" s="99">
        <v>1</v>
      </c>
      <c r="B8" s="3"/>
      <c r="C8" s="3"/>
      <c r="D8" s="3"/>
      <c r="E8" s="3"/>
      <c r="F8" s="3"/>
      <c r="G8" s="3"/>
      <c r="H8" s="3"/>
      <c r="I8" s="35"/>
      <c r="J8" s="108" t="str">
        <f t="shared" ref="J8:J39" si="0">IF(I8="","",IF(I8="SI","No cal documentació",(CONCATENATE("12c_",$D8,"00",A8))))</f>
        <v/>
      </c>
    </row>
    <row r="9" spans="1:14" x14ac:dyDescent="0.25">
      <c r="A9" s="99">
        <v>2</v>
      </c>
      <c r="B9" s="3"/>
      <c r="C9" s="3"/>
      <c r="D9" s="3"/>
      <c r="E9" s="3"/>
      <c r="F9" s="3"/>
      <c r="G9" s="3"/>
      <c r="H9" s="3"/>
      <c r="I9" s="35"/>
      <c r="J9" s="108" t="str">
        <f t="shared" si="0"/>
        <v/>
      </c>
    </row>
    <row r="10" spans="1:14" x14ac:dyDescent="0.25">
      <c r="A10" s="99">
        <v>3</v>
      </c>
      <c r="B10" s="3"/>
      <c r="C10" s="3"/>
      <c r="D10" s="3"/>
      <c r="E10" s="3"/>
      <c r="F10" s="3"/>
      <c r="G10" s="3"/>
      <c r="H10" s="3"/>
      <c r="I10" s="35"/>
      <c r="J10" s="108" t="str">
        <f t="shared" si="0"/>
        <v/>
      </c>
    </row>
    <row r="11" spans="1:14" x14ac:dyDescent="0.25">
      <c r="A11" s="99">
        <v>4</v>
      </c>
      <c r="B11" s="3"/>
      <c r="C11" s="3"/>
      <c r="D11" s="3"/>
      <c r="E11" s="3"/>
      <c r="F11" s="3"/>
      <c r="G11" s="3"/>
      <c r="H11" s="3"/>
      <c r="I11" s="35"/>
      <c r="J11" s="108" t="str">
        <f t="shared" si="0"/>
        <v/>
      </c>
    </row>
    <row r="12" spans="1:14" x14ac:dyDescent="0.25">
      <c r="A12" s="99">
        <v>5</v>
      </c>
      <c r="B12" s="3"/>
      <c r="C12" s="3"/>
      <c r="D12" s="3"/>
      <c r="E12" s="3"/>
      <c r="F12" s="3"/>
      <c r="G12" s="3"/>
      <c r="H12" s="3"/>
      <c r="I12" s="35"/>
      <c r="J12" s="108" t="str">
        <f t="shared" si="0"/>
        <v/>
      </c>
    </row>
    <row r="13" spans="1:14" x14ac:dyDescent="0.25">
      <c r="A13" s="99">
        <v>6</v>
      </c>
      <c r="B13" s="3"/>
      <c r="C13" s="3"/>
      <c r="D13" s="3"/>
      <c r="E13" s="3"/>
      <c r="F13" s="3"/>
      <c r="G13" s="3"/>
      <c r="H13" s="3"/>
      <c r="I13" s="35"/>
      <c r="J13" s="108" t="str">
        <f t="shared" si="0"/>
        <v/>
      </c>
    </row>
    <row r="14" spans="1:14" x14ac:dyDescent="0.25">
      <c r="A14" s="99">
        <v>7</v>
      </c>
      <c r="B14" s="3"/>
      <c r="C14" s="3"/>
      <c r="D14" s="3"/>
      <c r="E14" s="3"/>
      <c r="F14" s="3"/>
      <c r="G14" s="3"/>
      <c r="H14" s="3"/>
      <c r="I14" s="35"/>
      <c r="J14" s="108" t="str">
        <f t="shared" si="0"/>
        <v/>
      </c>
    </row>
    <row r="15" spans="1:14" x14ac:dyDescent="0.25">
      <c r="A15" s="99">
        <v>8</v>
      </c>
      <c r="B15" s="3"/>
      <c r="C15" s="3"/>
      <c r="D15" s="3"/>
      <c r="E15" s="3"/>
      <c r="F15" s="3"/>
      <c r="G15" s="3"/>
      <c r="H15" s="3"/>
      <c r="I15" s="35"/>
      <c r="J15" s="108" t="str">
        <f t="shared" si="0"/>
        <v/>
      </c>
    </row>
    <row r="16" spans="1:14" x14ac:dyDescent="0.25">
      <c r="A16" s="99">
        <v>9</v>
      </c>
      <c r="B16" s="3"/>
      <c r="C16" s="3"/>
      <c r="D16" s="3"/>
      <c r="E16" s="3"/>
      <c r="F16" s="3"/>
      <c r="G16" s="3"/>
      <c r="H16" s="3"/>
      <c r="I16" s="35"/>
      <c r="J16" s="108" t="str">
        <f t="shared" si="0"/>
        <v/>
      </c>
    </row>
    <row r="17" spans="1:10" x14ac:dyDescent="0.25">
      <c r="A17" s="99">
        <v>10</v>
      </c>
      <c r="B17" s="3"/>
      <c r="C17" s="3"/>
      <c r="D17" s="3"/>
      <c r="E17" s="3"/>
      <c r="F17" s="3"/>
      <c r="G17" s="3"/>
      <c r="H17" s="3"/>
      <c r="I17" s="35"/>
      <c r="J17" s="108" t="str">
        <f t="shared" si="0"/>
        <v/>
      </c>
    </row>
    <row r="18" spans="1:10" x14ac:dyDescent="0.25">
      <c r="A18" s="99">
        <v>11</v>
      </c>
      <c r="B18" s="3"/>
      <c r="C18" s="3"/>
      <c r="D18" s="3"/>
      <c r="E18" s="3"/>
      <c r="F18" s="3"/>
      <c r="G18" s="3"/>
      <c r="H18" s="3"/>
      <c r="I18" s="35"/>
      <c r="J18" s="108" t="str">
        <f t="shared" si="0"/>
        <v/>
      </c>
    </row>
    <row r="19" spans="1:10" x14ac:dyDescent="0.25">
      <c r="A19" s="99">
        <v>12</v>
      </c>
      <c r="B19" s="3"/>
      <c r="C19" s="3"/>
      <c r="D19" s="3"/>
      <c r="E19" s="3"/>
      <c r="F19" s="3"/>
      <c r="G19" s="3"/>
      <c r="H19" s="3"/>
      <c r="I19" s="35"/>
      <c r="J19" s="108" t="str">
        <f t="shared" si="0"/>
        <v/>
      </c>
    </row>
    <row r="20" spans="1:10" x14ac:dyDescent="0.25">
      <c r="A20" s="99">
        <v>13</v>
      </c>
      <c r="B20" s="3"/>
      <c r="C20" s="3"/>
      <c r="D20" s="3"/>
      <c r="E20" s="3"/>
      <c r="F20" s="3"/>
      <c r="G20" s="3"/>
      <c r="H20" s="3"/>
      <c r="I20" s="35"/>
      <c r="J20" s="108" t="str">
        <f t="shared" si="0"/>
        <v/>
      </c>
    </row>
    <row r="21" spans="1:10" x14ac:dyDescent="0.25">
      <c r="A21" s="99">
        <v>14</v>
      </c>
      <c r="B21" s="3"/>
      <c r="C21" s="3"/>
      <c r="D21" s="3"/>
      <c r="E21" s="3"/>
      <c r="F21" s="3"/>
      <c r="G21" s="3"/>
      <c r="H21" s="3"/>
      <c r="I21" s="35"/>
      <c r="J21" s="108" t="str">
        <f t="shared" si="0"/>
        <v/>
      </c>
    </row>
    <row r="22" spans="1:10" x14ac:dyDescent="0.25">
      <c r="A22" s="99">
        <v>15</v>
      </c>
      <c r="B22" s="3"/>
      <c r="C22" s="3"/>
      <c r="D22" s="3"/>
      <c r="E22" s="3"/>
      <c r="F22" s="3"/>
      <c r="G22" s="3"/>
      <c r="H22" s="3"/>
      <c r="I22" s="35"/>
      <c r="J22" s="108" t="str">
        <f t="shared" si="0"/>
        <v/>
      </c>
    </row>
    <row r="23" spans="1:10" x14ac:dyDescent="0.25">
      <c r="A23" s="99">
        <v>16</v>
      </c>
      <c r="B23" s="3"/>
      <c r="C23" s="3"/>
      <c r="D23" s="3"/>
      <c r="E23" s="3"/>
      <c r="F23" s="3"/>
      <c r="G23" s="3"/>
      <c r="H23" s="3"/>
      <c r="I23" s="35"/>
      <c r="J23" s="108" t="str">
        <f t="shared" si="0"/>
        <v/>
      </c>
    </row>
    <row r="24" spans="1:10" x14ac:dyDescent="0.25">
      <c r="A24" s="99">
        <v>17</v>
      </c>
      <c r="B24" s="3"/>
      <c r="C24" s="3"/>
      <c r="D24" s="3"/>
      <c r="E24" s="3"/>
      <c r="F24" s="3"/>
      <c r="G24" s="3"/>
      <c r="H24" s="3"/>
      <c r="I24" s="35"/>
      <c r="J24" s="108" t="str">
        <f t="shared" si="0"/>
        <v/>
      </c>
    </row>
    <row r="25" spans="1:10" x14ac:dyDescent="0.25">
      <c r="A25" s="99">
        <v>18</v>
      </c>
      <c r="B25" s="3"/>
      <c r="C25" s="3"/>
      <c r="D25" s="3"/>
      <c r="E25" s="3"/>
      <c r="F25" s="3"/>
      <c r="G25" s="3"/>
      <c r="H25" s="3"/>
      <c r="I25" s="35"/>
      <c r="J25" s="108" t="str">
        <f t="shared" si="0"/>
        <v/>
      </c>
    </row>
    <row r="26" spans="1:10" x14ac:dyDescent="0.25">
      <c r="A26" s="99">
        <v>19</v>
      </c>
      <c r="B26" s="3"/>
      <c r="C26" s="3"/>
      <c r="D26" s="3"/>
      <c r="E26" s="3"/>
      <c r="F26" s="3"/>
      <c r="G26" s="3"/>
      <c r="H26" s="3"/>
      <c r="I26" s="35"/>
      <c r="J26" s="108" t="str">
        <f t="shared" si="0"/>
        <v/>
      </c>
    </row>
    <row r="27" spans="1:10" x14ac:dyDescent="0.25">
      <c r="A27" s="99">
        <v>20</v>
      </c>
      <c r="B27" s="3"/>
      <c r="C27" s="3"/>
      <c r="D27" s="3"/>
      <c r="E27" s="3"/>
      <c r="F27" s="3"/>
      <c r="G27" s="3"/>
      <c r="H27" s="3"/>
      <c r="I27" s="35"/>
      <c r="J27" s="108" t="str">
        <f t="shared" si="0"/>
        <v/>
      </c>
    </row>
    <row r="28" spans="1:10" x14ac:dyDescent="0.25">
      <c r="A28" s="99">
        <v>21</v>
      </c>
      <c r="B28" s="3"/>
      <c r="C28" s="3"/>
      <c r="D28" s="3"/>
      <c r="E28" s="3"/>
      <c r="F28" s="3"/>
      <c r="G28" s="3"/>
      <c r="H28" s="3"/>
      <c r="I28" s="35"/>
      <c r="J28" s="108" t="str">
        <f t="shared" si="0"/>
        <v/>
      </c>
    </row>
    <row r="29" spans="1:10" x14ac:dyDescent="0.25">
      <c r="A29" s="99">
        <v>22</v>
      </c>
      <c r="B29" s="3"/>
      <c r="C29" s="3"/>
      <c r="D29" s="3"/>
      <c r="E29" s="3"/>
      <c r="F29" s="3"/>
      <c r="G29" s="3"/>
      <c r="H29" s="3"/>
      <c r="I29" s="35"/>
      <c r="J29" s="108" t="str">
        <f t="shared" si="0"/>
        <v/>
      </c>
    </row>
    <row r="30" spans="1:10" x14ac:dyDescent="0.25">
      <c r="A30" s="99">
        <v>23</v>
      </c>
      <c r="B30" s="3"/>
      <c r="C30" s="3"/>
      <c r="D30" s="3"/>
      <c r="E30" s="3"/>
      <c r="F30" s="3"/>
      <c r="G30" s="3"/>
      <c r="H30" s="3"/>
      <c r="I30" s="35"/>
      <c r="J30" s="108" t="str">
        <f t="shared" si="0"/>
        <v/>
      </c>
    </row>
    <row r="31" spans="1:10" x14ac:dyDescent="0.25">
      <c r="A31" s="99">
        <v>24</v>
      </c>
      <c r="B31" s="3"/>
      <c r="C31" s="3"/>
      <c r="D31" s="3"/>
      <c r="E31" s="3"/>
      <c r="F31" s="3"/>
      <c r="G31" s="3"/>
      <c r="H31" s="3"/>
      <c r="I31" s="35"/>
      <c r="J31" s="108" t="str">
        <f t="shared" si="0"/>
        <v/>
      </c>
    </row>
    <row r="32" spans="1:10" x14ac:dyDescent="0.25">
      <c r="A32" s="99">
        <v>25</v>
      </c>
      <c r="B32" s="3"/>
      <c r="C32" s="3"/>
      <c r="D32" s="3"/>
      <c r="E32" s="3"/>
      <c r="F32" s="3"/>
      <c r="G32" s="3"/>
      <c r="H32" s="3"/>
      <c r="I32" s="35"/>
      <c r="J32" s="108" t="str">
        <f t="shared" si="0"/>
        <v/>
      </c>
    </row>
    <row r="33" spans="1:10" x14ac:dyDescent="0.25">
      <c r="A33" s="99">
        <v>26</v>
      </c>
      <c r="B33" s="3"/>
      <c r="C33" s="3"/>
      <c r="D33" s="3"/>
      <c r="E33" s="3"/>
      <c r="F33" s="3"/>
      <c r="G33" s="3"/>
      <c r="H33" s="3"/>
      <c r="I33" s="35"/>
      <c r="J33" s="108" t="str">
        <f t="shared" si="0"/>
        <v/>
      </c>
    </row>
    <row r="34" spans="1:10" x14ac:dyDescent="0.25">
      <c r="A34" s="99">
        <v>27</v>
      </c>
      <c r="B34" s="3"/>
      <c r="C34" s="3"/>
      <c r="D34" s="3"/>
      <c r="E34" s="3"/>
      <c r="F34" s="3"/>
      <c r="G34" s="3"/>
      <c r="H34" s="3"/>
      <c r="I34" s="35"/>
      <c r="J34" s="108" t="str">
        <f t="shared" si="0"/>
        <v/>
      </c>
    </row>
    <row r="35" spans="1:10" x14ac:dyDescent="0.25">
      <c r="A35" s="99">
        <v>28</v>
      </c>
      <c r="B35" s="3"/>
      <c r="C35" s="3"/>
      <c r="D35" s="3"/>
      <c r="E35" s="3"/>
      <c r="F35" s="3"/>
      <c r="G35" s="3"/>
      <c r="H35" s="3"/>
      <c r="I35" s="35"/>
      <c r="J35" s="108" t="str">
        <f t="shared" si="0"/>
        <v/>
      </c>
    </row>
    <row r="36" spans="1:10" x14ac:dyDescent="0.25">
      <c r="A36" s="99">
        <v>29</v>
      </c>
      <c r="B36" s="3"/>
      <c r="C36" s="3"/>
      <c r="D36" s="3"/>
      <c r="E36" s="3"/>
      <c r="F36" s="3"/>
      <c r="G36" s="3"/>
      <c r="H36" s="3"/>
      <c r="I36" s="35"/>
      <c r="J36" s="108" t="str">
        <f t="shared" si="0"/>
        <v/>
      </c>
    </row>
    <row r="37" spans="1:10" x14ac:dyDescent="0.25">
      <c r="A37" s="99">
        <v>30</v>
      </c>
      <c r="B37" s="3"/>
      <c r="C37" s="3"/>
      <c r="D37" s="3"/>
      <c r="E37" s="3"/>
      <c r="F37" s="3"/>
      <c r="G37" s="3"/>
      <c r="H37" s="3"/>
      <c r="I37" s="35"/>
      <c r="J37" s="108" t="str">
        <f t="shared" si="0"/>
        <v/>
      </c>
    </row>
    <row r="38" spans="1:10" x14ac:dyDescent="0.25">
      <c r="A38" s="99">
        <v>31</v>
      </c>
      <c r="B38" s="3"/>
      <c r="C38" s="3"/>
      <c r="D38" s="3"/>
      <c r="E38" s="3"/>
      <c r="F38" s="3"/>
      <c r="G38" s="3"/>
      <c r="H38" s="3"/>
      <c r="I38" s="35"/>
      <c r="J38" s="108" t="str">
        <f t="shared" si="0"/>
        <v/>
      </c>
    </row>
    <row r="39" spans="1:10" x14ac:dyDescent="0.25">
      <c r="A39" s="99">
        <v>32</v>
      </c>
      <c r="B39" s="3"/>
      <c r="C39" s="3"/>
      <c r="D39" s="3"/>
      <c r="E39" s="3"/>
      <c r="F39" s="3"/>
      <c r="G39" s="3"/>
      <c r="H39" s="3"/>
      <c r="I39" s="35"/>
      <c r="J39" s="108" t="str">
        <f t="shared" si="0"/>
        <v/>
      </c>
    </row>
    <row r="40" spans="1:10" x14ac:dyDescent="0.25">
      <c r="A40" s="99">
        <v>33</v>
      </c>
      <c r="B40" s="3"/>
      <c r="C40" s="3"/>
      <c r="D40" s="3"/>
      <c r="E40" s="3"/>
      <c r="F40" s="3"/>
      <c r="G40" s="3"/>
      <c r="H40" s="3"/>
      <c r="I40" s="35"/>
      <c r="J40" s="108" t="str">
        <f t="shared" ref="J40:J71" si="1">IF(I40="","",IF(I40="SI","No cal documentació",(CONCATENATE("12c_",$D40,"00",A40))))</f>
        <v/>
      </c>
    </row>
    <row r="41" spans="1:10" x14ac:dyDescent="0.25">
      <c r="A41" s="99">
        <v>34</v>
      </c>
      <c r="B41" s="3"/>
      <c r="C41" s="3"/>
      <c r="D41" s="3"/>
      <c r="E41" s="3"/>
      <c r="F41" s="3"/>
      <c r="G41" s="3"/>
      <c r="H41" s="3"/>
      <c r="I41" s="35"/>
      <c r="J41" s="108" t="str">
        <f t="shared" si="1"/>
        <v/>
      </c>
    </row>
    <row r="42" spans="1:10" x14ac:dyDescent="0.25">
      <c r="A42" s="99">
        <v>35</v>
      </c>
      <c r="B42" s="3"/>
      <c r="C42" s="3"/>
      <c r="D42" s="3"/>
      <c r="E42" s="3"/>
      <c r="F42" s="3"/>
      <c r="G42" s="3"/>
      <c r="H42" s="3"/>
      <c r="I42" s="35"/>
      <c r="J42" s="108" t="str">
        <f t="shared" si="1"/>
        <v/>
      </c>
    </row>
    <row r="43" spans="1:10" x14ac:dyDescent="0.25">
      <c r="A43" s="99">
        <v>36</v>
      </c>
      <c r="B43" s="3"/>
      <c r="C43" s="3"/>
      <c r="D43" s="3"/>
      <c r="E43" s="3"/>
      <c r="F43" s="3"/>
      <c r="G43" s="3"/>
      <c r="H43" s="3"/>
      <c r="I43" s="35"/>
      <c r="J43" s="108" t="str">
        <f t="shared" si="1"/>
        <v/>
      </c>
    </row>
    <row r="44" spans="1:10" x14ac:dyDescent="0.25">
      <c r="A44" s="99">
        <v>37</v>
      </c>
      <c r="B44" s="3"/>
      <c r="C44" s="3"/>
      <c r="D44" s="3"/>
      <c r="E44" s="3"/>
      <c r="F44" s="3"/>
      <c r="G44" s="3"/>
      <c r="H44" s="3"/>
      <c r="I44" s="35"/>
      <c r="J44" s="108" t="str">
        <f t="shared" si="1"/>
        <v/>
      </c>
    </row>
    <row r="45" spans="1:10" x14ac:dyDescent="0.25">
      <c r="A45" s="99">
        <v>38</v>
      </c>
      <c r="B45" s="3"/>
      <c r="C45" s="3"/>
      <c r="D45" s="3"/>
      <c r="E45" s="3"/>
      <c r="F45" s="3"/>
      <c r="G45" s="3"/>
      <c r="H45" s="3"/>
      <c r="I45" s="35"/>
      <c r="J45" s="108" t="str">
        <f t="shared" si="1"/>
        <v/>
      </c>
    </row>
    <row r="46" spans="1:10" x14ac:dyDescent="0.25">
      <c r="A46" s="99">
        <v>39</v>
      </c>
      <c r="B46" s="3"/>
      <c r="C46" s="3"/>
      <c r="D46" s="3"/>
      <c r="E46" s="3"/>
      <c r="F46" s="3"/>
      <c r="G46" s="3"/>
      <c r="H46" s="3"/>
      <c r="I46" s="35"/>
      <c r="J46" s="108" t="str">
        <f t="shared" si="1"/>
        <v/>
      </c>
    </row>
    <row r="47" spans="1:10" x14ac:dyDescent="0.25">
      <c r="A47" s="99">
        <v>40</v>
      </c>
      <c r="B47" s="3"/>
      <c r="C47" s="3"/>
      <c r="D47" s="3"/>
      <c r="E47" s="3"/>
      <c r="F47" s="3"/>
      <c r="G47" s="3"/>
      <c r="H47" s="3"/>
      <c r="I47" s="35"/>
      <c r="J47" s="108" t="str">
        <f t="shared" si="1"/>
        <v/>
      </c>
    </row>
    <row r="48" spans="1:10" x14ac:dyDescent="0.25">
      <c r="A48" s="99">
        <v>41</v>
      </c>
      <c r="B48" s="3"/>
      <c r="C48" s="3"/>
      <c r="D48" s="3"/>
      <c r="E48" s="3"/>
      <c r="F48" s="3"/>
      <c r="G48" s="3"/>
      <c r="H48" s="3"/>
      <c r="I48" s="35"/>
      <c r="J48" s="108" t="str">
        <f t="shared" si="1"/>
        <v/>
      </c>
    </row>
    <row r="49" spans="1:10" x14ac:dyDescent="0.25">
      <c r="A49" s="99">
        <v>42</v>
      </c>
      <c r="B49" s="3"/>
      <c r="C49" s="3"/>
      <c r="D49" s="3"/>
      <c r="E49" s="3"/>
      <c r="F49" s="3"/>
      <c r="G49" s="3"/>
      <c r="H49" s="3"/>
      <c r="I49" s="35"/>
      <c r="J49" s="108" t="str">
        <f t="shared" si="1"/>
        <v/>
      </c>
    </row>
    <row r="50" spans="1:10" x14ac:dyDescent="0.25">
      <c r="A50" s="99">
        <v>43</v>
      </c>
      <c r="B50" s="3"/>
      <c r="C50" s="3"/>
      <c r="D50" s="3"/>
      <c r="E50" s="3"/>
      <c r="F50" s="3"/>
      <c r="G50" s="3"/>
      <c r="H50" s="3"/>
      <c r="I50" s="35"/>
      <c r="J50" s="108" t="str">
        <f t="shared" si="1"/>
        <v/>
      </c>
    </row>
    <row r="51" spans="1:10" x14ac:dyDescent="0.25">
      <c r="A51" s="99">
        <v>44</v>
      </c>
      <c r="B51" s="3"/>
      <c r="C51" s="3"/>
      <c r="D51" s="3"/>
      <c r="E51" s="3"/>
      <c r="F51" s="3"/>
      <c r="G51" s="3"/>
      <c r="H51" s="3"/>
      <c r="I51" s="35"/>
      <c r="J51" s="108" t="str">
        <f t="shared" si="1"/>
        <v/>
      </c>
    </row>
    <row r="52" spans="1:10" x14ac:dyDescent="0.25">
      <c r="A52" s="99">
        <v>45</v>
      </c>
      <c r="B52" s="3"/>
      <c r="C52" s="3"/>
      <c r="D52" s="3"/>
      <c r="E52" s="3"/>
      <c r="F52" s="3"/>
      <c r="G52" s="3"/>
      <c r="H52" s="3"/>
      <c r="I52" s="35"/>
      <c r="J52" s="108" t="str">
        <f t="shared" si="1"/>
        <v/>
      </c>
    </row>
    <row r="53" spans="1:10" x14ac:dyDescent="0.25">
      <c r="A53" s="99">
        <v>46</v>
      </c>
      <c r="B53" s="3"/>
      <c r="C53" s="3"/>
      <c r="D53" s="3"/>
      <c r="E53" s="3"/>
      <c r="F53" s="3"/>
      <c r="G53" s="3"/>
      <c r="H53" s="3"/>
      <c r="I53" s="35"/>
      <c r="J53" s="108" t="str">
        <f t="shared" si="1"/>
        <v/>
      </c>
    </row>
    <row r="54" spans="1:10" x14ac:dyDescent="0.25">
      <c r="A54" s="99">
        <v>47</v>
      </c>
      <c r="B54" s="3"/>
      <c r="C54" s="3"/>
      <c r="D54" s="3"/>
      <c r="E54" s="3"/>
      <c r="F54" s="3"/>
      <c r="G54" s="3"/>
      <c r="H54" s="3"/>
      <c r="I54" s="35"/>
      <c r="J54" s="108" t="str">
        <f t="shared" si="1"/>
        <v/>
      </c>
    </row>
    <row r="55" spans="1:10" x14ac:dyDescent="0.25">
      <c r="A55" s="99">
        <v>48</v>
      </c>
      <c r="B55" s="3"/>
      <c r="C55" s="3"/>
      <c r="D55" s="3"/>
      <c r="E55" s="3"/>
      <c r="F55" s="3"/>
      <c r="G55" s="3"/>
      <c r="H55" s="3"/>
      <c r="I55" s="35"/>
      <c r="J55" s="108" t="str">
        <f t="shared" si="1"/>
        <v/>
      </c>
    </row>
    <row r="56" spans="1:10" x14ac:dyDescent="0.25">
      <c r="A56" s="99">
        <v>49</v>
      </c>
      <c r="B56" s="3"/>
      <c r="C56" s="3"/>
      <c r="D56" s="3"/>
      <c r="E56" s="3"/>
      <c r="F56" s="3"/>
      <c r="G56" s="3"/>
      <c r="H56" s="3"/>
      <c r="I56" s="35"/>
      <c r="J56" s="108" t="str">
        <f t="shared" si="1"/>
        <v/>
      </c>
    </row>
    <row r="57" spans="1:10" x14ac:dyDescent="0.25">
      <c r="A57" s="99">
        <v>50</v>
      </c>
      <c r="B57" s="3"/>
      <c r="C57" s="3"/>
      <c r="D57" s="3"/>
      <c r="E57" s="3"/>
      <c r="F57" s="3"/>
      <c r="G57" s="3"/>
      <c r="H57" s="3"/>
      <c r="I57" s="35"/>
      <c r="J57" s="108" t="str">
        <f t="shared" si="1"/>
        <v/>
      </c>
    </row>
    <row r="58" spans="1:10" x14ac:dyDescent="0.25">
      <c r="A58" s="99">
        <v>51</v>
      </c>
      <c r="B58" s="3"/>
      <c r="C58" s="3"/>
      <c r="D58" s="3"/>
      <c r="E58" s="3"/>
      <c r="F58" s="3"/>
      <c r="G58" s="3"/>
      <c r="H58" s="3"/>
      <c r="I58" s="35"/>
      <c r="J58" s="108" t="str">
        <f t="shared" si="1"/>
        <v/>
      </c>
    </row>
    <row r="59" spans="1:10" x14ac:dyDescent="0.25">
      <c r="A59" s="99">
        <v>52</v>
      </c>
      <c r="B59" s="3"/>
      <c r="C59" s="3"/>
      <c r="D59" s="3"/>
      <c r="E59" s="3"/>
      <c r="F59" s="3"/>
      <c r="G59" s="3"/>
      <c r="H59" s="3"/>
      <c r="I59" s="35"/>
      <c r="J59" s="108" t="str">
        <f t="shared" si="1"/>
        <v/>
      </c>
    </row>
    <row r="60" spans="1:10" x14ac:dyDescent="0.25">
      <c r="A60" s="99">
        <v>53</v>
      </c>
      <c r="B60" s="3"/>
      <c r="C60" s="3"/>
      <c r="D60" s="3"/>
      <c r="E60" s="3"/>
      <c r="F60" s="3"/>
      <c r="G60" s="3"/>
      <c r="H60" s="3"/>
      <c r="I60" s="35"/>
      <c r="J60" s="108" t="str">
        <f t="shared" si="1"/>
        <v/>
      </c>
    </row>
    <row r="61" spans="1:10" x14ac:dyDescent="0.25">
      <c r="A61" s="99">
        <v>54</v>
      </c>
      <c r="B61" s="3"/>
      <c r="C61" s="3"/>
      <c r="D61" s="3"/>
      <c r="E61" s="3"/>
      <c r="F61" s="3"/>
      <c r="G61" s="3"/>
      <c r="H61" s="3"/>
      <c r="I61" s="35"/>
      <c r="J61" s="108" t="str">
        <f t="shared" si="1"/>
        <v/>
      </c>
    </row>
    <row r="62" spans="1:10" x14ac:dyDescent="0.25">
      <c r="A62" s="99">
        <v>55</v>
      </c>
      <c r="B62" s="3"/>
      <c r="C62" s="3"/>
      <c r="D62" s="3"/>
      <c r="E62" s="3"/>
      <c r="F62" s="3"/>
      <c r="G62" s="3"/>
      <c r="H62" s="3"/>
      <c r="I62" s="35"/>
      <c r="J62" s="108" t="str">
        <f t="shared" si="1"/>
        <v/>
      </c>
    </row>
    <row r="63" spans="1:10" x14ac:dyDescent="0.25">
      <c r="A63" s="99">
        <v>56</v>
      </c>
      <c r="B63" s="3"/>
      <c r="C63" s="3"/>
      <c r="D63" s="3"/>
      <c r="E63" s="3"/>
      <c r="F63" s="3"/>
      <c r="G63" s="3"/>
      <c r="H63" s="3"/>
      <c r="I63" s="35"/>
      <c r="J63" s="108" t="str">
        <f t="shared" si="1"/>
        <v/>
      </c>
    </row>
    <row r="64" spans="1:10" x14ac:dyDescent="0.25">
      <c r="A64" s="99">
        <v>57</v>
      </c>
      <c r="B64" s="3"/>
      <c r="C64" s="3"/>
      <c r="D64" s="3"/>
      <c r="E64" s="3"/>
      <c r="F64" s="3"/>
      <c r="G64" s="3"/>
      <c r="H64" s="3"/>
      <c r="I64" s="35"/>
      <c r="J64" s="108" t="str">
        <f t="shared" si="1"/>
        <v/>
      </c>
    </row>
    <row r="65" spans="1:10" x14ac:dyDescent="0.25">
      <c r="A65" s="99">
        <v>58</v>
      </c>
      <c r="B65" s="3"/>
      <c r="C65" s="3"/>
      <c r="D65" s="3"/>
      <c r="E65" s="3"/>
      <c r="F65" s="3"/>
      <c r="G65" s="3"/>
      <c r="H65" s="3"/>
      <c r="I65" s="35"/>
      <c r="J65" s="108" t="str">
        <f t="shared" si="1"/>
        <v/>
      </c>
    </row>
    <row r="66" spans="1:10" x14ac:dyDescent="0.25">
      <c r="A66" s="99">
        <v>59</v>
      </c>
      <c r="B66" s="3"/>
      <c r="C66" s="3"/>
      <c r="D66" s="3"/>
      <c r="E66" s="3"/>
      <c r="F66" s="3"/>
      <c r="G66" s="3"/>
      <c r="H66" s="3"/>
      <c r="I66" s="35"/>
      <c r="J66" s="108" t="str">
        <f t="shared" si="1"/>
        <v/>
      </c>
    </row>
    <row r="67" spans="1:10" x14ac:dyDescent="0.25">
      <c r="A67" s="99">
        <v>60</v>
      </c>
      <c r="B67" s="3"/>
      <c r="C67" s="3"/>
      <c r="D67" s="3"/>
      <c r="E67" s="3"/>
      <c r="F67" s="3"/>
      <c r="G67" s="3"/>
      <c r="H67" s="3"/>
      <c r="I67" s="35"/>
      <c r="J67" s="108" t="str">
        <f t="shared" si="1"/>
        <v/>
      </c>
    </row>
    <row r="68" spans="1:10" x14ac:dyDescent="0.25">
      <c r="A68" s="99">
        <v>61</v>
      </c>
      <c r="B68" s="3"/>
      <c r="C68" s="3"/>
      <c r="D68" s="3"/>
      <c r="E68" s="3"/>
      <c r="F68" s="3"/>
      <c r="G68" s="3"/>
      <c r="H68" s="3"/>
      <c r="I68" s="35"/>
      <c r="J68" s="108" t="str">
        <f t="shared" si="1"/>
        <v/>
      </c>
    </row>
    <row r="69" spans="1:10" x14ac:dyDescent="0.25">
      <c r="A69" s="99">
        <v>62</v>
      </c>
      <c r="B69" s="3"/>
      <c r="C69" s="3"/>
      <c r="D69" s="3"/>
      <c r="E69" s="3"/>
      <c r="F69" s="3"/>
      <c r="G69" s="3"/>
      <c r="H69" s="3"/>
      <c r="I69" s="35"/>
      <c r="J69" s="108" t="str">
        <f t="shared" si="1"/>
        <v/>
      </c>
    </row>
    <row r="70" spans="1:10" x14ac:dyDescent="0.25">
      <c r="A70" s="99">
        <v>63</v>
      </c>
      <c r="B70" s="3"/>
      <c r="C70" s="3"/>
      <c r="D70" s="3"/>
      <c r="E70" s="3"/>
      <c r="F70" s="3"/>
      <c r="G70" s="3"/>
      <c r="H70" s="3"/>
      <c r="I70" s="35"/>
      <c r="J70" s="108" t="str">
        <f t="shared" si="1"/>
        <v/>
      </c>
    </row>
    <row r="71" spans="1:10" x14ac:dyDescent="0.25">
      <c r="A71" s="99">
        <v>64</v>
      </c>
      <c r="B71" s="3"/>
      <c r="C71" s="3"/>
      <c r="D71" s="3"/>
      <c r="E71" s="3"/>
      <c r="F71" s="3"/>
      <c r="G71" s="3"/>
      <c r="H71" s="3"/>
      <c r="I71" s="35"/>
      <c r="J71" s="108" t="str">
        <f t="shared" si="1"/>
        <v/>
      </c>
    </row>
    <row r="72" spans="1:10" x14ac:dyDescent="0.25">
      <c r="A72" s="99">
        <v>65</v>
      </c>
      <c r="B72" s="3"/>
      <c r="C72" s="3"/>
      <c r="D72" s="3"/>
      <c r="E72" s="3"/>
      <c r="F72" s="3"/>
      <c r="G72" s="3"/>
      <c r="H72" s="3"/>
      <c r="I72" s="35"/>
      <c r="J72" s="108" t="str">
        <f t="shared" ref="J72:J103" si="2">IF(I72="","",IF(I72="SI","No cal documentació",(CONCATENATE("12c_",$D72,"00",A72))))</f>
        <v/>
      </c>
    </row>
    <row r="73" spans="1:10" x14ac:dyDescent="0.25">
      <c r="A73" s="99">
        <v>66</v>
      </c>
      <c r="B73" s="3"/>
      <c r="C73" s="3"/>
      <c r="D73" s="3"/>
      <c r="E73" s="3"/>
      <c r="F73" s="3"/>
      <c r="G73" s="3"/>
      <c r="H73" s="3"/>
      <c r="I73" s="35"/>
      <c r="J73" s="108" t="str">
        <f t="shared" si="2"/>
        <v/>
      </c>
    </row>
    <row r="74" spans="1:10" x14ac:dyDescent="0.25">
      <c r="A74" s="99">
        <v>67</v>
      </c>
      <c r="B74" s="3"/>
      <c r="C74" s="3"/>
      <c r="D74" s="3"/>
      <c r="E74" s="3"/>
      <c r="F74" s="3"/>
      <c r="G74" s="3"/>
      <c r="H74" s="3"/>
      <c r="I74" s="35"/>
      <c r="J74" s="108" t="str">
        <f t="shared" si="2"/>
        <v/>
      </c>
    </row>
    <row r="75" spans="1:10" x14ac:dyDescent="0.25">
      <c r="A75" s="99">
        <v>68</v>
      </c>
      <c r="B75" s="3"/>
      <c r="C75" s="3"/>
      <c r="D75" s="3"/>
      <c r="E75" s="3"/>
      <c r="F75" s="3"/>
      <c r="G75" s="3"/>
      <c r="H75" s="3"/>
      <c r="I75" s="35"/>
      <c r="J75" s="108" t="str">
        <f t="shared" si="2"/>
        <v/>
      </c>
    </row>
    <row r="76" spans="1:10" x14ac:dyDescent="0.25">
      <c r="A76" s="99">
        <v>69</v>
      </c>
      <c r="B76" s="3"/>
      <c r="C76" s="3"/>
      <c r="D76" s="3"/>
      <c r="E76" s="3"/>
      <c r="F76" s="3"/>
      <c r="G76" s="3"/>
      <c r="H76" s="3"/>
      <c r="I76" s="35"/>
      <c r="J76" s="108" t="str">
        <f t="shared" si="2"/>
        <v/>
      </c>
    </row>
    <row r="77" spans="1:10" x14ac:dyDescent="0.25">
      <c r="A77" s="99">
        <v>70</v>
      </c>
      <c r="B77" s="3"/>
      <c r="C77" s="3"/>
      <c r="D77" s="3"/>
      <c r="E77" s="3"/>
      <c r="F77" s="3"/>
      <c r="G77" s="3"/>
      <c r="H77" s="3"/>
      <c r="I77" s="35"/>
      <c r="J77" s="108" t="str">
        <f t="shared" si="2"/>
        <v/>
      </c>
    </row>
    <row r="78" spans="1:10" x14ac:dyDescent="0.25">
      <c r="A78" s="99">
        <v>71</v>
      </c>
      <c r="B78" s="3"/>
      <c r="C78" s="3"/>
      <c r="D78" s="3"/>
      <c r="E78" s="3"/>
      <c r="F78" s="3"/>
      <c r="G78" s="3"/>
      <c r="H78" s="3"/>
      <c r="I78" s="35"/>
      <c r="J78" s="108" t="str">
        <f t="shared" si="2"/>
        <v/>
      </c>
    </row>
    <row r="79" spans="1:10" x14ac:dyDescent="0.25">
      <c r="A79" s="99">
        <v>72</v>
      </c>
      <c r="B79" s="3"/>
      <c r="C79" s="3"/>
      <c r="D79" s="3"/>
      <c r="E79" s="3"/>
      <c r="F79" s="3"/>
      <c r="G79" s="3"/>
      <c r="H79" s="3"/>
      <c r="I79" s="35"/>
      <c r="J79" s="108" t="str">
        <f t="shared" si="2"/>
        <v/>
      </c>
    </row>
    <row r="80" spans="1:10" x14ac:dyDescent="0.25">
      <c r="A80" s="99">
        <v>73</v>
      </c>
      <c r="B80" s="3"/>
      <c r="C80" s="3"/>
      <c r="D80" s="3"/>
      <c r="E80" s="3"/>
      <c r="F80" s="3"/>
      <c r="G80" s="3"/>
      <c r="H80" s="3"/>
      <c r="I80" s="35"/>
      <c r="J80" s="108" t="str">
        <f t="shared" si="2"/>
        <v/>
      </c>
    </row>
    <row r="81" spans="1:10" x14ac:dyDescent="0.25">
      <c r="A81" s="99">
        <v>74</v>
      </c>
      <c r="B81" s="3"/>
      <c r="C81" s="3"/>
      <c r="D81" s="3"/>
      <c r="E81" s="3"/>
      <c r="F81" s="3"/>
      <c r="G81" s="3"/>
      <c r="H81" s="3"/>
      <c r="I81" s="35"/>
      <c r="J81" s="108" t="str">
        <f t="shared" si="2"/>
        <v/>
      </c>
    </row>
    <row r="82" spans="1:10" x14ac:dyDescent="0.25">
      <c r="A82" s="99">
        <v>75</v>
      </c>
      <c r="B82" s="3"/>
      <c r="C82" s="3"/>
      <c r="D82" s="3"/>
      <c r="E82" s="3"/>
      <c r="F82" s="3"/>
      <c r="G82" s="3"/>
      <c r="H82" s="3"/>
      <c r="I82" s="35"/>
      <c r="J82" s="108" t="str">
        <f t="shared" si="2"/>
        <v/>
      </c>
    </row>
    <row r="83" spans="1:10" x14ac:dyDescent="0.25">
      <c r="A83" s="99">
        <v>76</v>
      </c>
      <c r="B83" s="3"/>
      <c r="C83" s="3"/>
      <c r="D83" s="3"/>
      <c r="E83" s="3"/>
      <c r="F83" s="3"/>
      <c r="G83" s="3"/>
      <c r="H83" s="3"/>
      <c r="I83" s="35"/>
      <c r="J83" s="108" t="str">
        <f t="shared" si="2"/>
        <v/>
      </c>
    </row>
    <row r="84" spans="1:10" x14ac:dyDescent="0.25">
      <c r="A84" s="99">
        <v>77</v>
      </c>
      <c r="B84" s="3"/>
      <c r="C84" s="3"/>
      <c r="D84" s="3"/>
      <c r="E84" s="3"/>
      <c r="F84" s="3"/>
      <c r="G84" s="3"/>
      <c r="H84" s="3"/>
      <c r="I84" s="35"/>
      <c r="J84" s="108" t="str">
        <f t="shared" si="2"/>
        <v/>
      </c>
    </row>
    <row r="85" spans="1:10" x14ac:dyDescent="0.25">
      <c r="A85" s="99">
        <v>78</v>
      </c>
      <c r="B85" s="3"/>
      <c r="C85" s="3"/>
      <c r="D85" s="3"/>
      <c r="E85" s="3"/>
      <c r="F85" s="3"/>
      <c r="G85" s="3"/>
      <c r="H85" s="3"/>
      <c r="I85" s="35"/>
      <c r="J85" s="108" t="str">
        <f t="shared" si="2"/>
        <v/>
      </c>
    </row>
    <row r="86" spans="1:10" x14ac:dyDescent="0.25">
      <c r="A86" s="99">
        <v>79</v>
      </c>
      <c r="B86" s="3"/>
      <c r="C86" s="3"/>
      <c r="D86" s="3"/>
      <c r="E86" s="3"/>
      <c r="F86" s="3"/>
      <c r="G86" s="3"/>
      <c r="H86" s="3"/>
      <c r="I86" s="35"/>
      <c r="J86" s="108" t="str">
        <f t="shared" si="2"/>
        <v/>
      </c>
    </row>
    <row r="87" spans="1:10" x14ac:dyDescent="0.25">
      <c r="A87" s="99">
        <v>80</v>
      </c>
      <c r="B87" s="3"/>
      <c r="C87" s="3"/>
      <c r="D87" s="3"/>
      <c r="E87" s="3"/>
      <c r="F87" s="3"/>
      <c r="G87" s="3"/>
      <c r="H87" s="3"/>
      <c r="I87" s="35"/>
      <c r="J87" s="108" t="str">
        <f t="shared" si="2"/>
        <v/>
      </c>
    </row>
    <row r="88" spans="1:10" x14ac:dyDescent="0.25">
      <c r="A88" s="99">
        <v>81</v>
      </c>
      <c r="B88" s="3"/>
      <c r="C88" s="3"/>
      <c r="D88" s="3"/>
      <c r="E88" s="3"/>
      <c r="F88" s="3"/>
      <c r="G88" s="3"/>
      <c r="H88" s="3"/>
      <c r="I88" s="35"/>
      <c r="J88" s="108" t="str">
        <f t="shared" si="2"/>
        <v/>
      </c>
    </row>
    <row r="89" spans="1:10" x14ac:dyDescent="0.25">
      <c r="A89" s="99">
        <v>82</v>
      </c>
      <c r="B89" s="3"/>
      <c r="C89" s="3"/>
      <c r="D89" s="3"/>
      <c r="E89" s="3"/>
      <c r="F89" s="3"/>
      <c r="G89" s="3"/>
      <c r="H89" s="3"/>
      <c r="I89" s="35"/>
      <c r="J89" s="108" t="str">
        <f t="shared" si="2"/>
        <v/>
      </c>
    </row>
    <row r="90" spans="1:10" x14ac:dyDescent="0.25">
      <c r="A90" s="99">
        <v>83</v>
      </c>
      <c r="B90" s="3"/>
      <c r="C90" s="3"/>
      <c r="D90" s="3"/>
      <c r="E90" s="3"/>
      <c r="F90" s="3"/>
      <c r="G90" s="3"/>
      <c r="H90" s="3"/>
      <c r="I90" s="35"/>
      <c r="J90" s="108" t="str">
        <f t="shared" si="2"/>
        <v/>
      </c>
    </row>
    <row r="91" spans="1:10" x14ac:dyDescent="0.25">
      <c r="A91" s="99">
        <v>84</v>
      </c>
      <c r="B91" s="3"/>
      <c r="C91" s="3"/>
      <c r="D91" s="3"/>
      <c r="E91" s="3"/>
      <c r="F91" s="3"/>
      <c r="G91" s="3"/>
      <c r="H91" s="3"/>
      <c r="I91" s="35"/>
      <c r="J91" s="108" t="str">
        <f t="shared" si="2"/>
        <v/>
      </c>
    </row>
    <row r="92" spans="1:10" x14ac:dyDescent="0.25">
      <c r="A92" s="99">
        <v>85</v>
      </c>
      <c r="B92" s="3"/>
      <c r="C92" s="3"/>
      <c r="D92" s="3"/>
      <c r="E92" s="3"/>
      <c r="F92" s="3"/>
      <c r="G92" s="3"/>
      <c r="H92" s="3"/>
      <c r="I92" s="35"/>
      <c r="J92" s="108" t="str">
        <f t="shared" si="2"/>
        <v/>
      </c>
    </row>
    <row r="93" spans="1:10" x14ac:dyDescent="0.25">
      <c r="A93" s="99">
        <v>86</v>
      </c>
      <c r="B93" s="3"/>
      <c r="C93" s="3"/>
      <c r="D93" s="3"/>
      <c r="E93" s="3"/>
      <c r="F93" s="3"/>
      <c r="G93" s="3"/>
      <c r="H93" s="3"/>
      <c r="I93" s="35"/>
      <c r="J93" s="108" t="str">
        <f t="shared" si="2"/>
        <v/>
      </c>
    </row>
    <row r="94" spans="1:10" x14ac:dyDescent="0.25">
      <c r="A94" s="99">
        <v>87</v>
      </c>
      <c r="B94" s="3"/>
      <c r="C94" s="3"/>
      <c r="D94" s="3"/>
      <c r="E94" s="3"/>
      <c r="F94" s="3"/>
      <c r="G94" s="3"/>
      <c r="H94" s="3"/>
      <c r="I94" s="35"/>
      <c r="J94" s="108" t="str">
        <f t="shared" si="2"/>
        <v/>
      </c>
    </row>
    <row r="95" spans="1:10" x14ac:dyDescent="0.25">
      <c r="A95" s="99">
        <v>88</v>
      </c>
      <c r="B95" s="3"/>
      <c r="C95" s="3"/>
      <c r="D95" s="3"/>
      <c r="E95" s="3"/>
      <c r="F95" s="3"/>
      <c r="G95" s="3"/>
      <c r="H95" s="3"/>
      <c r="I95" s="35"/>
      <c r="J95" s="108" t="str">
        <f t="shared" si="2"/>
        <v/>
      </c>
    </row>
    <row r="96" spans="1:10" x14ac:dyDescent="0.25">
      <c r="A96" s="99">
        <v>89</v>
      </c>
      <c r="B96" s="3"/>
      <c r="C96" s="3"/>
      <c r="D96" s="3"/>
      <c r="E96" s="3"/>
      <c r="F96" s="3"/>
      <c r="G96" s="3"/>
      <c r="H96" s="3"/>
      <c r="I96" s="35"/>
      <c r="J96" s="108" t="str">
        <f t="shared" si="2"/>
        <v/>
      </c>
    </row>
    <row r="97" spans="1:10" x14ac:dyDescent="0.25">
      <c r="A97" s="99">
        <v>90</v>
      </c>
      <c r="B97" s="3"/>
      <c r="C97" s="3"/>
      <c r="D97" s="3"/>
      <c r="E97" s="3"/>
      <c r="F97" s="3"/>
      <c r="G97" s="3"/>
      <c r="H97" s="3"/>
      <c r="I97" s="35"/>
      <c r="J97" s="108" t="str">
        <f t="shared" si="2"/>
        <v/>
      </c>
    </row>
    <row r="98" spans="1:10" x14ac:dyDescent="0.25">
      <c r="A98" s="99">
        <v>91</v>
      </c>
      <c r="B98" s="3"/>
      <c r="C98" s="3"/>
      <c r="D98" s="3"/>
      <c r="E98" s="3"/>
      <c r="F98" s="3"/>
      <c r="G98" s="3"/>
      <c r="H98" s="3"/>
      <c r="I98" s="35"/>
      <c r="J98" s="108" t="str">
        <f t="shared" si="2"/>
        <v/>
      </c>
    </row>
    <row r="99" spans="1:10" x14ac:dyDescent="0.25">
      <c r="A99" s="99">
        <v>92</v>
      </c>
      <c r="B99" s="3"/>
      <c r="C99" s="3"/>
      <c r="D99" s="3"/>
      <c r="E99" s="3"/>
      <c r="F99" s="3"/>
      <c r="G99" s="3"/>
      <c r="H99" s="3"/>
      <c r="I99" s="35"/>
      <c r="J99" s="108" t="str">
        <f t="shared" si="2"/>
        <v/>
      </c>
    </row>
    <row r="100" spans="1:10" x14ac:dyDescent="0.25">
      <c r="A100" s="99">
        <v>93</v>
      </c>
      <c r="B100" s="3"/>
      <c r="C100" s="3"/>
      <c r="D100" s="3"/>
      <c r="E100" s="3"/>
      <c r="F100" s="3"/>
      <c r="G100" s="3"/>
      <c r="H100" s="3"/>
      <c r="I100" s="35"/>
      <c r="J100" s="108" t="str">
        <f t="shared" si="2"/>
        <v/>
      </c>
    </row>
    <row r="101" spans="1:10" x14ac:dyDescent="0.25">
      <c r="A101" s="99">
        <v>94</v>
      </c>
      <c r="B101" s="3"/>
      <c r="C101" s="3"/>
      <c r="D101" s="3"/>
      <c r="E101" s="3"/>
      <c r="F101" s="3"/>
      <c r="G101" s="3"/>
      <c r="H101" s="3"/>
      <c r="I101" s="35"/>
      <c r="J101" s="108" t="str">
        <f t="shared" si="2"/>
        <v/>
      </c>
    </row>
    <row r="102" spans="1:10" x14ac:dyDescent="0.25">
      <c r="A102" s="99">
        <v>95</v>
      </c>
      <c r="B102" s="3"/>
      <c r="C102" s="3"/>
      <c r="D102" s="3"/>
      <c r="E102" s="3"/>
      <c r="F102" s="3"/>
      <c r="G102" s="3"/>
      <c r="H102" s="3"/>
      <c r="I102" s="35"/>
      <c r="J102" s="108" t="str">
        <f t="shared" si="2"/>
        <v/>
      </c>
    </row>
    <row r="103" spans="1:10" x14ac:dyDescent="0.25">
      <c r="A103" s="99">
        <v>96</v>
      </c>
      <c r="B103" s="3"/>
      <c r="C103" s="3"/>
      <c r="D103" s="3"/>
      <c r="E103" s="3"/>
      <c r="F103" s="3"/>
      <c r="G103" s="3"/>
      <c r="H103" s="3"/>
      <c r="I103" s="35"/>
      <c r="J103" s="108" t="str">
        <f t="shared" si="2"/>
        <v/>
      </c>
    </row>
    <row r="104" spans="1:10" x14ac:dyDescent="0.25">
      <c r="A104" s="99">
        <v>97</v>
      </c>
      <c r="B104" s="3"/>
      <c r="C104" s="3"/>
      <c r="D104" s="3"/>
      <c r="E104" s="3"/>
      <c r="F104" s="3"/>
      <c r="G104" s="3"/>
      <c r="H104" s="3"/>
      <c r="I104" s="35"/>
      <c r="J104" s="108" t="str">
        <f t="shared" ref="J104:J107" si="3">IF(I104="","",IF(I104="SI","No cal documentació",(CONCATENATE("12c_",$D104,"00",A104))))</f>
        <v/>
      </c>
    </row>
    <row r="105" spans="1:10" x14ac:dyDescent="0.25">
      <c r="A105" s="99">
        <v>98</v>
      </c>
      <c r="B105" s="3"/>
      <c r="C105" s="3"/>
      <c r="D105" s="3"/>
      <c r="E105" s="3"/>
      <c r="F105" s="3"/>
      <c r="G105" s="3"/>
      <c r="H105" s="3"/>
      <c r="I105" s="35"/>
      <c r="J105" s="108" t="str">
        <f t="shared" si="3"/>
        <v/>
      </c>
    </row>
    <row r="106" spans="1:10" x14ac:dyDescent="0.25">
      <c r="A106" s="99">
        <v>99</v>
      </c>
      <c r="B106" s="3"/>
      <c r="C106" s="3"/>
      <c r="D106" s="3"/>
      <c r="E106" s="3"/>
      <c r="F106" s="3"/>
      <c r="G106" s="3"/>
      <c r="H106" s="3"/>
      <c r="I106" s="35"/>
      <c r="J106" s="108" t="str">
        <f t="shared" si="3"/>
        <v/>
      </c>
    </row>
    <row r="107" spans="1:10" x14ac:dyDescent="0.25">
      <c r="A107" s="99">
        <v>100</v>
      </c>
      <c r="B107" s="3"/>
      <c r="C107" s="3"/>
      <c r="D107" s="3"/>
      <c r="E107" s="3"/>
      <c r="F107" s="3"/>
      <c r="G107" s="3"/>
      <c r="H107" s="3"/>
      <c r="I107" s="35"/>
      <c r="J107" s="108" t="str">
        <f t="shared" si="3"/>
        <v/>
      </c>
    </row>
  </sheetData>
  <sheetProtection algorithmName="SHA-512" hashValue="tpD8h3xf0UEqgMLJjbJ+mjn4IZg30PdBQwaGlxL1bIV01JOvTcd2U5bpWofCNqxFjkEe1Wk+LrH2y4FfvV7Mxw==" saltValue="kFeZHAagOEG4E1txW8lwsg==" spinCount="100000" sheet="1" objects="1" scenarios="1"/>
  <mergeCells count="1">
    <mergeCell ref="A6:H6"/>
  </mergeCells>
  <dataValidations count="1">
    <dataValidation type="list" allowBlank="1" showInputMessage="1" showErrorMessage="1" sqref="I8:I107 F8:G107">
      <formula1>"si, no"</formula1>
    </dataValidation>
  </dataValidations>
  <hyperlinks>
    <hyperlink ref="N4" r:id="rId1"/>
    <hyperlink ref="A4" r:id="rId2"/>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7"/>
  <dimension ref="A1:O214"/>
  <sheetViews>
    <sheetView workbookViewId="0">
      <selection activeCell="B8" sqref="B8"/>
    </sheetView>
  </sheetViews>
  <sheetFormatPr baseColWidth="10" defaultColWidth="9.140625" defaultRowHeight="15" x14ac:dyDescent="0.25"/>
  <cols>
    <col min="1" max="1" width="10" customWidth="1"/>
    <col min="2" max="2" width="41.140625" customWidth="1"/>
    <col min="3" max="3" width="18.85546875" customWidth="1"/>
    <col min="4" max="4" width="36" customWidth="1"/>
    <col min="5" max="5" width="22.5703125" customWidth="1"/>
    <col min="6" max="7" width="15.7109375" customWidth="1"/>
    <col min="8" max="8" width="6.140625" style="91" customWidth="1"/>
    <col min="9" max="15" width="6.140625" style="5" customWidth="1"/>
  </cols>
  <sheetData>
    <row r="1" spans="1:15" x14ac:dyDescent="0.25">
      <c r="A1" s="14" t="s">
        <v>281</v>
      </c>
      <c r="E1" s="88"/>
      <c r="F1" s="88"/>
      <c r="G1" s="88"/>
      <c r="H1" s="90"/>
    </row>
    <row r="2" spans="1:15" x14ac:dyDescent="0.25">
      <c r="A2" t="s">
        <v>35</v>
      </c>
      <c r="E2" s="88"/>
      <c r="F2" s="89" t="s">
        <v>214</v>
      </c>
      <c r="G2" s="88"/>
      <c r="H2" s="90"/>
    </row>
    <row r="3" spans="1:15" ht="15.75" thickBot="1" x14ac:dyDescent="0.3">
      <c r="E3" s="88"/>
      <c r="F3" s="89" t="s">
        <v>211</v>
      </c>
      <c r="G3" s="88"/>
      <c r="H3" s="90"/>
    </row>
    <row r="4" spans="1:15" ht="19.5" thickBot="1" x14ac:dyDescent="0.3">
      <c r="A4" s="19" t="s">
        <v>73</v>
      </c>
      <c r="B4" s="123" t="s">
        <v>36</v>
      </c>
      <c r="C4" s="124" t="e">
        <f>(($I$11+0.5*$M$11)/$D$11+3*($J$11+0.5*$N$11)/(4*$D$11)+($K$11+0.5*$O$11)/(2*$D$11)+$L$11/$D$11)*$H$11</f>
        <v>#N/A</v>
      </c>
      <c r="E4" s="88"/>
      <c r="F4" s="89" t="s">
        <v>215</v>
      </c>
      <c r="G4" s="88"/>
      <c r="H4" s="90"/>
    </row>
    <row r="5" spans="1:15" ht="21.75" customHeight="1" x14ac:dyDescent="0.25">
      <c r="A5" s="19"/>
      <c r="B5" s="16"/>
      <c r="C5" s="122" t="e">
        <f>(($I$11+0.5*$M$11)/$D$11+3*($J$11+0.5*$N$11)/(4*$D$11)+($K$11+0.5*$O$11)/(2*$D$11)+$L$11/$D$11)</f>
        <v>#N/A</v>
      </c>
      <c r="E5" s="88"/>
      <c r="F5" s="88"/>
      <c r="G5" s="88"/>
      <c r="H5" s="90"/>
    </row>
    <row r="6" spans="1:15" ht="21.75" customHeight="1" x14ac:dyDescent="0.25">
      <c r="A6" s="19"/>
      <c r="B6" s="16"/>
      <c r="E6" s="88"/>
      <c r="F6" s="88"/>
      <c r="G6" s="88"/>
      <c r="H6" s="90"/>
    </row>
    <row r="7" spans="1:15" ht="21.75" customHeight="1" x14ac:dyDescent="0.25">
      <c r="A7" s="19"/>
      <c r="B7" s="16"/>
      <c r="E7" s="88"/>
      <c r="F7" s="88"/>
      <c r="G7" s="88"/>
      <c r="H7" s="90"/>
    </row>
    <row r="8" spans="1:15" ht="21.75" customHeight="1" x14ac:dyDescent="0.25">
      <c r="A8" s="19"/>
      <c r="B8" s="16"/>
      <c r="E8" s="88"/>
      <c r="F8" s="88"/>
      <c r="G8" s="88"/>
      <c r="H8" s="90"/>
    </row>
    <row r="9" spans="1:15" ht="18.75" x14ac:dyDescent="0.25">
      <c r="A9" s="19"/>
      <c r="B9" s="16"/>
      <c r="C9" s="42"/>
    </row>
    <row r="10" spans="1:15" x14ac:dyDescent="0.25">
      <c r="C10" s="42"/>
      <c r="D10" s="43"/>
      <c r="E10" s="43"/>
      <c r="F10" s="43"/>
      <c r="G10" s="43"/>
      <c r="H10" s="92"/>
      <c r="I10" s="93"/>
      <c r="J10" s="93"/>
      <c r="K10" s="93"/>
    </row>
    <row r="11" spans="1:15" ht="15.75" x14ac:dyDescent="0.25">
      <c r="A11" s="271" t="s">
        <v>112</v>
      </c>
      <c r="B11" s="272"/>
      <c r="C11" s="202" t="s">
        <v>282</v>
      </c>
      <c r="D11" s="203" t="e">
        <f>VLOOKUP('Valoració '!D7,Tabla1[[#All],[NIF / NIE]:[DENOMINADOR]],9,0)</f>
        <v>#N/A</v>
      </c>
      <c r="E11" s="87"/>
      <c r="F11" s="44"/>
      <c r="G11" s="44"/>
      <c r="H11" s="170">
        <f>SUM(Tabla3[I])</f>
        <v>0</v>
      </c>
      <c r="I11" s="171">
        <f>SUM(Tabla3[N1])</f>
        <v>0</v>
      </c>
      <c r="J11" s="171">
        <f>SUM(Tabla3[N2])</f>
        <v>0</v>
      </c>
      <c r="K11" s="171">
        <f>SUM(Tabla3[N3])</f>
        <v>0</v>
      </c>
      <c r="L11" s="171">
        <f>SUM(Tabla3[N4])</f>
        <v>0</v>
      </c>
      <c r="M11" s="171">
        <f>SUM(Tabla3[[ n1]])</f>
        <v>0</v>
      </c>
      <c r="N11" s="171">
        <f>SUM(Tabla3[[ n2]])</f>
        <v>0</v>
      </c>
      <c r="O11" s="171">
        <f>SUM(Tabla3[[ n3]])</f>
        <v>0</v>
      </c>
    </row>
    <row r="12" spans="1:15" ht="116.25" customHeight="1" x14ac:dyDescent="0.25">
      <c r="A12" s="208" t="s">
        <v>31</v>
      </c>
      <c r="B12" s="209" t="s">
        <v>47</v>
      </c>
      <c r="C12" s="209" t="s">
        <v>210</v>
      </c>
      <c r="D12" s="209" t="s">
        <v>280</v>
      </c>
      <c r="E12" s="209" t="s">
        <v>322</v>
      </c>
      <c r="F12" s="209" t="s">
        <v>290</v>
      </c>
      <c r="G12" s="209" t="s">
        <v>232</v>
      </c>
      <c r="H12" s="210" t="s">
        <v>209</v>
      </c>
      <c r="I12" s="211" t="s">
        <v>284</v>
      </c>
      <c r="J12" s="211" t="s">
        <v>285</v>
      </c>
      <c r="K12" s="211" t="s">
        <v>286</v>
      </c>
      <c r="L12" s="211" t="s">
        <v>283</v>
      </c>
      <c r="M12" s="212" t="s">
        <v>287</v>
      </c>
      <c r="N12" s="212" t="s">
        <v>288</v>
      </c>
      <c r="O12" s="212" t="s">
        <v>289</v>
      </c>
    </row>
    <row r="13" spans="1:15" x14ac:dyDescent="0.25">
      <c r="A13" s="199">
        <v>1</v>
      </c>
      <c r="B13" s="204"/>
      <c r="C13" s="204"/>
      <c r="D13" s="204"/>
      <c r="E13" s="204"/>
      <c r="F13" s="204"/>
      <c r="G13" s="204"/>
      <c r="H13" s="206">
        <f>IFERROR(Tabla3[[#This Row],[Nombre de citesrebudes segos ISI WoK]]/(VLOOKUP(Tabla3[[#This Row],[WoS Category]],'N AQU'!$B$13:$C$55,2,0)*100),0)</f>
        <v>0</v>
      </c>
      <c r="I13" s="207">
        <f>IF(OR(Tabla3[[#This Row],[Quartil (1, 2 o 3) com a 1r, últim autor o autor en correspondència]]=1,Tabla3[[#This Row],[Quartil (1, 2 o 3) com a 1r, últim autor o autor en correspondència]]=2),IF(Tabla3[[#This Row],[Posició autoria article indexat]]=$F$2,1,0),0)</f>
        <v>0</v>
      </c>
      <c r="J13" s="207">
        <f>IF(OR(Tabla3[[#This Row],[Quartil (1, 2 o 3) com a 1r, últim autor o autor en correspondència]]=1,Tabla3[[#This Row],[Quartil (1, 2 o 3) com a 1r, últim autor o autor en correspondència]]=2),IF(Tabla3[[#This Row],[Posició autoria article indexat]]=$F$3,1,0),0)</f>
        <v>0</v>
      </c>
      <c r="K13" s="207">
        <f>IF(OR(Tabla3[[#This Row],[Quartil (1, 2 o 3) com a 1r, últim autor o autor en correspondència]]=1,Tabla3[[#This Row],[Quartil (1, 2 o 3) com a 1r, últim autor o autor en correspondència]]=2),IF(Tabla3[[#This Row],[Posició autoria article indexat]]=$F$4,1,0),0)</f>
        <v>0</v>
      </c>
      <c r="L13" s="207">
        <f>IF(AND(I13=0,K13=0,M13=0,O13=0,J13=0,N13=0),IF(Tabla3[[#This Row],[Nomès  per a publicacions no indexades JCR: altres articles o publicacions rellevants (llibres o capítols de llibres que estiguin en editorials incloses al SPI]]&lt;&gt;"",1,0),0)</f>
        <v>0</v>
      </c>
      <c r="M13" s="207">
        <f>IF(OR(Tabla3[[#This Row],[Quartil (1, 2 o 3) com a 1r, últim autor o autor en correspondència]]=3,Tabla3[[#This Row],[Quartil (1, 2 o 3) com a 1r, últim autor o autor en correspondència]]=4),IF(Tabla3[[#This Row],[Posició autoria article indexat]]=$F$2,1,0),0)</f>
        <v>0</v>
      </c>
      <c r="N13" s="207">
        <f>IF(OR(Tabla3[[#This Row],[Quartil (1, 2 o 3) com a 1r, últim autor o autor en correspondència]]=3,Tabla3[[#This Row],[Quartil (1, 2 o 3) com a 1r, últim autor o autor en correspondència]]=4),IF(Tabla3[[#This Row],[Posició autoria article indexat]]=$F$3,1,0),0)</f>
        <v>0</v>
      </c>
      <c r="O13" s="207">
        <f>IF(OR(Tabla3[[#This Row],[Quartil (1, 2 o 3) com a 1r, últim autor o autor en correspondència]]=3,Tabla3[[#This Row],[Quartil (1, 2 o 3) com a 1r, últim autor o autor en correspondència]]=4),IF(Tabla3[[#This Row],[Posició autoria article indexat]]=$F$4,1,0),0)</f>
        <v>0</v>
      </c>
    </row>
    <row r="14" spans="1:15" x14ac:dyDescent="0.25">
      <c r="A14" s="199">
        <v>2</v>
      </c>
      <c r="B14" s="204"/>
      <c r="C14" s="204"/>
      <c r="D14" s="176">
        <f>D13</f>
        <v>0</v>
      </c>
      <c r="E14" s="204"/>
      <c r="F14" s="204"/>
      <c r="G14" s="204"/>
      <c r="H14" s="206">
        <f>IFERROR(Tabla3[[#This Row],[Nombre de citesrebudes segos ISI WoK]]/(VLOOKUP(Tabla3[[#This Row],[WoS Category]],'N AQU'!$B$13:$C$55,2,0)*100),0)</f>
        <v>0</v>
      </c>
      <c r="I14" s="207">
        <f>IF(OR(Tabla3[[#This Row],[Quartil (1, 2 o 3) com a 1r, últim autor o autor en correspondència]]=1,Tabla3[[#This Row],[Quartil (1, 2 o 3) com a 1r, últim autor o autor en correspondència]]=2),IF(Tabla3[[#This Row],[Posició autoria article indexat]]=$F$2,1,0),0)</f>
        <v>0</v>
      </c>
      <c r="J14" s="207">
        <f>IF(OR(Tabla3[[#This Row],[Quartil (1, 2 o 3) com a 1r, últim autor o autor en correspondència]]=1,Tabla3[[#This Row],[Quartil (1, 2 o 3) com a 1r, últim autor o autor en correspondència]]=2),IF(Tabla3[[#This Row],[Posició autoria article indexat]]=$F$3,1,0),0)</f>
        <v>0</v>
      </c>
      <c r="K14" s="207">
        <f>IF(OR(Tabla3[[#This Row],[Quartil (1, 2 o 3) com a 1r, últim autor o autor en correspondència]]=1,Tabla3[[#This Row],[Quartil (1, 2 o 3) com a 1r, últim autor o autor en correspondència]]=2),IF(Tabla3[[#This Row],[Posició autoria article indexat]]=$F$4,1,0),0)</f>
        <v>0</v>
      </c>
      <c r="L14" s="207">
        <f>IF(AND(I14=0,K14=0,M14=0,O14=0,J14=0,N14=0),IF(Tabla3[[#This Row],[Nomès  per a publicacions no indexades JCR: altres articles o publicacions rellevants (llibres o capítols de llibres que estiguin en editorials incloses al SPI]]&lt;&gt;"",1,0),0)</f>
        <v>0</v>
      </c>
      <c r="M14" s="207">
        <f>IF(OR(Tabla3[[#This Row],[Quartil (1, 2 o 3) com a 1r, últim autor o autor en correspondència]]=3,Tabla3[[#This Row],[Quartil (1, 2 o 3) com a 1r, últim autor o autor en correspondència]]=4),IF(Tabla3[[#This Row],[Posició autoria article indexat]]=$F$2,1,0),0)</f>
        <v>0</v>
      </c>
      <c r="N14" s="207">
        <f>IF(OR(Tabla3[[#This Row],[Quartil (1, 2 o 3) com a 1r, últim autor o autor en correspondència]]=3,Tabla3[[#This Row],[Quartil (1, 2 o 3) com a 1r, últim autor o autor en correspondència]]=4),IF(Tabla3[[#This Row],[Posició autoria article indexat]]=$F$3,1,0),0)</f>
        <v>0</v>
      </c>
      <c r="O14" s="207">
        <f>IF(OR(Tabla3[[#This Row],[Quartil (1, 2 o 3) com a 1r, últim autor o autor en correspondència]]=3,Tabla3[[#This Row],[Quartil (1, 2 o 3) com a 1r, últim autor o autor en correspondència]]=4),IF(Tabla3[[#This Row],[Posició autoria article indexat]]=$F$4,1,0),0)</f>
        <v>0</v>
      </c>
    </row>
    <row r="15" spans="1:15" x14ac:dyDescent="0.25">
      <c r="A15" s="199">
        <v>3</v>
      </c>
      <c r="B15" s="204"/>
      <c r="C15" s="204"/>
      <c r="D15" s="176">
        <f t="shared" ref="D15:D78" si="0">D14</f>
        <v>0</v>
      </c>
      <c r="E15" s="204"/>
      <c r="F15" s="204"/>
      <c r="G15" s="204"/>
      <c r="H15" s="206">
        <f>IFERROR(Tabla3[[#This Row],[Nombre de citesrebudes segos ISI WoK]]/(VLOOKUP(Tabla3[[#This Row],[WoS Category]],'N AQU'!$B$13:$C$55,2,0)*100),0)</f>
        <v>0</v>
      </c>
      <c r="I15" s="207">
        <f>IF(OR(Tabla3[[#This Row],[Quartil (1, 2 o 3) com a 1r, últim autor o autor en correspondència]]=1,Tabla3[[#This Row],[Quartil (1, 2 o 3) com a 1r, últim autor o autor en correspondència]]=2),IF(Tabla3[[#This Row],[Posició autoria article indexat]]=$F$2,1,0),0)</f>
        <v>0</v>
      </c>
      <c r="J15" s="207">
        <f>IF(OR(Tabla3[[#This Row],[Quartil (1, 2 o 3) com a 1r, últim autor o autor en correspondència]]=1,Tabla3[[#This Row],[Quartil (1, 2 o 3) com a 1r, últim autor o autor en correspondència]]=2),IF(Tabla3[[#This Row],[Posició autoria article indexat]]=$F$3,1,0),0)</f>
        <v>0</v>
      </c>
      <c r="K15" s="207">
        <f>IF(OR(Tabla3[[#This Row],[Quartil (1, 2 o 3) com a 1r, últim autor o autor en correspondència]]=1,Tabla3[[#This Row],[Quartil (1, 2 o 3) com a 1r, últim autor o autor en correspondència]]=2),IF(Tabla3[[#This Row],[Posició autoria article indexat]]=$F$4,1,0),0)</f>
        <v>0</v>
      </c>
      <c r="L15" s="207">
        <f>IF(AND(I15=0,K15=0,M15=0,O15=0,J15=0,N15=0),IF(Tabla3[[#This Row],[Nomès  per a publicacions no indexades JCR: altres articles o publicacions rellevants (llibres o capítols de llibres que estiguin en editorials incloses al SPI]]&lt;&gt;"",1,0),0)</f>
        <v>0</v>
      </c>
      <c r="M15" s="207">
        <f>IF(OR(Tabla3[[#This Row],[Quartil (1, 2 o 3) com a 1r, últim autor o autor en correspondència]]=3,Tabla3[[#This Row],[Quartil (1, 2 o 3) com a 1r, últim autor o autor en correspondència]]=4),IF(Tabla3[[#This Row],[Posició autoria article indexat]]=$F$2,1,0),0)</f>
        <v>0</v>
      </c>
      <c r="N15" s="207">
        <f>IF(OR(Tabla3[[#This Row],[Quartil (1, 2 o 3) com a 1r, últim autor o autor en correspondència]]=3,Tabla3[[#This Row],[Quartil (1, 2 o 3) com a 1r, últim autor o autor en correspondència]]=4),IF(Tabla3[[#This Row],[Posició autoria article indexat]]=$F$3,1,0),0)</f>
        <v>0</v>
      </c>
      <c r="O15" s="207">
        <f>IF(OR(Tabla3[[#This Row],[Quartil (1, 2 o 3) com a 1r, últim autor o autor en correspondència]]=3,Tabla3[[#This Row],[Quartil (1, 2 o 3) com a 1r, últim autor o autor en correspondència]]=4),IF(Tabla3[[#This Row],[Posició autoria article indexat]]=$F$4,1,0),0)</f>
        <v>0</v>
      </c>
    </row>
    <row r="16" spans="1:15" x14ac:dyDescent="0.25">
      <c r="A16" s="199">
        <v>4</v>
      </c>
      <c r="B16" s="204"/>
      <c r="C16" s="204"/>
      <c r="D16" s="176">
        <f t="shared" si="0"/>
        <v>0</v>
      </c>
      <c r="E16" s="204"/>
      <c r="F16" s="204"/>
      <c r="G16" s="204"/>
      <c r="H16" s="206">
        <f>IFERROR(Tabla3[[#This Row],[Nombre de citesrebudes segos ISI WoK]]/(VLOOKUP(Tabla3[[#This Row],[WoS Category]],'N AQU'!$B$13:$C$55,2,0)*100),0)</f>
        <v>0</v>
      </c>
      <c r="I16" s="207">
        <f>IF(OR(Tabla3[[#This Row],[Quartil (1, 2 o 3) com a 1r, últim autor o autor en correspondència]]=1,Tabla3[[#This Row],[Quartil (1, 2 o 3) com a 1r, últim autor o autor en correspondència]]=2),IF(Tabla3[[#This Row],[Posició autoria article indexat]]=$F$2,1,0),0)</f>
        <v>0</v>
      </c>
      <c r="J16" s="207">
        <f>IF(OR(Tabla3[[#This Row],[Quartil (1, 2 o 3) com a 1r, últim autor o autor en correspondència]]=1,Tabla3[[#This Row],[Quartil (1, 2 o 3) com a 1r, últim autor o autor en correspondència]]=2),IF(Tabla3[[#This Row],[Posició autoria article indexat]]=$F$3,1,0),0)</f>
        <v>0</v>
      </c>
      <c r="K16" s="207">
        <f>IF(OR(Tabla3[[#This Row],[Quartil (1, 2 o 3) com a 1r, últim autor o autor en correspondència]]=1,Tabla3[[#This Row],[Quartil (1, 2 o 3) com a 1r, últim autor o autor en correspondència]]=2),IF(Tabla3[[#This Row],[Posició autoria article indexat]]=$F$4,1,0),0)</f>
        <v>0</v>
      </c>
      <c r="L16" s="207">
        <f>IF(AND(I16=0,K16=0,M16=0,O16=0,J16=0,N16=0),IF(Tabla3[[#This Row],[Nomès  per a publicacions no indexades JCR: altres articles o publicacions rellevants (llibres o capítols de llibres que estiguin en editorials incloses al SPI]]&lt;&gt;"",1,0),0)</f>
        <v>0</v>
      </c>
      <c r="M16" s="207">
        <f>IF(OR(Tabla3[[#This Row],[Quartil (1, 2 o 3) com a 1r, últim autor o autor en correspondència]]=3,Tabla3[[#This Row],[Quartil (1, 2 o 3) com a 1r, últim autor o autor en correspondència]]=4),IF(Tabla3[[#This Row],[Posició autoria article indexat]]=$F$2,1,0),0)</f>
        <v>0</v>
      </c>
      <c r="N16" s="207">
        <f>IF(OR(Tabla3[[#This Row],[Quartil (1, 2 o 3) com a 1r, últim autor o autor en correspondència]]=3,Tabla3[[#This Row],[Quartil (1, 2 o 3) com a 1r, últim autor o autor en correspondència]]=4),IF(Tabla3[[#This Row],[Posició autoria article indexat]]=$F$3,1,0),0)</f>
        <v>0</v>
      </c>
      <c r="O16" s="207">
        <f>IF(OR(Tabla3[[#This Row],[Quartil (1, 2 o 3) com a 1r, últim autor o autor en correspondència]]=3,Tabla3[[#This Row],[Quartil (1, 2 o 3) com a 1r, últim autor o autor en correspondència]]=4),IF(Tabla3[[#This Row],[Posició autoria article indexat]]=$F$4,1,0),0)</f>
        <v>0</v>
      </c>
    </row>
    <row r="17" spans="1:15" x14ac:dyDescent="0.25">
      <c r="A17" s="199">
        <v>5</v>
      </c>
      <c r="B17" s="204"/>
      <c r="C17" s="204"/>
      <c r="D17" s="176">
        <f t="shared" si="0"/>
        <v>0</v>
      </c>
      <c r="E17" s="204"/>
      <c r="F17" s="204"/>
      <c r="G17" s="204"/>
      <c r="H17" s="206">
        <f>IFERROR(Tabla3[[#This Row],[Nombre de citesrebudes segos ISI WoK]]/(VLOOKUP(Tabla3[[#This Row],[WoS Category]],'N AQU'!$B$13:$C$55,2,0)*100),0)</f>
        <v>0</v>
      </c>
      <c r="I17" s="207">
        <f>IF(OR(Tabla3[[#This Row],[Quartil (1, 2 o 3) com a 1r, últim autor o autor en correspondència]]=1,Tabla3[[#This Row],[Quartil (1, 2 o 3) com a 1r, últim autor o autor en correspondència]]=2),IF(Tabla3[[#This Row],[Posició autoria article indexat]]=$F$2,1,0),0)</f>
        <v>0</v>
      </c>
      <c r="J17" s="207">
        <f>IF(OR(Tabla3[[#This Row],[Quartil (1, 2 o 3) com a 1r, últim autor o autor en correspondència]]=1,Tabla3[[#This Row],[Quartil (1, 2 o 3) com a 1r, últim autor o autor en correspondència]]=2),IF(Tabla3[[#This Row],[Posició autoria article indexat]]=$F$3,1,0),0)</f>
        <v>0</v>
      </c>
      <c r="K17" s="207">
        <f>IF(OR(Tabla3[[#This Row],[Quartil (1, 2 o 3) com a 1r, últim autor o autor en correspondència]]=1,Tabla3[[#This Row],[Quartil (1, 2 o 3) com a 1r, últim autor o autor en correspondència]]=2),IF(Tabla3[[#This Row],[Posició autoria article indexat]]=$F$4,1,0),0)</f>
        <v>0</v>
      </c>
      <c r="L17" s="207">
        <f>IF(AND(I17=0,K17=0,M17=0,O17=0,J17=0,N17=0),IF(Tabla3[[#This Row],[Nomès  per a publicacions no indexades JCR: altres articles o publicacions rellevants (llibres o capítols de llibres que estiguin en editorials incloses al SPI]]&lt;&gt;"",1,0),0)</f>
        <v>0</v>
      </c>
      <c r="M17" s="207">
        <f>IF(OR(Tabla3[[#This Row],[Quartil (1, 2 o 3) com a 1r, últim autor o autor en correspondència]]=3,Tabla3[[#This Row],[Quartil (1, 2 o 3) com a 1r, últim autor o autor en correspondència]]=4),IF(Tabla3[[#This Row],[Posició autoria article indexat]]=$F$2,1,0),0)</f>
        <v>0</v>
      </c>
      <c r="N17" s="207">
        <f>IF(OR(Tabla3[[#This Row],[Quartil (1, 2 o 3) com a 1r, últim autor o autor en correspondència]]=3,Tabla3[[#This Row],[Quartil (1, 2 o 3) com a 1r, últim autor o autor en correspondència]]=4),IF(Tabla3[[#This Row],[Posició autoria article indexat]]=$F$3,1,0),0)</f>
        <v>0</v>
      </c>
      <c r="O17" s="207">
        <f>IF(OR(Tabla3[[#This Row],[Quartil (1, 2 o 3) com a 1r, últim autor o autor en correspondència]]=3,Tabla3[[#This Row],[Quartil (1, 2 o 3) com a 1r, últim autor o autor en correspondència]]=4),IF(Tabla3[[#This Row],[Posició autoria article indexat]]=$F$4,1,0),0)</f>
        <v>0</v>
      </c>
    </row>
    <row r="18" spans="1:15" x14ac:dyDescent="0.25">
      <c r="A18" s="199">
        <v>6</v>
      </c>
      <c r="B18" s="204"/>
      <c r="C18" s="204"/>
      <c r="D18" s="176">
        <f t="shared" si="0"/>
        <v>0</v>
      </c>
      <c r="E18" s="204"/>
      <c r="F18" s="204"/>
      <c r="G18" s="204"/>
      <c r="H18" s="206">
        <f>IFERROR(Tabla3[[#This Row],[Nombre de citesrebudes segos ISI WoK]]/(VLOOKUP(Tabla3[[#This Row],[WoS Category]],'N AQU'!$B$13:$C$55,2,0)*100),0)</f>
        <v>0</v>
      </c>
      <c r="I18" s="207">
        <f>IF(OR(Tabla3[[#This Row],[Quartil (1, 2 o 3) com a 1r, últim autor o autor en correspondència]]=1,Tabla3[[#This Row],[Quartil (1, 2 o 3) com a 1r, últim autor o autor en correspondència]]=2),IF(Tabla3[[#This Row],[Posició autoria article indexat]]=$F$2,1,0),0)</f>
        <v>0</v>
      </c>
      <c r="J18" s="207">
        <f>IF(OR(Tabla3[[#This Row],[Quartil (1, 2 o 3) com a 1r, últim autor o autor en correspondència]]=1,Tabla3[[#This Row],[Quartil (1, 2 o 3) com a 1r, últim autor o autor en correspondència]]=2),IF(Tabla3[[#This Row],[Posició autoria article indexat]]=$F$3,1,0),0)</f>
        <v>0</v>
      </c>
      <c r="K18" s="207">
        <f>IF(OR(Tabla3[[#This Row],[Quartil (1, 2 o 3) com a 1r, últim autor o autor en correspondència]]=1,Tabla3[[#This Row],[Quartil (1, 2 o 3) com a 1r, últim autor o autor en correspondència]]=2),IF(Tabla3[[#This Row],[Posició autoria article indexat]]=$F$4,1,0),0)</f>
        <v>0</v>
      </c>
      <c r="L18" s="207">
        <f>IF(AND(I18=0,K18=0,M18=0,O18=0,J18=0,N18=0),IF(Tabla3[[#This Row],[Nomès  per a publicacions no indexades JCR: altres articles o publicacions rellevants (llibres o capítols de llibres que estiguin en editorials incloses al SPI]]&lt;&gt;"",1,0),0)</f>
        <v>0</v>
      </c>
      <c r="M18" s="207">
        <f>IF(OR(Tabla3[[#This Row],[Quartil (1, 2 o 3) com a 1r, últim autor o autor en correspondència]]=3,Tabla3[[#This Row],[Quartil (1, 2 o 3) com a 1r, últim autor o autor en correspondència]]=4),IF(Tabla3[[#This Row],[Posició autoria article indexat]]=$F$2,1,0),0)</f>
        <v>0</v>
      </c>
      <c r="N18" s="207">
        <f>IF(OR(Tabla3[[#This Row],[Quartil (1, 2 o 3) com a 1r, últim autor o autor en correspondència]]=3,Tabla3[[#This Row],[Quartil (1, 2 o 3) com a 1r, últim autor o autor en correspondència]]=4),IF(Tabla3[[#This Row],[Posició autoria article indexat]]=$F$3,1,0),0)</f>
        <v>0</v>
      </c>
      <c r="O18" s="207">
        <f>IF(OR(Tabla3[[#This Row],[Quartil (1, 2 o 3) com a 1r, últim autor o autor en correspondència]]=3,Tabla3[[#This Row],[Quartil (1, 2 o 3) com a 1r, últim autor o autor en correspondència]]=4),IF(Tabla3[[#This Row],[Posició autoria article indexat]]=$F$4,1,0),0)</f>
        <v>0</v>
      </c>
    </row>
    <row r="19" spans="1:15" x14ac:dyDescent="0.25">
      <c r="A19" s="199">
        <v>7</v>
      </c>
      <c r="B19" s="205"/>
      <c r="C19" s="204"/>
      <c r="D19" s="176">
        <f t="shared" si="0"/>
        <v>0</v>
      </c>
      <c r="E19" s="204"/>
      <c r="F19" s="204"/>
      <c r="G19" s="204"/>
      <c r="H19" s="206">
        <f>IFERROR(Tabla3[[#This Row],[Nombre de citesrebudes segos ISI WoK]]/(VLOOKUP(Tabla3[[#This Row],[WoS Category]],'N AQU'!$B$13:$C$55,2,0)*100),0)</f>
        <v>0</v>
      </c>
      <c r="I19" s="207">
        <f>IF(OR(Tabla3[[#This Row],[Quartil (1, 2 o 3) com a 1r, últim autor o autor en correspondència]]=1,Tabla3[[#This Row],[Quartil (1, 2 o 3) com a 1r, últim autor o autor en correspondència]]=2),IF(Tabla3[[#This Row],[Posició autoria article indexat]]=$F$2,1,0),0)</f>
        <v>0</v>
      </c>
      <c r="J19" s="207">
        <f>IF(OR(Tabla3[[#This Row],[Quartil (1, 2 o 3) com a 1r, últim autor o autor en correspondència]]=1,Tabla3[[#This Row],[Quartil (1, 2 o 3) com a 1r, últim autor o autor en correspondència]]=2),IF(Tabla3[[#This Row],[Posició autoria article indexat]]=$F$3,1,0),0)</f>
        <v>0</v>
      </c>
      <c r="K19" s="207">
        <f>IF(OR(Tabla3[[#This Row],[Quartil (1, 2 o 3) com a 1r, últim autor o autor en correspondència]]=1,Tabla3[[#This Row],[Quartil (1, 2 o 3) com a 1r, últim autor o autor en correspondència]]=2),IF(Tabla3[[#This Row],[Posició autoria article indexat]]=$F$4,1,0),0)</f>
        <v>0</v>
      </c>
      <c r="L19" s="207">
        <f>IF(AND(I19=0,K19=0,M19=0,O19=0,J19=0,N19=0),IF(Tabla3[[#This Row],[Nomès  per a publicacions no indexades JCR: altres articles o publicacions rellevants (llibres o capítols de llibres que estiguin en editorials incloses al SPI]]&lt;&gt;"",1,0),0)</f>
        <v>0</v>
      </c>
      <c r="M19" s="207">
        <f>IF(OR(Tabla3[[#This Row],[Quartil (1, 2 o 3) com a 1r, últim autor o autor en correspondència]]=3,Tabla3[[#This Row],[Quartil (1, 2 o 3) com a 1r, últim autor o autor en correspondència]]=4),IF(Tabla3[[#This Row],[Posició autoria article indexat]]=$F$2,1,0),0)</f>
        <v>0</v>
      </c>
      <c r="N19" s="207">
        <f>IF(OR(Tabla3[[#This Row],[Quartil (1, 2 o 3) com a 1r, últim autor o autor en correspondència]]=3,Tabla3[[#This Row],[Quartil (1, 2 o 3) com a 1r, últim autor o autor en correspondència]]=4),IF(Tabla3[[#This Row],[Posició autoria article indexat]]=$F$3,1,0),0)</f>
        <v>0</v>
      </c>
      <c r="O19" s="207">
        <f>IF(OR(Tabla3[[#This Row],[Quartil (1, 2 o 3) com a 1r, últim autor o autor en correspondència]]=3,Tabla3[[#This Row],[Quartil (1, 2 o 3) com a 1r, últim autor o autor en correspondència]]=4),IF(Tabla3[[#This Row],[Posició autoria article indexat]]=$F$4,1,0),0)</f>
        <v>0</v>
      </c>
    </row>
    <row r="20" spans="1:15" x14ac:dyDescent="0.25">
      <c r="A20" s="199">
        <v>8</v>
      </c>
      <c r="B20" s="205"/>
      <c r="C20" s="204"/>
      <c r="D20" s="176">
        <f t="shared" si="0"/>
        <v>0</v>
      </c>
      <c r="E20" s="204"/>
      <c r="F20" s="204"/>
      <c r="G20" s="204"/>
      <c r="H20" s="206">
        <f>IFERROR(Tabla3[[#This Row],[Nombre de citesrebudes segos ISI WoK]]/(VLOOKUP(Tabla3[[#This Row],[WoS Category]],'N AQU'!$B$13:$C$55,2,0)*100),0)</f>
        <v>0</v>
      </c>
      <c r="I20" s="207">
        <f>IF(OR(Tabla3[[#This Row],[Quartil (1, 2 o 3) com a 1r, últim autor o autor en correspondència]]=1,Tabla3[[#This Row],[Quartil (1, 2 o 3) com a 1r, últim autor o autor en correspondència]]=2),IF(Tabla3[[#This Row],[Posició autoria article indexat]]=$F$2,1,0),0)</f>
        <v>0</v>
      </c>
      <c r="J20" s="207">
        <f>IF(OR(Tabla3[[#This Row],[Quartil (1, 2 o 3) com a 1r, últim autor o autor en correspondència]]=1,Tabla3[[#This Row],[Quartil (1, 2 o 3) com a 1r, últim autor o autor en correspondència]]=2),IF(Tabla3[[#This Row],[Posició autoria article indexat]]=$F$3,1,0),0)</f>
        <v>0</v>
      </c>
      <c r="K20" s="207">
        <f>IF(OR(Tabla3[[#This Row],[Quartil (1, 2 o 3) com a 1r, últim autor o autor en correspondència]]=1,Tabla3[[#This Row],[Quartil (1, 2 o 3) com a 1r, últim autor o autor en correspondència]]=2),IF(Tabla3[[#This Row],[Posició autoria article indexat]]=$F$4,1,0),0)</f>
        <v>0</v>
      </c>
      <c r="L20" s="207">
        <f>IF(AND(I20=0,K20=0,M20=0,O20=0,J20=0,N20=0),IF(Tabla3[[#This Row],[Nomès  per a publicacions no indexades JCR: altres articles o publicacions rellevants (llibres o capítols de llibres que estiguin en editorials incloses al SPI]]&lt;&gt;"",1,0),0)</f>
        <v>0</v>
      </c>
      <c r="M20" s="207">
        <f>IF(OR(Tabla3[[#This Row],[Quartil (1, 2 o 3) com a 1r, últim autor o autor en correspondència]]=3,Tabla3[[#This Row],[Quartil (1, 2 o 3) com a 1r, últim autor o autor en correspondència]]=4),IF(Tabla3[[#This Row],[Posició autoria article indexat]]=$F$2,1,0),0)</f>
        <v>0</v>
      </c>
      <c r="N20" s="207">
        <f>IF(OR(Tabla3[[#This Row],[Quartil (1, 2 o 3) com a 1r, últim autor o autor en correspondència]]=3,Tabla3[[#This Row],[Quartil (1, 2 o 3) com a 1r, últim autor o autor en correspondència]]=4),IF(Tabla3[[#This Row],[Posició autoria article indexat]]=$F$3,1,0),0)</f>
        <v>0</v>
      </c>
      <c r="O20" s="207">
        <f>IF(OR(Tabla3[[#This Row],[Quartil (1, 2 o 3) com a 1r, últim autor o autor en correspondència]]=3,Tabla3[[#This Row],[Quartil (1, 2 o 3) com a 1r, últim autor o autor en correspondència]]=4),IF(Tabla3[[#This Row],[Posició autoria article indexat]]=$F$4,1,0),0)</f>
        <v>0</v>
      </c>
    </row>
    <row r="21" spans="1:15" x14ac:dyDescent="0.25">
      <c r="A21" s="199">
        <v>9</v>
      </c>
      <c r="B21" s="205"/>
      <c r="C21" s="204"/>
      <c r="D21" s="176">
        <f t="shared" si="0"/>
        <v>0</v>
      </c>
      <c r="E21" s="204"/>
      <c r="F21" s="204"/>
      <c r="G21" s="204"/>
      <c r="H21" s="206">
        <f>IFERROR(Tabla3[[#This Row],[Nombre de citesrebudes segos ISI WoK]]/(VLOOKUP(Tabla3[[#This Row],[WoS Category]],'N AQU'!$B$13:$C$55,2,0)*100),0)</f>
        <v>0</v>
      </c>
      <c r="I21" s="207">
        <f>IF(OR(Tabla3[[#This Row],[Quartil (1, 2 o 3) com a 1r, últim autor o autor en correspondència]]=1,Tabla3[[#This Row],[Quartil (1, 2 o 3) com a 1r, últim autor o autor en correspondència]]=2),IF(Tabla3[[#This Row],[Posició autoria article indexat]]=$F$2,1,0),0)</f>
        <v>0</v>
      </c>
      <c r="J21" s="207">
        <f>IF(OR(Tabla3[[#This Row],[Quartil (1, 2 o 3) com a 1r, últim autor o autor en correspondència]]=1,Tabla3[[#This Row],[Quartil (1, 2 o 3) com a 1r, últim autor o autor en correspondència]]=2),IF(Tabla3[[#This Row],[Posició autoria article indexat]]=$F$3,1,0),0)</f>
        <v>0</v>
      </c>
      <c r="K21" s="207">
        <f>IF(OR(Tabla3[[#This Row],[Quartil (1, 2 o 3) com a 1r, últim autor o autor en correspondència]]=1,Tabla3[[#This Row],[Quartil (1, 2 o 3) com a 1r, últim autor o autor en correspondència]]=2),IF(Tabla3[[#This Row],[Posició autoria article indexat]]=$F$4,1,0),0)</f>
        <v>0</v>
      </c>
      <c r="L21" s="207">
        <f>IF(AND(I21=0,K21=0,M21=0,O21=0,J21=0,N21=0),IF(Tabla3[[#This Row],[Nomès  per a publicacions no indexades JCR: altres articles o publicacions rellevants (llibres o capítols de llibres que estiguin en editorials incloses al SPI]]&lt;&gt;"",1,0),0)</f>
        <v>0</v>
      </c>
      <c r="M21" s="207">
        <f>IF(OR(Tabla3[[#This Row],[Quartil (1, 2 o 3) com a 1r, últim autor o autor en correspondència]]=3,Tabla3[[#This Row],[Quartil (1, 2 o 3) com a 1r, últim autor o autor en correspondència]]=4),IF(Tabla3[[#This Row],[Posició autoria article indexat]]=$F$2,1,0),0)</f>
        <v>0</v>
      </c>
      <c r="N21" s="207">
        <f>IF(OR(Tabla3[[#This Row],[Quartil (1, 2 o 3) com a 1r, últim autor o autor en correspondència]]=3,Tabla3[[#This Row],[Quartil (1, 2 o 3) com a 1r, últim autor o autor en correspondència]]=4),IF(Tabla3[[#This Row],[Posició autoria article indexat]]=$F$3,1,0),0)</f>
        <v>0</v>
      </c>
      <c r="O21" s="207">
        <f>IF(OR(Tabla3[[#This Row],[Quartil (1, 2 o 3) com a 1r, últim autor o autor en correspondència]]=3,Tabla3[[#This Row],[Quartil (1, 2 o 3) com a 1r, últim autor o autor en correspondència]]=4),IF(Tabla3[[#This Row],[Posició autoria article indexat]]=$F$4,1,0),0)</f>
        <v>0</v>
      </c>
    </row>
    <row r="22" spans="1:15" x14ac:dyDescent="0.25">
      <c r="A22" s="199">
        <v>10</v>
      </c>
      <c r="B22" s="205"/>
      <c r="C22" s="204"/>
      <c r="D22" s="176">
        <f t="shared" si="0"/>
        <v>0</v>
      </c>
      <c r="E22" s="204"/>
      <c r="F22" s="204"/>
      <c r="G22" s="204"/>
      <c r="H22" s="206">
        <f>IFERROR(Tabla3[[#This Row],[Nombre de citesrebudes segos ISI WoK]]/(VLOOKUP(Tabla3[[#This Row],[WoS Category]],'N AQU'!$B$13:$C$55,2,0)*100),0)</f>
        <v>0</v>
      </c>
      <c r="I22" s="207">
        <f>IF(OR(Tabla3[[#This Row],[Quartil (1, 2 o 3) com a 1r, últim autor o autor en correspondència]]=1,Tabla3[[#This Row],[Quartil (1, 2 o 3) com a 1r, últim autor o autor en correspondència]]=2),IF(Tabla3[[#This Row],[Posició autoria article indexat]]=$F$2,1,0),0)</f>
        <v>0</v>
      </c>
      <c r="J22" s="207">
        <f>IF(OR(Tabla3[[#This Row],[Quartil (1, 2 o 3) com a 1r, últim autor o autor en correspondència]]=1,Tabla3[[#This Row],[Quartil (1, 2 o 3) com a 1r, últim autor o autor en correspondència]]=2),IF(Tabla3[[#This Row],[Posició autoria article indexat]]=$F$3,1,0),0)</f>
        <v>0</v>
      </c>
      <c r="K22" s="207">
        <f>IF(OR(Tabla3[[#This Row],[Quartil (1, 2 o 3) com a 1r, últim autor o autor en correspondència]]=1,Tabla3[[#This Row],[Quartil (1, 2 o 3) com a 1r, últim autor o autor en correspondència]]=2),IF(Tabla3[[#This Row],[Posició autoria article indexat]]=$F$4,1,0),0)</f>
        <v>0</v>
      </c>
      <c r="L22" s="207">
        <f>IF(AND(I22=0,K22=0,M22=0,O22=0,J22=0,N22=0),IF(Tabla3[[#This Row],[Nomès  per a publicacions no indexades JCR: altres articles o publicacions rellevants (llibres o capítols de llibres que estiguin en editorials incloses al SPI]]&lt;&gt;"",1,0),0)</f>
        <v>0</v>
      </c>
      <c r="M22" s="207">
        <f>IF(OR(Tabla3[[#This Row],[Quartil (1, 2 o 3) com a 1r, últim autor o autor en correspondència]]=3,Tabla3[[#This Row],[Quartil (1, 2 o 3) com a 1r, últim autor o autor en correspondència]]=4),IF(Tabla3[[#This Row],[Posició autoria article indexat]]=$F$2,1,0),0)</f>
        <v>0</v>
      </c>
      <c r="N22" s="207">
        <f>IF(OR(Tabla3[[#This Row],[Quartil (1, 2 o 3) com a 1r, últim autor o autor en correspondència]]=3,Tabla3[[#This Row],[Quartil (1, 2 o 3) com a 1r, últim autor o autor en correspondència]]=4),IF(Tabla3[[#This Row],[Posició autoria article indexat]]=$F$3,1,0),0)</f>
        <v>0</v>
      </c>
      <c r="O22" s="207">
        <f>IF(OR(Tabla3[[#This Row],[Quartil (1, 2 o 3) com a 1r, últim autor o autor en correspondència]]=3,Tabla3[[#This Row],[Quartil (1, 2 o 3) com a 1r, últim autor o autor en correspondència]]=4),IF(Tabla3[[#This Row],[Posició autoria article indexat]]=$F$4,1,0),0)</f>
        <v>0</v>
      </c>
    </row>
    <row r="23" spans="1:15" x14ac:dyDescent="0.25">
      <c r="A23" s="199">
        <v>11</v>
      </c>
      <c r="B23" s="205"/>
      <c r="C23" s="204"/>
      <c r="D23" s="176">
        <f t="shared" si="0"/>
        <v>0</v>
      </c>
      <c r="E23" s="204"/>
      <c r="F23" s="204"/>
      <c r="G23" s="204"/>
      <c r="H23" s="206">
        <f>IFERROR(Tabla3[[#This Row],[Nombre de citesrebudes segos ISI WoK]]/(VLOOKUP(Tabla3[[#This Row],[WoS Category]],'N AQU'!$B$13:$C$55,2,0)*100),0)</f>
        <v>0</v>
      </c>
      <c r="I23" s="207">
        <f>IF(OR(Tabla3[[#This Row],[Quartil (1, 2 o 3) com a 1r, últim autor o autor en correspondència]]=1,Tabla3[[#This Row],[Quartil (1, 2 o 3) com a 1r, últim autor o autor en correspondència]]=2),IF(Tabla3[[#This Row],[Posició autoria article indexat]]=$F$2,1,0),0)</f>
        <v>0</v>
      </c>
      <c r="J23" s="207">
        <f>IF(OR(Tabla3[[#This Row],[Quartil (1, 2 o 3) com a 1r, últim autor o autor en correspondència]]=1,Tabla3[[#This Row],[Quartil (1, 2 o 3) com a 1r, últim autor o autor en correspondència]]=2),IF(Tabla3[[#This Row],[Posició autoria article indexat]]=$F$3,1,0),0)</f>
        <v>0</v>
      </c>
      <c r="K23" s="207">
        <f>IF(OR(Tabla3[[#This Row],[Quartil (1, 2 o 3) com a 1r, últim autor o autor en correspondència]]=1,Tabla3[[#This Row],[Quartil (1, 2 o 3) com a 1r, últim autor o autor en correspondència]]=2),IF(Tabla3[[#This Row],[Posició autoria article indexat]]=$F$4,1,0),0)</f>
        <v>0</v>
      </c>
      <c r="L23" s="207">
        <f>IF(AND(I23=0,K23=0,M23=0,O23=0,J23=0,N23=0),IF(Tabla3[[#This Row],[Nomès  per a publicacions no indexades JCR: altres articles o publicacions rellevants (llibres o capítols de llibres que estiguin en editorials incloses al SPI]]&lt;&gt;"",1,0),0)</f>
        <v>0</v>
      </c>
      <c r="M23" s="207">
        <f>IF(OR(Tabla3[[#This Row],[Quartil (1, 2 o 3) com a 1r, últim autor o autor en correspondència]]=3,Tabla3[[#This Row],[Quartil (1, 2 o 3) com a 1r, últim autor o autor en correspondència]]=4),IF(Tabla3[[#This Row],[Posició autoria article indexat]]=$F$2,1,0),0)</f>
        <v>0</v>
      </c>
      <c r="N23" s="207">
        <f>IF(OR(Tabla3[[#This Row],[Quartil (1, 2 o 3) com a 1r, últim autor o autor en correspondència]]=3,Tabla3[[#This Row],[Quartil (1, 2 o 3) com a 1r, últim autor o autor en correspondència]]=4),IF(Tabla3[[#This Row],[Posició autoria article indexat]]=$F$3,1,0),0)</f>
        <v>0</v>
      </c>
      <c r="O23" s="207">
        <f>IF(OR(Tabla3[[#This Row],[Quartil (1, 2 o 3) com a 1r, últim autor o autor en correspondència]]=3,Tabla3[[#This Row],[Quartil (1, 2 o 3) com a 1r, últim autor o autor en correspondència]]=4),IF(Tabla3[[#This Row],[Posició autoria article indexat]]=$F$4,1,0),0)</f>
        <v>0</v>
      </c>
    </row>
    <row r="24" spans="1:15" x14ac:dyDescent="0.25">
      <c r="A24" s="199">
        <v>12</v>
      </c>
      <c r="B24" s="205"/>
      <c r="C24" s="204"/>
      <c r="D24" s="176">
        <f t="shared" si="0"/>
        <v>0</v>
      </c>
      <c r="E24" s="204"/>
      <c r="F24" s="204"/>
      <c r="G24" s="204"/>
      <c r="H24" s="206">
        <f>IFERROR(Tabla3[[#This Row],[Nombre de citesrebudes segos ISI WoK]]/(VLOOKUP(Tabla3[[#This Row],[WoS Category]],'N AQU'!$B$13:$C$55,2,0)*100),0)</f>
        <v>0</v>
      </c>
      <c r="I24" s="207">
        <f>IF(OR(Tabla3[[#This Row],[Quartil (1, 2 o 3) com a 1r, últim autor o autor en correspondència]]=1,Tabla3[[#This Row],[Quartil (1, 2 o 3) com a 1r, últim autor o autor en correspondència]]=2),IF(Tabla3[[#This Row],[Posició autoria article indexat]]=$F$2,1,0),0)</f>
        <v>0</v>
      </c>
      <c r="J24" s="207">
        <f>IF(OR(Tabla3[[#This Row],[Quartil (1, 2 o 3) com a 1r, últim autor o autor en correspondència]]=1,Tabla3[[#This Row],[Quartil (1, 2 o 3) com a 1r, últim autor o autor en correspondència]]=2),IF(Tabla3[[#This Row],[Posició autoria article indexat]]=$F$3,1,0),0)</f>
        <v>0</v>
      </c>
      <c r="K24" s="207">
        <f>IF(OR(Tabla3[[#This Row],[Quartil (1, 2 o 3) com a 1r, últim autor o autor en correspondència]]=1,Tabla3[[#This Row],[Quartil (1, 2 o 3) com a 1r, últim autor o autor en correspondència]]=2),IF(Tabla3[[#This Row],[Posició autoria article indexat]]=$F$4,1,0),0)</f>
        <v>0</v>
      </c>
      <c r="L24" s="207">
        <f>IF(AND(I24=0,K24=0,M24=0,O24=0,J24=0,N24=0),IF(Tabla3[[#This Row],[Nomès  per a publicacions no indexades JCR: altres articles o publicacions rellevants (llibres o capítols de llibres que estiguin en editorials incloses al SPI]]&lt;&gt;"",1,0),0)</f>
        <v>0</v>
      </c>
      <c r="M24" s="207">
        <f>IF(OR(Tabla3[[#This Row],[Quartil (1, 2 o 3) com a 1r, últim autor o autor en correspondència]]=3,Tabla3[[#This Row],[Quartil (1, 2 o 3) com a 1r, últim autor o autor en correspondència]]=4),IF(Tabla3[[#This Row],[Posició autoria article indexat]]=$F$2,1,0),0)</f>
        <v>0</v>
      </c>
      <c r="N24" s="207">
        <f>IF(OR(Tabla3[[#This Row],[Quartil (1, 2 o 3) com a 1r, últim autor o autor en correspondència]]=3,Tabla3[[#This Row],[Quartil (1, 2 o 3) com a 1r, últim autor o autor en correspondència]]=4),IF(Tabla3[[#This Row],[Posició autoria article indexat]]=$F$3,1,0),0)</f>
        <v>0</v>
      </c>
      <c r="O24" s="207">
        <f>IF(OR(Tabla3[[#This Row],[Quartil (1, 2 o 3) com a 1r, últim autor o autor en correspondència]]=3,Tabla3[[#This Row],[Quartil (1, 2 o 3) com a 1r, últim autor o autor en correspondència]]=4),IF(Tabla3[[#This Row],[Posició autoria article indexat]]=$F$4,1,0),0)</f>
        <v>0</v>
      </c>
    </row>
    <row r="25" spans="1:15" x14ac:dyDescent="0.25">
      <c r="A25" s="199">
        <v>13</v>
      </c>
      <c r="B25" s="205"/>
      <c r="C25" s="204"/>
      <c r="D25" s="176">
        <f t="shared" si="0"/>
        <v>0</v>
      </c>
      <c r="E25" s="204"/>
      <c r="F25" s="204"/>
      <c r="G25" s="204"/>
      <c r="H25" s="206">
        <f>IFERROR(Tabla3[[#This Row],[Nombre de citesrebudes segos ISI WoK]]/(VLOOKUP(Tabla3[[#This Row],[WoS Category]],'N AQU'!$B$13:$C$55,2,0)*100),0)</f>
        <v>0</v>
      </c>
      <c r="I25" s="207">
        <f>IF(OR(Tabla3[[#This Row],[Quartil (1, 2 o 3) com a 1r, últim autor o autor en correspondència]]=1,Tabla3[[#This Row],[Quartil (1, 2 o 3) com a 1r, últim autor o autor en correspondència]]=2),IF(Tabla3[[#This Row],[Posició autoria article indexat]]=$F$2,1,0),0)</f>
        <v>0</v>
      </c>
      <c r="J25" s="207">
        <f>IF(OR(Tabla3[[#This Row],[Quartil (1, 2 o 3) com a 1r, últim autor o autor en correspondència]]=1,Tabla3[[#This Row],[Quartil (1, 2 o 3) com a 1r, últim autor o autor en correspondència]]=2),IF(Tabla3[[#This Row],[Posició autoria article indexat]]=$F$3,1,0),0)</f>
        <v>0</v>
      </c>
      <c r="K25" s="207">
        <f>IF(OR(Tabla3[[#This Row],[Quartil (1, 2 o 3) com a 1r, últim autor o autor en correspondència]]=1,Tabla3[[#This Row],[Quartil (1, 2 o 3) com a 1r, últim autor o autor en correspondència]]=2),IF(Tabla3[[#This Row],[Posició autoria article indexat]]=$F$4,1,0),0)</f>
        <v>0</v>
      </c>
      <c r="L25" s="207">
        <f>IF(AND(I25=0,K25=0,M25=0,O25=0,J25=0,N25=0),IF(Tabla3[[#This Row],[Nomès  per a publicacions no indexades JCR: altres articles o publicacions rellevants (llibres o capítols de llibres que estiguin en editorials incloses al SPI]]&lt;&gt;"",1,0),0)</f>
        <v>0</v>
      </c>
      <c r="M25" s="207">
        <f>IF(OR(Tabla3[[#This Row],[Quartil (1, 2 o 3) com a 1r, últim autor o autor en correspondència]]=3,Tabla3[[#This Row],[Quartil (1, 2 o 3) com a 1r, últim autor o autor en correspondència]]=4),IF(Tabla3[[#This Row],[Posició autoria article indexat]]=$F$2,1,0),0)</f>
        <v>0</v>
      </c>
      <c r="N25" s="207">
        <f>IF(OR(Tabla3[[#This Row],[Quartil (1, 2 o 3) com a 1r, últim autor o autor en correspondència]]=3,Tabla3[[#This Row],[Quartil (1, 2 o 3) com a 1r, últim autor o autor en correspondència]]=4),IF(Tabla3[[#This Row],[Posició autoria article indexat]]=$F$3,1,0),0)</f>
        <v>0</v>
      </c>
      <c r="O25" s="207">
        <f>IF(OR(Tabla3[[#This Row],[Quartil (1, 2 o 3) com a 1r, últim autor o autor en correspondència]]=3,Tabla3[[#This Row],[Quartil (1, 2 o 3) com a 1r, últim autor o autor en correspondència]]=4),IF(Tabla3[[#This Row],[Posició autoria article indexat]]=$F$4,1,0),0)</f>
        <v>0</v>
      </c>
    </row>
    <row r="26" spans="1:15" x14ac:dyDescent="0.25">
      <c r="A26" s="199">
        <v>14</v>
      </c>
      <c r="B26" s="205"/>
      <c r="C26" s="204"/>
      <c r="D26" s="176">
        <f t="shared" si="0"/>
        <v>0</v>
      </c>
      <c r="E26" s="204"/>
      <c r="F26" s="204"/>
      <c r="G26" s="204"/>
      <c r="H26" s="206">
        <f>IFERROR(Tabla3[[#This Row],[Nombre de citesrebudes segos ISI WoK]]/(VLOOKUP(Tabla3[[#This Row],[WoS Category]],'N AQU'!$B$13:$C$55,2,0)*100),0)</f>
        <v>0</v>
      </c>
      <c r="I26" s="207">
        <f>IF(OR(Tabla3[[#This Row],[Quartil (1, 2 o 3) com a 1r, últim autor o autor en correspondència]]=1,Tabla3[[#This Row],[Quartil (1, 2 o 3) com a 1r, últim autor o autor en correspondència]]=2),IF(Tabla3[[#This Row],[Posició autoria article indexat]]=$F$2,1,0),0)</f>
        <v>0</v>
      </c>
      <c r="J26" s="207">
        <f>IF(OR(Tabla3[[#This Row],[Quartil (1, 2 o 3) com a 1r, últim autor o autor en correspondència]]=1,Tabla3[[#This Row],[Quartil (1, 2 o 3) com a 1r, últim autor o autor en correspondència]]=2),IF(Tabla3[[#This Row],[Posició autoria article indexat]]=$F$3,1,0),0)</f>
        <v>0</v>
      </c>
      <c r="K26" s="207">
        <f>IF(OR(Tabla3[[#This Row],[Quartil (1, 2 o 3) com a 1r, últim autor o autor en correspondència]]=1,Tabla3[[#This Row],[Quartil (1, 2 o 3) com a 1r, últim autor o autor en correspondència]]=2),IF(Tabla3[[#This Row],[Posició autoria article indexat]]=$F$4,1,0),0)</f>
        <v>0</v>
      </c>
      <c r="L26" s="207">
        <f>IF(AND(I26=0,K26=0,M26=0,O26=0,J26=0,N26=0),IF(Tabla3[[#This Row],[Nomès  per a publicacions no indexades JCR: altres articles o publicacions rellevants (llibres o capítols de llibres que estiguin en editorials incloses al SPI]]&lt;&gt;"",1,0),0)</f>
        <v>0</v>
      </c>
      <c r="M26" s="207">
        <f>IF(OR(Tabla3[[#This Row],[Quartil (1, 2 o 3) com a 1r, últim autor o autor en correspondència]]=3,Tabla3[[#This Row],[Quartil (1, 2 o 3) com a 1r, últim autor o autor en correspondència]]=4),IF(Tabla3[[#This Row],[Posició autoria article indexat]]=$F$2,1,0),0)</f>
        <v>0</v>
      </c>
      <c r="N26" s="207">
        <f>IF(OR(Tabla3[[#This Row],[Quartil (1, 2 o 3) com a 1r, últim autor o autor en correspondència]]=3,Tabla3[[#This Row],[Quartil (1, 2 o 3) com a 1r, últim autor o autor en correspondència]]=4),IF(Tabla3[[#This Row],[Posició autoria article indexat]]=$F$3,1,0),0)</f>
        <v>0</v>
      </c>
      <c r="O26" s="207">
        <f>IF(OR(Tabla3[[#This Row],[Quartil (1, 2 o 3) com a 1r, últim autor o autor en correspondència]]=3,Tabla3[[#This Row],[Quartil (1, 2 o 3) com a 1r, últim autor o autor en correspondència]]=4),IF(Tabla3[[#This Row],[Posició autoria article indexat]]=$F$4,1,0),0)</f>
        <v>0</v>
      </c>
    </row>
    <row r="27" spans="1:15" x14ac:dyDescent="0.25">
      <c r="A27" s="199">
        <v>15</v>
      </c>
      <c r="B27" s="205"/>
      <c r="C27" s="204"/>
      <c r="D27" s="176">
        <f t="shared" si="0"/>
        <v>0</v>
      </c>
      <c r="E27" s="204"/>
      <c r="F27" s="204"/>
      <c r="G27" s="204"/>
      <c r="H27" s="206">
        <f>IFERROR(Tabla3[[#This Row],[Nombre de citesrebudes segos ISI WoK]]/(VLOOKUP(Tabla3[[#This Row],[WoS Category]],'N AQU'!$B$13:$C$55,2,0)*100),0)</f>
        <v>0</v>
      </c>
      <c r="I27" s="207">
        <f>IF(OR(Tabla3[[#This Row],[Quartil (1, 2 o 3) com a 1r, últim autor o autor en correspondència]]=1,Tabla3[[#This Row],[Quartil (1, 2 o 3) com a 1r, últim autor o autor en correspondència]]=2),IF(Tabla3[[#This Row],[Posició autoria article indexat]]=$F$2,1,0),0)</f>
        <v>0</v>
      </c>
      <c r="J27" s="207">
        <f>IF(OR(Tabla3[[#This Row],[Quartil (1, 2 o 3) com a 1r, últim autor o autor en correspondència]]=1,Tabla3[[#This Row],[Quartil (1, 2 o 3) com a 1r, últim autor o autor en correspondència]]=2),IF(Tabla3[[#This Row],[Posició autoria article indexat]]=$F$3,1,0),0)</f>
        <v>0</v>
      </c>
      <c r="K27" s="207">
        <f>IF(OR(Tabla3[[#This Row],[Quartil (1, 2 o 3) com a 1r, últim autor o autor en correspondència]]=1,Tabla3[[#This Row],[Quartil (1, 2 o 3) com a 1r, últim autor o autor en correspondència]]=2),IF(Tabla3[[#This Row],[Posició autoria article indexat]]=$F$4,1,0),0)</f>
        <v>0</v>
      </c>
      <c r="L27" s="207">
        <f>IF(AND(I27=0,K27=0,M27=0,O27=0,J27=0,N27=0),IF(Tabla3[[#This Row],[Nomès  per a publicacions no indexades JCR: altres articles o publicacions rellevants (llibres o capítols de llibres que estiguin en editorials incloses al SPI]]&lt;&gt;"",1,0),0)</f>
        <v>0</v>
      </c>
      <c r="M27" s="207">
        <f>IF(OR(Tabla3[[#This Row],[Quartil (1, 2 o 3) com a 1r, últim autor o autor en correspondència]]=3,Tabla3[[#This Row],[Quartil (1, 2 o 3) com a 1r, últim autor o autor en correspondència]]=4),IF(Tabla3[[#This Row],[Posició autoria article indexat]]=$F$2,1,0),0)</f>
        <v>0</v>
      </c>
      <c r="N27" s="207">
        <f>IF(OR(Tabla3[[#This Row],[Quartil (1, 2 o 3) com a 1r, últim autor o autor en correspondència]]=3,Tabla3[[#This Row],[Quartil (1, 2 o 3) com a 1r, últim autor o autor en correspondència]]=4),IF(Tabla3[[#This Row],[Posició autoria article indexat]]=$F$3,1,0),0)</f>
        <v>0</v>
      </c>
      <c r="O27" s="207">
        <f>IF(OR(Tabla3[[#This Row],[Quartil (1, 2 o 3) com a 1r, últim autor o autor en correspondència]]=3,Tabla3[[#This Row],[Quartil (1, 2 o 3) com a 1r, últim autor o autor en correspondència]]=4),IF(Tabla3[[#This Row],[Posició autoria article indexat]]=$F$4,1,0),0)</f>
        <v>0</v>
      </c>
    </row>
    <row r="28" spans="1:15" x14ac:dyDescent="0.25">
      <c r="A28" s="199">
        <v>16</v>
      </c>
      <c r="B28" s="205"/>
      <c r="C28" s="204"/>
      <c r="D28" s="176">
        <f t="shared" si="0"/>
        <v>0</v>
      </c>
      <c r="E28" s="204"/>
      <c r="F28" s="204"/>
      <c r="G28" s="204"/>
      <c r="H28" s="206">
        <f>IFERROR(Tabla3[[#This Row],[Nombre de citesrebudes segos ISI WoK]]/(VLOOKUP(Tabla3[[#This Row],[WoS Category]],'N AQU'!$B$13:$C$55,2,0)*100),0)</f>
        <v>0</v>
      </c>
      <c r="I28" s="207">
        <f>IF(OR(Tabla3[[#This Row],[Quartil (1, 2 o 3) com a 1r, últim autor o autor en correspondència]]=1,Tabla3[[#This Row],[Quartil (1, 2 o 3) com a 1r, últim autor o autor en correspondència]]=2),IF(Tabla3[[#This Row],[Posició autoria article indexat]]=$F$2,1,0),0)</f>
        <v>0</v>
      </c>
      <c r="J28" s="207">
        <f>IF(OR(Tabla3[[#This Row],[Quartil (1, 2 o 3) com a 1r, últim autor o autor en correspondència]]=1,Tabla3[[#This Row],[Quartil (1, 2 o 3) com a 1r, últim autor o autor en correspondència]]=2),IF(Tabla3[[#This Row],[Posició autoria article indexat]]=$F$3,1,0),0)</f>
        <v>0</v>
      </c>
      <c r="K28" s="207">
        <f>IF(OR(Tabla3[[#This Row],[Quartil (1, 2 o 3) com a 1r, últim autor o autor en correspondència]]=1,Tabla3[[#This Row],[Quartil (1, 2 o 3) com a 1r, últim autor o autor en correspondència]]=2),IF(Tabla3[[#This Row],[Posició autoria article indexat]]=$F$4,1,0),0)</f>
        <v>0</v>
      </c>
      <c r="L28" s="207">
        <f>IF(AND(I28=0,K28=0,M28=0,O28=0,J28=0,N28=0),IF(Tabla3[[#This Row],[Nomès  per a publicacions no indexades JCR: altres articles o publicacions rellevants (llibres o capítols de llibres que estiguin en editorials incloses al SPI]]&lt;&gt;"",1,0),0)</f>
        <v>0</v>
      </c>
      <c r="M28" s="207">
        <f>IF(OR(Tabla3[[#This Row],[Quartil (1, 2 o 3) com a 1r, últim autor o autor en correspondència]]=3,Tabla3[[#This Row],[Quartil (1, 2 o 3) com a 1r, últim autor o autor en correspondència]]=4),IF(Tabla3[[#This Row],[Posició autoria article indexat]]=$F$2,1,0),0)</f>
        <v>0</v>
      </c>
      <c r="N28" s="207">
        <f>IF(OR(Tabla3[[#This Row],[Quartil (1, 2 o 3) com a 1r, últim autor o autor en correspondència]]=3,Tabla3[[#This Row],[Quartil (1, 2 o 3) com a 1r, últim autor o autor en correspondència]]=4),IF(Tabla3[[#This Row],[Posició autoria article indexat]]=$F$3,1,0),0)</f>
        <v>0</v>
      </c>
      <c r="O28" s="207">
        <f>IF(OR(Tabla3[[#This Row],[Quartil (1, 2 o 3) com a 1r, últim autor o autor en correspondència]]=3,Tabla3[[#This Row],[Quartil (1, 2 o 3) com a 1r, últim autor o autor en correspondència]]=4),IF(Tabla3[[#This Row],[Posició autoria article indexat]]=$F$4,1,0),0)</f>
        <v>0</v>
      </c>
    </row>
    <row r="29" spans="1:15" x14ac:dyDescent="0.25">
      <c r="A29" s="199">
        <v>17</v>
      </c>
      <c r="B29" s="205"/>
      <c r="C29" s="204"/>
      <c r="D29" s="176">
        <f t="shared" si="0"/>
        <v>0</v>
      </c>
      <c r="E29" s="204"/>
      <c r="F29" s="204"/>
      <c r="G29" s="204"/>
      <c r="H29" s="206">
        <f>IFERROR(Tabla3[[#This Row],[Nombre de citesrebudes segos ISI WoK]]/(VLOOKUP(Tabla3[[#This Row],[WoS Category]],'N AQU'!$B$13:$C$55,2,0)*100),0)</f>
        <v>0</v>
      </c>
      <c r="I29" s="207">
        <f>IF(OR(Tabla3[[#This Row],[Quartil (1, 2 o 3) com a 1r, últim autor o autor en correspondència]]=1,Tabla3[[#This Row],[Quartil (1, 2 o 3) com a 1r, últim autor o autor en correspondència]]=2),IF(Tabla3[[#This Row],[Posició autoria article indexat]]=$F$2,1,0),0)</f>
        <v>0</v>
      </c>
      <c r="J29" s="207">
        <f>IF(OR(Tabla3[[#This Row],[Quartil (1, 2 o 3) com a 1r, últim autor o autor en correspondència]]=1,Tabla3[[#This Row],[Quartil (1, 2 o 3) com a 1r, últim autor o autor en correspondència]]=2),IF(Tabla3[[#This Row],[Posició autoria article indexat]]=$F$3,1,0),0)</f>
        <v>0</v>
      </c>
      <c r="K29" s="207">
        <f>IF(OR(Tabla3[[#This Row],[Quartil (1, 2 o 3) com a 1r, últim autor o autor en correspondència]]=1,Tabla3[[#This Row],[Quartil (1, 2 o 3) com a 1r, últim autor o autor en correspondència]]=2),IF(Tabla3[[#This Row],[Posició autoria article indexat]]=$F$4,1,0),0)</f>
        <v>0</v>
      </c>
      <c r="L29" s="207">
        <f>IF(AND(I29=0,K29=0,M29=0,O29=0,J29=0,N29=0),IF(Tabla3[[#This Row],[Nomès  per a publicacions no indexades JCR: altres articles o publicacions rellevants (llibres o capítols de llibres que estiguin en editorials incloses al SPI]]&lt;&gt;"",1,0),0)</f>
        <v>0</v>
      </c>
      <c r="M29" s="207">
        <f>IF(OR(Tabla3[[#This Row],[Quartil (1, 2 o 3) com a 1r, últim autor o autor en correspondència]]=3,Tabla3[[#This Row],[Quartil (1, 2 o 3) com a 1r, últim autor o autor en correspondència]]=4),IF(Tabla3[[#This Row],[Posició autoria article indexat]]=$F$2,1,0),0)</f>
        <v>0</v>
      </c>
      <c r="N29" s="207">
        <f>IF(OR(Tabla3[[#This Row],[Quartil (1, 2 o 3) com a 1r, últim autor o autor en correspondència]]=3,Tabla3[[#This Row],[Quartil (1, 2 o 3) com a 1r, últim autor o autor en correspondència]]=4),IF(Tabla3[[#This Row],[Posició autoria article indexat]]=$F$3,1,0),0)</f>
        <v>0</v>
      </c>
      <c r="O29" s="207">
        <f>IF(OR(Tabla3[[#This Row],[Quartil (1, 2 o 3) com a 1r, últim autor o autor en correspondència]]=3,Tabla3[[#This Row],[Quartil (1, 2 o 3) com a 1r, últim autor o autor en correspondència]]=4),IF(Tabla3[[#This Row],[Posició autoria article indexat]]=$F$4,1,0),0)</f>
        <v>0</v>
      </c>
    </row>
    <row r="30" spans="1:15" x14ac:dyDescent="0.25">
      <c r="A30" s="199">
        <v>18</v>
      </c>
      <c r="B30" s="205"/>
      <c r="C30" s="204"/>
      <c r="D30" s="176">
        <f t="shared" si="0"/>
        <v>0</v>
      </c>
      <c r="E30" s="204"/>
      <c r="F30" s="204"/>
      <c r="G30" s="204"/>
      <c r="H30" s="206">
        <f>IFERROR(Tabla3[[#This Row],[Nombre de citesrebudes segos ISI WoK]]/(VLOOKUP(Tabla3[[#This Row],[WoS Category]],'N AQU'!$B$13:$C$55,2,0)*100),0)</f>
        <v>0</v>
      </c>
      <c r="I30" s="207">
        <f>IF(OR(Tabla3[[#This Row],[Quartil (1, 2 o 3) com a 1r, últim autor o autor en correspondència]]=1,Tabla3[[#This Row],[Quartil (1, 2 o 3) com a 1r, últim autor o autor en correspondència]]=2),IF(Tabla3[[#This Row],[Posició autoria article indexat]]=$F$2,1,0),0)</f>
        <v>0</v>
      </c>
      <c r="J30" s="207">
        <f>IF(OR(Tabla3[[#This Row],[Quartil (1, 2 o 3) com a 1r, últim autor o autor en correspondència]]=1,Tabla3[[#This Row],[Quartil (1, 2 o 3) com a 1r, últim autor o autor en correspondència]]=2),IF(Tabla3[[#This Row],[Posició autoria article indexat]]=$F$3,1,0),0)</f>
        <v>0</v>
      </c>
      <c r="K30" s="207">
        <f>IF(OR(Tabla3[[#This Row],[Quartil (1, 2 o 3) com a 1r, últim autor o autor en correspondència]]=1,Tabla3[[#This Row],[Quartil (1, 2 o 3) com a 1r, últim autor o autor en correspondència]]=2),IF(Tabla3[[#This Row],[Posició autoria article indexat]]=$F$4,1,0),0)</f>
        <v>0</v>
      </c>
      <c r="L30" s="207">
        <f>IF(AND(I30=0,K30=0,M30=0,O30=0,J30=0,N30=0),IF(Tabla3[[#This Row],[Nomès  per a publicacions no indexades JCR: altres articles o publicacions rellevants (llibres o capítols de llibres que estiguin en editorials incloses al SPI]]&lt;&gt;"",1,0),0)</f>
        <v>0</v>
      </c>
      <c r="M30" s="207">
        <f>IF(OR(Tabla3[[#This Row],[Quartil (1, 2 o 3) com a 1r, últim autor o autor en correspondència]]=3,Tabla3[[#This Row],[Quartil (1, 2 o 3) com a 1r, últim autor o autor en correspondència]]=4),IF(Tabla3[[#This Row],[Posició autoria article indexat]]=$F$2,1,0),0)</f>
        <v>0</v>
      </c>
      <c r="N30" s="207">
        <f>IF(OR(Tabla3[[#This Row],[Quartil (1, 2 o 3) com a 1r, últim autor o autor en correspondència]]=3,Tabla3[[#This Row],[Quartil (1, 2 o 3) com a 1r, últim autor o autor en correspondència]]=4),IF(Tabla3[[#This Row],[Posició autoria article indexat]]=$F$3,1,0),0)</f>
        <v>0</v>
      </c>
      <c r="O30" s="207">
        <f>IF(OR(Tabla3[[#This Row],[Quartil (1, 2 o 3) com a 1r, últim autor o autor en correspondència]]=3,Tabla3[[#This Row],[Quartil (1, 2 o 3) com a 1r, últim autor o autor en correspondència]]=4),IF(Tabla3[[#This Row],[Posició autoria article indexat]]=$F$4,1,0),0)</f>
        <v>0</v>
      </c>
    </row>
    <row r="31" spans="1:15" x14ac:dyDescent="0.25">
      <c r="A31" s="199">
        <v>19</v>
      </c>
      <c r="B31" s="205"/>
      <c r="C31" s="204"/>
      <c r="D31" s="176">
        <f t="shared" si="0"/>
        <v>0</v>
      </c>
      <c r="E31" s="204"/>
      <c r="F31" s="204"/>
      <c r="G31" s="204"/>
      <c r="H31" s="206">
        <f>IFERROR(Tabla3[[#This Row],[Nombre de citesrebudes segos ISI WoK]]/(VLOOKUP(Tabla3[[#This Row],[WoS Category]],'N AQU'!$B$13:$C$55,2,0)*100),0)</f>
        <v>0</v>
      </c>
      <c r="I31" s="207">
        <f>IF(OR(Tabla3[[#This Row],[Quartil (1, 2 o 3) com a 1r, últim autor o autor en correspondència]]=1,Tabla3[[#This Row],[Quartil (1, 2 o 3) com a 1r, últim autor o autor en correspondència]]=2),IF(Tabla3[[#This Row],[Posició autoria article indexat]]=$F$2,1,0),0)</f>
        <v>0</v>
      </c>
      <c r="J31" s="207">
        <f>IF(OR(Tabla3[[#This Row],[Quartil (1, 2 o 3) com a 1r, últim autor o autor en correspondència]]=1,Tabla3[[#This Row],[Quartil (1, 2 o 3) com a 1r, últim autor o autor en correspondència]]=2),IF(Tabla3[[#This Row],[Posició autoria article indexat]]=$F$3,1,0),0)</f>
        <v>0</v>
      </c>
      <c r="K31" s="207">
        <f>IF(OR(Tabla3[[#This Row],[Quartil (1, 2 o 3) com a 1r, últim autor o autor en correspondència]]=1,Tabla3[[#This Row],[Quartil (1, 2 o 3) com a 1r, últim autor o autor en correspondència]]=2),IF(Tabla3[[#This Row],[Posició autoria article indexat]]=$F$4,1,0),0)</f>
        <v>0</v>
      </c>
      <c r="L31" s="207">
        <f>IF(AND(I31=0,K31=0,M31=0,O31=0,J31=0,N31=0),IF(Tabla3[[#This Row],[Nomès  per a publicacions no indexades JCR: altres articles o publicacions rellevants (llibres o capítols de llibres que estiguin en editorials incloses al SPI]]&lt;&gt;"",1,0),0)</f>
        <v>0</v>
      </c>
      <c r="M31" s="207">
        <f>IF(OR(Tabla3[[#This Row],[Quartil (1, 2 o 3) com a 1r, últim autor o autor en correspondència]]=3,Tabla3[[#This Row],[Quartil (1, 2 o 3) com a 1r, últim autor o autor en correspondència]]=4),IF(Tabla3[[#This Row],[Posició autoria article indexat]]=$F$2,1,0),0)</f>
        <v>0</v>
      </c>
      <c r="N31" s="207">
        <f>IF(OR(Tabla3[[#This Row],[Quartil (1, 2 o 3) com a 1r, últim autor o autor en correspondència]]=3,Tabla3[[#This Row],[Quartil (1, 2 o 3) com a 1r, últim autor o autor en correspondència]]=4),IF(Tabla3[[#This Row],[Posició autoria article indexat]]=$F$3,1,0),0)</f>
        <v>0</v>
      </c>
      <c r="O31" s="207">
        <f>IF(OR(Tabla3[[#This Row],[Quartil (1, 2 o 3) com a 1r, últim autor o autor en correspondència]]=3,Tabla3[[#This Row],[Quartil (1, 2 o 3) com a 1r, últim autor o autor en correspondència]]=4),IF(Tabla3[[#This Row],[Posició autoria article indexat]]=$F$4,1,0),0)</f>
        <v>0</v>
      </c>
    </row>
    <row r="32" spans="1:15" x14ac:dyDescent="0.25">
      <c r="A32" s="199">
        <v>20</v>
      </c>
      <c r="B32" s="205"/>
      <c r="C32" s="204"/>
      <c r="D32" s="176">
        <f t="shared" si="0"/>
        <v>0</v>
      </c>
      <c r="E32" s="204"/>
      <c r="F32" s="204"/>
      <c r="G32" s="204"/>
      <c r="H32" s="206">
        <f>IFERROR(Tabla3[[#This Row],[Nombre de citesrebudes segos ISI WoK]]/(VLOOKUP(Tabla3[[#This Row],[WoS Category]],'N AQU'!$B$13:$C$55,2,0)*100),0)</f>
        <v>0</v>
      </c>
      <c r="I32" s="207">
        <f>IF(OR(Tabla3[[#This Row],[Quartil (1, 2 o 3) com a 1r, últim autor o autor en correspondència]]=1,Tabla3[[#This Row],[Quartil (1, 2 o 3) com a 1r, últim autor o autor en correspondència]]=2),IF(Tabla3[[#This Row],[Posició autoria article indexat]]=$F$2,1,0),0)</f>
        <v>0</v>
      </c>
      <c r="J32" s="207">
        <f>IF(OR(Tabla3[[#This Row],[Quartil (1, 2 o 3) com a 1r, últim autor o autor en correspondència]]=1,Tabla3[[#This Row],[Quartil (1, 2 o 3) com a 1r, últim autor o autor en correspondència]]=2),IF(Tabla3[[#This Row],[Posició autoria article indexat]]=$F$3,1,0),0)</f>
        <v>0</v>
      </c>
      <c r="K32" s="207">
        <f>IF(OR(Tabla3[[#This Row],[Quartil (1, 2 o 3) com a 1r, últim autor o autor en correspondència]]=1,Tabla3[[#This Row],[Quartil (1, 2 o 3) com a 1r, últim autor o autor en correspondència]]=2),IF(Tabla3[[#This Row],[Posició autoria article indexat]]=$F$4,1,0),0)</f>
        <v>0</v>
      </c>
      <c r="L32" s="207">
        <f>IF(AND(I32=0,K32=0,M32=0,O32=0,J32=0,N32=0),IF(Tabla3[[#This Row],[Nomès  per a publicacions no indexades JCR: altres articles o publicacions rellevants (llibres o capítols de llibres que estiguin en editorials incloses al SPI]]&lt;&gt;"",1,0),0)</f>
        <v>0</v>
      </c>
      <c r="M32" s="207">
        <f>IF(OR(Tabla3[[#This Row],[Quartil (1, 2 o 3) com a 1r, últim autor o autor en correspondència]]=3,Tabla3[[#This Row],[Quartil (1, 2 o 3) com a 1r, últim autor o autor en correspondència]]=4),IF(Tabla3[[#This Row],[Posició autoria article indexat]]=$F$2,1,0),0)</f>
        <v>0</v>
      </c>
      <c r="N32" s="207">
        <f>IF(OR(Tabla3[[#This Row],[Quartil (1, 2 o 3) com a 1r, últim autor o autor en correspondència]]=3,Tabla3[[#This Row],[Quartil (1, 2 o 3) com a 1r, últim autor o autor en correspondència]]=4),IF(Tabla3[[#This Row],[Posició autoria article indexat]]=$F$3,1,0),0)</f>
        <v>0</v>
      </c>
      <c r="O32" s="207">
        <f>IF(OR(Tabla3[[#This Row],[Quartil (1, 2 o 3) com a 1r, últim autor o autor en correspondència]]=3,Tabla3[[#This Row],[Quartil (1, 2 o 3) com a 1r, últim autor o autor en correspondència]]=4),IF(Tabla3[[#This Row],[Posició autoria article indexat]]=$F$4,1,0),0)</f>
        <v>0</v>
      </c>
    </row>
    <row r="33" spans="1:15" x14ac:dyDescent="0.25">
      <c r="A33" s="199">
        <v>21</v>
      </c>
      <c r="B33" s="205"/>
      <c r="C33" s="204"/>
      <c r="D33" s="176">
        <f t="shared" si="0"/>
        <v>0</v>
      </c>
      <c r="E33" s="204"/>
      <c r="F33" s="204"/>
      <c r="G33" s="204"/>
      <c r="H33" s="206">
        <f>IFERROR(Tabla3[[#This Row],[Nombre de citesrebudes segos ISI WoK]]/(VLOOKUP(Tabla3[[#This Row],[WoS Category]],'N AQU'!$B$13:$C$55,2,0)*100),0)</f>
        <v>0</v>
      </c>
      <c r="I33" s="207">
        <f>IF(OR(Tabla3[[#This Row],[Quartil (1, 2 o 3) com a 1r, últim autor o autor en correspondència]]=1,Tabla3[[#This Row],[Quartil (1, 2 o 3) com a 1r, últim autor o autor en correspondència]]=2),IF(Tabla3[[#This Row],[Posició autoria article indexat]]=$F$2,1,0),0)</f>
        <v>0</v>
      </c>
      <c r="J33" s="207">
        <f>IF(OR(Tabla3[[#This Row],[Quartil (1, 2 o 3) com a 1r, últim autor o autor en correspondència]]=1,Tabla3[[#This Row],[Quartil (1, 2 o 3) com a 1r, últim autor o autor en correspondència]]=2),IF(Tabla3[[#This Row],[Posició autoria article indexat]]=$F$3,1,0),0)</f>
        <v>0</v>
      </c>
      <c r="K33" s="207">
        <f>IF(OR(Tabla3[[#This Row],[Quartil (1, 2 o 3) com a 1r, últim autor o autor en correspondència]]=1,Tabla3[[#This Row],[Quartil (1, 2 o 3) com a 1r, últim autor o autor en correspondència]]=2),IF(Tabla3[[#This Row],[Posició autoria article indexat]]=$F$4,1,0),0)</f>
        <v>0</v>
      </c>
      <c r="L33" s="207">
        <f>IF(AND(I33=0,K33=0,M33=0,O33=0,J33=0,N33=0),IF(Tabla3[[#This Row],[Nomès  per a publicacions no indexades JCR: altres articles o publicacions rellevants (llibres o capítols de llibres que estiguin en editorials incloses al SPI]]&lt;&gt;"",1,0),0)</f>
        <v>0</v>
      </c>
      <c r="M33" s="207">
        <f>IF(OR(Tabla3[[#This Row],[Quartil (1, 2 o 3) com a 1r, últim autor o autor en correspondència]]=3,Tabla3[[#This Row],[Quartil (1, 2 o 3) com a 1r, últim autor o autor en correspondència]]=4),IF(Tabla3[[#This Row],[Posició autoria article indexat]]=$F$2,1,0),0)</f>
        <v>0</v>
      </c>
      <c r="N33" s="207">
        <f>IF(OR(Tabla3[[#This Row],[Quartil (1, 2 o 3) com a 1r, últim autor o autor en correspondència]]=3,Tabla3[[#This Row],[Quartil (1, 2 o 3) com a 1r, últim autor o autor en correspondència]]=4),IF(Tabla3[[#This Row],[Posició autoria article indexat]]=$F$3,1,0),0)</f>
        <v>0</v>
      </c>
      <c r="O33" s="207">
        <f>IF(OR(Tabla3[[#This Row],[Quartil (1, 2 o 3) com a 1r, últim autor o autor en correspondència]]=3,Tabla3[[#This Row],[Quartil (1, 2 o 3) com a 1r, últim autor o autor en correspondència]]=4),IF(Tabla3[[#This Row],[Posició autoria article indexat]]=$F$4,1,0),0)</f>
        <v>0</v>
      </c>
    </row>
    <row r="34" spans="1:15" x14ac:dyDescent="0.25">
      <c r="A34" s="199">
        <v>22</v>
      </c>
      <c r="B34" s="205"/>
      <c r="C34" s="204"/>
      <c r="D34" s="176">
        <f t="shared" si="0"/>
        <v>0</v>
      </c>
      <c r="E34" s="204"/>
      <c r="F34" s="204"/>
      <c r="G34" s="204"/>
      <c r="H34" s="206">
        <f>IFERROR(Tabla3[[#This Row],[Nombre de citesrebudes segos ISI WoK]]/(VLOOKUP(Tabla3[[#This Row],[WoS Category]],'N AQU'!$B$13:$C$55,2,0)*100),0)</f>
        <v>0</v>
      </c>
      <c r="I34" s="207">
        <f>IF(OR(Tabla3[[#This Row],[Quartil (1, 2 o 3) com a 1r, últim autor o autor en correspondència]]=1,Tabla3[[#This Row],[Quartil (1, 2 o 3) com a 1r, últim autor o autor en correspondència]]=2),IF(Tabla3[[#This Row],[Posició autoria article indexat]]=$F$2,1,0),0)</f>
        <v>0</v>
      </c>
      <c r="J34" s="207">
        <f>IF(OR(Tabla3[[#This Row],[Quartil (1, 2 o 3) com a 1r, últim autor o autor en correspondència]]=1,Tabla3[[#This Row],[Quartil (1, 2 o 3) com a 1r, últim autor o autor en correspondència]]=2),IF(Tabla3[[#This Row],[Posició autoria article indexat]]=$F$3,1,0),0)</f>
        <v>0</v>
      </c>
      <c r="K34" s="207">
        <f>IF(OR(Tabla3[[#This Row],[Quartil (1, 2 o 3) com a 1r, últim autor o autor en correspondència]]=1,Tabla3[[#This Row],[Quartil (1, 2 o 3) com a 1r, últim autor o autor en correspondència]]=2),IF(Tabla3[[#This Row],[Posició autoria article indexat]]=$F$4,1,0),0)</f>
        <v>0</v>
      </c>
      <c r="L34" s="207">
        <f>IF(AND(I34=0,K34=0,M34=0,O34=0,J34=0,N34=0),IF(Tabla3[[#This Row],[Nomès  per a publicacions no indexades JCR: altres articles o publicacions rellevants (llibres o capítols de llibres que estiguin en editorials incloses al SPI]]&lt;&gt;"",1,0),0)</f>
        <v>0</v>
      </c>
      <c r="M34" s="207">
        <f>IF(OR(Tabla3[[#This Row],[Quartil (1, 2 o 3) com a 1r, últim autor o autor en correspondència]]=3,Tabla3[[#This Row],[Quartil (1, 2 o 3) com a 1r, últim autor o autor en correspondència]]=4),IF(Tabla3[[#This Row],[Posició autoria article indexat]]=$F$2,1,0),0)</f>
        <v>0</v>
      </c>
      <c r="N34" s="207">
        <f>IF(OR(Tabla3[[#This Row],[Quartil (1, 2 o 3) com a 1r, últim autor o autor en correspondència]]=3,Tabla3[[#This Row],[Quartil (1, 2 o 3) com a 1r, últim autor o autor en correspondència]]=4),IF(Tabla3[[#This Row],[Posició autoria article indexat]]=$F$3,1,0),0)</f>
        <v>0</v>
      </c>
      <c r="O34" s="207">
        <f>IF(OR(Tabla3[[#This Row],[Quartil (1, 2 o 3) com a 1r, últim autor o autor en correspondència]]=3,Tabla3[[#This Row],[Quartil (1, 2 o 3) com a 1r, últim autor o autor en correspondència]]=4),IF(Tabla3[[#This Row],[Posició autoria article indexat]]=$F$4,1,0),0)</f>
        <v>0</v>
      </c>
    </row>
    <row r="35" spans="1:15" x14ac:dyDescent="0.25">
      <c r="A35" s="199">
        <v>23</v>
      </c>
      <c r="B35" s="205"/>
      <c r="C35" s="204"/>
      <c r="D35" s="176">
        <f t="shared" si="0"/>
        <v>0</v>
      </c>
      <c r="E35" s="204"/>
      <c r="F35" s="204"/>
      <c r="G35" s="204"/>
      <c r="H35" s="206">
        <f>IFERROR(Tabla3[[#This Row],[Nombre de citesrebudes segos ISI WoK]]/(VLOOKUP(Tabla3[[#This Row],[WoS Category]],'N AQU'!$B$13:$C$55,2,0)*100),0)</f>
        <v>0</v>
      </c>
      <c r="I35" s="207">
        <f>IF(OR(Tabla3[[#This Row],[Quartil (1, 2 o 3) com a 1r, últim autor o autor en correspondència]]=1,Tabla3[[#This Row],[Quartil (1, 2 o 3) com a 1r, últim autor o autor en correspondència]]=2),IF(Tabla3[[#This Row],[Posició autoria article indexat]]=$F$2,1,0),0)</f>
        <v>0</v>
      </c>
      <c r="J35" s="207">
        <f>IF(OR(Tabla3[[#This Row],[Quartil (1, 2 o 3) com a 1r, últim autor o autor en correspondència]]=1,Tabla3[[#This Row],[Quartil (1, 2 o 3) com a 1r, últim autor o autor en correspondència]]=2),IF(Tabla3[[#This Row],[Posició autoria article indexat]]=$F$3,1,0),0)</f>
        <v>0</v>
      </c>
      <c r="K35" s="207">
        <f>IF(OR(Tabla3[[#This Row],[Quartil (1, 2 o 3) com a 1r, últim autor o autor en correspondència]]=1,Tabla3[[#This Row],[Quartil (1, 2 o 3) com a 1r, últim autor o autor en correspondència]]=2),IF(Tabla3[[#This Row],[Posició autoria article indexat]]=$F$4,1,0),0)</f>
        <v>0</v>
      </c>
      <c r="L35" s="207">
        <f>IF(AND(I35=0,K35=0,M35=0,O35=0,J35=0,N35=0),IF(Tabla3[[#This Row],[Nomès  per a publicacions no indexades JCR: altres articles o publicacions rellevants (llibres o capítols de llibres que estiguin en editorials incloses al SPI]]&lt;&gt;"",1,0),0)</f>
        <v>0</v>
      </c>
      <c r="M35" s="207">
        <f>IF(OR(Tabla3[[#This Row],[Quartil (1, 2 o 3) com a 1r, últim autor o autor en correspondència]]=3,Tabla3[[#This Row],[Quartil (1, 2 o 3) com a 1r, últim autor o autor en correspondència]]=4),IF(Tabla3[[#This Row],[Posició autoria article indexat]]=$F$2,1,0),0)</f>
        <v>0</v>
      </c>
      <c r="N35" s="207">
        <f>IF(OR(Tabla3[[#This Row],[Quartil (1, 2 o 3) com a 1r, últim autor o autor en correspondència]]=3,Tabla3[[#This Row],[Quartil (1, 2 o 3) com a 1r, últim autor o autor en correspondència]]=4),IF(Tabla3[[#This Row],[Posició autoria article indexat]]=$F$3,1,0),0)</f>
        <v>0</v>
      </c>
      <c r="O35" s="207">
        <f>IF(OR(Tabla3[[#This Row],[Quartil (1, 2 o 3) com a 1r, últim autor o autor en correspondència]]=3,Tabla3[[#This Row],[Quartil (1, 2 o 3) com a 1r, últim autor o autor en correspondència]]=4),IF(Tabla3[[#This Row],[Posició autoria article indexat]]=$F$4,1,0),0)</f>
        <v>0</v>
      </c>
    </row>
    <row r="36" spans="1:15" x14ac:dyDescent="0.25">
      <c r="A36" s="199">
        <v>24</v>
      </c>
      <c r="B36" s="205"/>
      <c r="C36" s="204"/>
      <c r="D36" s="176">
        <f t="shared" si="0"/>
        <v>0</v>
      </c>
      <c r="E36" s="204"/>
      <c r="F36" s="204"/>
      <c r="G36" s="204"/>
      <c r="H36" s="206">
        <f>IFERROR(Tabla3[[#This Row],[Nombre de citesrebudes segos ISI WoK]]/(VLOOKUP(Tabla3[[#This Row],[WoS Category]],'N AQU'!$B$13:$C$55,2,0)*100),0)</f>
        <v>0</v>
      </c>
      <c r="I36" s="207">
        <f>IF(OR(Tabla3[[#This Row],[Quartil (1, 2 o 3) com a 1r, últim autor o autor en correspondència]]=1,Tabla3[[#This Row],[Quartil (1, 2 o 3) com a 1r, últim autor o autor en correspondència]]=2),IF(Tabla3[[#This Row],[Posició autoria article indexat]]=$F$2,1,0),0)</f>
        <v>0</v>
      </c>
      <c r="J36" s="207">
        <f>IF(OR(Tabla3[[#This Row],[Quartil (1, 2 o 3) com a 1r, últim autor o autor en correspondència]]=1,Tabla3[[#This Row],[Quartil (1, 2 o 3) com a 1r, últim autor o autor en correspondència]]=2),IF(Tabla3[[#This Row],[Posició autoria article indexat]]=$F$3,1,0),0)</f>
        <v>0</v>
      </c>
      <c r="K36" s="207">
        <f>IF(OR(Tabla3[[#This Row],[Quartil (1, 2 o 3) com a 1r, últim autor o autor en correspondència]]=1,Tabla3[[#This Row],[Quartil (1, 2 o 3) com a 1r, últim autor o autor en correspondència]]=2),IF(Tabla3[[#This Row],[Posició autoria article indexat]]=$F$4,1,0),0)</f>
        <v>0</v>
      </c>
      <c r="L36" s="207">
        <f>IF(AND(I36=0,K36=0,M36=0,O36=0,J36=0,N36=0),IF(Tabla3[[#This Row],[Nomès  per a publicacions no indexades JCR: altres articles o publicacions rellevants (llibres o capítols de llibres que estiguin en editorials incloses al SPI]]&lt;&gt;"",1,0),0)</f>
        <v>0</v>
      </c>
      <c r="M36" s="207">
        <f>IF(OR(Tabla3[[#This Row],[Quartil (1, 2 o 3) com a 1r, últim autor o autor en correspondència]]=3,Tabla3[[#This Row],[Quartil (1, 2 o 3) com a 1r, últim autor o autor en correspondència]]=4),IF(Tabla3[[#This Row],[Posició autoria article indexat]]=$F$2,1,0),0)</f>
        <v>0</v>
      </c>
      <c r="N36" s="207">
        <f>IF(OR(Tabla3[[#This Row],[Quartil (1, 2 o 3) com a 1r, últim autor o autor en correspondència]]=3,Tabla3[[#This Row],[Quartil (1, 2 o 3) com a 1r, últim autor o autor en correspondència]]=4),IF(Tabla3[[#This Row],[Posició autoria article indexat]]=$F$3,1,0),0)</f>
        <v>0</v>
      </c>
      <c r="O36" s="207">
        <f>IF(OR(Tabla3[[#This Row],[Quartil (1, 2 o 3) com a 1r, últim autor o autor en correspondència]]=3,Tabla3[[#This Row],[Quartil (1, 2 o 3) com a 1r, últim autor o autor en correspondència]]=4),IF(Tabla3[[#This Row],[Posició autoria article indexat]]=$F$4,1,0),0)</f>
        <v>0</v>
      </c>
    </row>
    <row r="37" spans="1:15" x14ac:dyDescent="0.25">
      <c r="A37" s="199">
        <v>25</v>
      </c>
      <c r="B37" s="205"/>
      <c r="C37" s="204"/>
      <c r="D37" s="176">
        <f t="shared" si="0"/>
        <v>0</v>
      </c>
      <c r="E37" s="204"/>
      <c r="F37" s="204"/>
      <c r="G37" s="204"/>
      <c r="H37" s="206">
        <f>IFERROR(Tabla3[[#This Row],[Nombre de citesrebudes segos ISI WoK]]/(VLOOKUP(Tabla3[[#This Row],[WoS Category]],'N AQU'!$B$13:$C$55,2,0)*100),0)</f>
        <v>0</v>
      </c>
      <c r="I37" s="207">
        <f>IF(OR(Tabla3[[#This Row],[Quartil (1, 2 o 3) com a 1r, últim autor o autor en correspondència]]=1,Tabla3[[#This Row],[Quartil (1, 2 o 3) com a 1r, últim autor o autor en correspondència]]=2),IF(Tabla3[[#This Row],[Posició autoria article indexat]]=$F$2,1,0),0)</f>
        <v>0</v>
      </c>
      <c r="J37" s="207">
        <f>IF(OR(Tabla3[[#This Row],[Quartil (1, 2 o 3) com a 1r, últim autor o autor en correspondència]]=1,Tabla3[[#This Row],[Quartil (1, 2 o 3) com a 1r, últim autor o autor en correspondència]]=2),IF(Tabla3[[#This Row],[Posició autoria article indexat]]=$F$3,1,0),0)</f>
        <v>0</v>
      </c>
      <c r="K37" s="207">
        <f>IF(OR(Tabla3[[#This Row],[Quartil (1, 2 o 3) com a 1r, últim autor o autor en correspondència]]=1,Tabla3[[#This Row],[Quartil (1, 2 o 3) com a 1r, últim autor o autor en correspondència]]=2),IF(Tabla3[[#This Row],[Posició autoria article indexat]]=$F$4,1,0),0)</f>
        <v>0</v>
      </c>
      <c r="L37" s="207">
        <f>IF(AND(I37=0,K37=0,M37=0,O37=0,J37=0,N37=0),IF(Tabla3[[#This Row],[Nomès  per a publicacions no indexades JCR: altres articles o publicacions rellevants (llibres o capítols de llibres que estiguin en editorials incloses al SPI]]&lt;&gt;"",1,0),0)</f>
        <v>0</v>
      </c>
      <c r="M37" s="207">
        <f>IF(OR(Tabla3[[#This Row],[Quartil (1, 2 o 3) com a 1r, últim autor o autor en correspondència]]=3,Tabla3[[#This Row],[Quartil (1, 2 o 3) com a 1r, últim autor o autor en correspondència]]=4),IF(Tabla3[[#This Row],[Posició autoria article indexat]]=$F$2,1,0),0)</f>
        <v>0</v>
      </c>
      <c r="N37" s="207">
        <f>IF(OR(Tabla3[[#This Row],[Quartil (1, 2 o 3) com a 1r, últim autor o autor en correspondència]]=3,Tabla3[[#This Row],[Quartil (1, 2 o 3) com a 1r, últim autor o autor en correspondència]]=4),IF(Tabla3[[#This Row],[Posició autoria article indexat]]=$F$3,1,0),0)</f>
        <v>0</v>
      </c>
      <c r="O37" s="207">
        <f>IF(OR(Tabla3[[#This Row],[Quartil (1, 2 o 3) com a 1r, últim autor o autor en correspondència]]=3,Tabla3[[#This Row],[Quartil (1, 2 o 3) com a 1r, últim autor o autor en correspondència]]=4),IF(Tabla3[[#This Row],[Posició autoria article indexat]]=$F$4,1,0),0)</f>
        <v>0</v>
      </c>
    </row>
    <row r="38" spans="1:15" x14ac:dyDescent="0.25">
      <c r="A38" s="199">
        <v>26</v>
      </c>
      <c r="B38" s="205"/>
      <c r="C38" s="204"/>
      <c r="D38" s="176">
        <f t="shared" si="0"/>
        <v>0</v>
      </c>
      <c r="E38" s="204"/>
      <c r="F38" s="204"/>
      <c r="G38" s="204"/>
      <c r="H38" s="206">
        <f>IFERROR(Tabla3[[#This Row],[Nombre de citesrebudes segos ISI WoK]]/(VLOOKUP(Tabla3[[#This Row],[WoS Category]],'N AQU'!$B$13:$C$55,2,0)*100),0)</f>
        <v>0</v>
      </c>
      <c r="I38" s="207">
        <f>IF(OR(Tabla3[[#This Row],[Quartil (1, 2 o 3) com a 1r, últim autor o autor en correspondència]]=1,Tabla3[[#This Row],[Quartil (1, 2 o 3) com a 1r, últim autor o autor en correspondència]]=2),IF(Tabla3[[#This Row],[Posició autoria article indexat]]=$F$2,1,0),0)</f>
        <v>0</v>
      </c>
      <c r="J38" s="207">
        <f>IF(OR(Tabla3[[#This Row],[Quartil (1, 2 o 3) com a 1r, últim autor o autor en correspondència]]=1,Tabla3[[#This Row],[Quartil (1, 2 o 3) com a 1r, últim autor o autor en correspondència]]=2),IF(Tabla3[[#This Row],[Posició autoria article indexat]]=$F$3,1,0),0)</f>
        <v>0</v>
      </c>
      <c r="K38" s="207">
        <f>IF(OR(Tabla3[[#This Row],[Quartil (1, 2 o 3) com a 1r, últim autor o autor en correspondència]]=1,Tabla3[[#This Row],[Quartil (1, 2 o 3) com a 1r, últim autor o autor en correspondència]]=2),IF(Tabla3[[#This Row],[Posició autoria article indexat]]=$F$4,1,0),0)</f>
        <v>0</v>
      </c>
      <c r="L38" s="207">
        <f>IF(AND(I38=0,K38=0,M38=0,O38=0,J38=0,N38=0),IF(Tabla3[[#This Row],[Nomès  per a publicacions no indexades JCR: altres articles o publicacions rellevants (llibres o capítols de llibres que estiguin en editorials incloses al SPI]]&lt;&gt;"",1,0),0)</f>
        <v>0</v>
      </c>
      <c r="M38" s="207">
        <f>IF(OR(Tabla3[[#This Row],[Quartil (1, 2 o 3) com a 1r, últim autor o autor en correspondència]]=3,Tabla3[[#This Row],[Quartil (1, 2 o 3) com a 1r, últim autor o autor en correspondència]]=4),IF(Tabla3[[#This Row],[Posició autoria article indexat]]=$F$2,1,0),0)</f>
        <v>0</v>
      </c>
      <c r="N38" s="207">
        <f>IF(OR(Tabla3[[#This Row],[Quartil (1, 2 o 3) com a 1r, últim autor o autor en correspondència]]=3,Tabla3[[#This Row],[Quartil (1, 2 o 3) com a 1r, últim autor o autor en correspondència]]=4),IF(Tabla3[[#This Row],[Posició autoria article indexat]]=$F$3,1,0),0)</f>
        <v>0</v>
      </c>
      <c r="O38" s="207">
        <f>IF(OR(Tabla3[[#This Row],[Quartil (1, 2 o 3) com a 1r, últim autor o autor en correspondència]]=3,Tabla3[[#This Row],[Quartil (1, 2 o 3) com a 1r, últim autor o autor en correspondència]]=4),IF(Tabla3[[#This Row],[Posició autoria article indexat]]=$F$4,1,0),0)</f>
        <v>0</v>
      </c>
    </row>
    <row r="39" spans="1:15" x14ac:dyDescent="0.25">
      <c r="A39" s="199">
        <v>27</v>
      </c>
      <c r="B39" s="205"/>
      <c r="C39" s="204"/>
      <c r="D39" s="176">
        <f t="shared" si="0"/>
        <v>0</v>
      </c>
      <c r="E39" s="204"/>
      <c r="F39" s="204"/>
      <c r="G39" s="204"/>
      <c r="H39" s="206">
        <f>IFERROR(Tabla3[[#This Row],[Nombre de citesrebudes segos ISI WoK]]/(VLOOKUP(Tabla3[[#This Row],[WoS Category]],'N AQU'!$B$13:$C$55,2,0)*100),0)</f>
        <v>0</v>
      </c>
      <c r="I39" s="207">
        <f>IF(OR(Tabla3[[#This Row],[Quartil (1, 2 o 3) com a 1r, últim autor o autor en correspondència]]=1,Tabla3[[#This Row],[Quartil (1, 2 o 3) com a 1r, últim autor o autor en correspondència]]=2),IF(Tabla3[[#This Row],[Posició autoria article indexat]]=$F$2,1,0),0)</f>
        <v>0</v>
      </c>
      <c r="J39" s="207">
        <f>IF(OR(Tabla3[[#This Row],[Quartil (1, 2 o 3) com a 1r, últim autor o autor en correspondència]]=1,Tabla3[[#This Row],[Quartil (1, 2 o 3) com a 1r, últim autor o autor en correspondència]]=2),IF(Tabla3[[#This Row],[Posició autoria article indexat]]=$F$3,1,0),0)</f>
        <v>0</v>
      </c>
      <c r="K39" s="207">
        <f>IF(OR(Tabla3[[#This Row],[Quartil (1, 2 o 3) com a 1r, últim autor o autor en correspondència]]=1,Tabla3[[#This Row],[Quartil (1, 2 o 3) com a 1r, últim autor o autor en correspondència]]=2),IF(Tabla3[[#This Row],[Posició autoria article indexat]]=$F$4,1,0),0)</f>
        <v>0</v>
      </c>
      <c r="L39" s="207">
        <f>IF(AND(I39=0,K39=0,M39=0,O39=0,J39=0,N39=0),IF(Tabla3[[#This Row],[Nomès  per a publicacions no indexades JCR: altres articles o publicacions rellevants (llibres o capítols de llibres que estiguin en editorials incloses al SPI]]&lt;&gt;"",1,0),0)</f>
        <v>0</v>
      </c>
      <c r="M39" s="207">
        <f>IF(OR(Tabla3[[#This Row],[Quartil (1, 2 o 3) com a 1r, últim autor o autor en correspondència]]=3,Tabla3[[#This Row],[Quartil (1, 2 o 3) com a 1r, últim autor o autor en correspondència]]=4),IF(Tabla3[[#This Row],[Posició autoria article indexat]]=$F$2,1,0),0)</f>
        <v>0</v>
      </c>
      <c r="N39" s="207">
        <f>IF(OR(Tabla3[[#This Row],[Quartil (1, 2 o 3) com a 1r, últim autor o autor en correspondència]]=3,Tabla3[[#This Row],[Quartil (1, 2 o 3) com a 1r, últim autor o autor en correspondència]]=4),IF(Tabla3[[#This Row],[Posició autoria article indexat]]=$F$3,1,0),0)</f>
        <v>0</v>
      </c>
      <c r="O39" s="207">
        <f>IF(OR(Tabla3[[#This Row],[Quartil (1, 2 o 3) com a 1r, últim autor o autor en correspondència]]=3,Tabla3[[#This Row],[Quartil (1, 2 o 3) com a 1r, últim autor o autor en correspondència]]=4),IF(Tabla3[[#This Row],[Posició autoria article indexat]]=$F$4,1,0),0)</f>
        <v>0</v>
      </c>
    </row>
    <row r="40" spans="1:15" x14ac:dyDescent="0.25">
      <c r="A40" s="199">
        <v>28</v>
      </c>
      <c r="B40" s="205"/>
      <c r="C40" s="204"/>
      <c r="D40" s="176">
        <f t="shared" si="0"/>
        <v>0</v>
      </c>
      <c r="E40" s="204"/>
      <c r="F40" s="204"/>
      <c r="G40" s="204"/>
      <c r="H40" s="206">
        <f>IFERROR(Tabla3[[#This Row],[Nombre de citesrebudes segos ISI WoK]]/(VLOOKUP(Tabla3[[#This Row],[WoS Category]],'N AQU'!$B$13:$C$55,2,0)*100),0)</f>
        <v>0</v>
      </c>
      <c r="I40" s="207">
        <f>IF(OR(Tabla3[[#This Row],[Quartil (1, 2 o 3) com a 1r, últim autor o autor en correspondència]]=1,Tabla3[[#This Row],[Quartil (1, 2 o 3) com a 1r, últim autor o autor en correspondència]]=2),IF(Tabla3[[#This Row],[Posició autoria article indexat]]=$F$2,1,0),0)</f>
        <v>0</v>
      </c>
      <c r="J40" s="207">
        <f>IF(OR(Tabla3[[#This Row],[Quartil (1, 2 o 3) com a 1r, últim autor o autor en correspondència]]=1,Tabla3[[#This Row],[Quartil (1, 2 o 3) com a 1r, últim autor o autor en correspondència]]=2),IF(Tabla3[[#This Row],[Posició autoria article indexat]]=$F$3,1,0),0)</f>
        <v>0</v>
      </c>
      <c r="K40" s="207">
        <f>IF(OR(Tabla3[[#This Row],[Quartil (1, 2 o 3) com a 1r, últim autor o autor en correspondència]]=1,Tabla3[[#This Row],[Quartil (1, 2 o 3) com a 1r, últim autor o autor en correspondència]]=2),IF(Tabla3[[#This Row],[Posició autoria article indexat]]=$F$4,1,0),0)</f>
        <v>0</v>
      </c>
      <c r="L40" s="207">
        <f>IF(AND(I40=0,K40=0,M40=0,O40=0,J40=0,N40=0),IF(Tabla3[[#This Row],[Nomès  per a publicacions no indexades JCR: altres articles o publicacions rellevants (llibres o capítols de llibres que estiguin en editorials incloses al SPI]]&lt;&gt;"",1,0),0)</f>
        <v>0</v>
      </c>
      <c r="M40" s="207">
        <f>IF(OR(Tabla3[[#This Row],[Quartil (1, 2 o 3) com a 1r, últim autor o autor en correspondència]]=3,Tabla3[[#This Row],[Quartil (1, 2 o 3) com a 1r, últim autor o autor en correspondència]]=4),IF(Tabla3[[#This Row],[Posició autoria article indexat]]=$F$2,1,0),0)</f>
        <v>0</v>
      </c>
      <c r="N40" s="207">
        <f>IF(OR(Tabla3[[#This Row],[Quartil (1, 2 o 3) com a 1r, últim autor o autor en correspondència]]=3,Tabla3[[#This Row],[Quartil (1, 2 o 3) com a 1r, últim autor o autor en correspondència]]=4),IF(Tabla3[[#This Row],[Posició autoria article indexat]]=$F$3,1,0),0)</f>
        <v>0</v>
      </c>
      <c r="O40" s="207">
        <f>IF(OR(Tabla3[[#This Row],[Quartil (1, 2 o 3) com a 1r, últim autor o autor en correspondència]]=3,Tabla3[[#This Row],[Quartil (1, 2 o 3) com a 1r, últim autor o autor en correspondència]]=4),IF(Tabla3[[#This Row],[Posició autoria article indexat]]=$F$4,1,0),0)</f>
        <v>0</v>
      </c>
    </row>
    <row r="41" spans="1:15" x14ac:dyDescent="0.25">
      <c r="A41" s="199">
        <v>29</v>
      </c>
      <c r="B41" s="205"/>
      <c r="C41" s="204"/>
      <c r="D41" s="176">
        <f t="shared" si="0"/>
        <v>0</v>
      </c>
      <c r="E41" s="204"/>
      <c r="F41" s="204"/>
      <c r="G41" s="204"/>
      <c r="H41" s="206">
        <f>IFERROR(Tabla3[[#This Row],[Nombre de citesrebudes segos ISI WoK]]/(VLOOKUP(Tabla3[[#This Row],[WoS Category]],'N AQU'!$B$13:$C$55,2,0)*100),0)</f>
        <v>0</v>
      </c>
      <c r="I41" s="207">
        <f>IF(OR(Tabla3[[#This Row],[Quartil (1, 2 o 3) com a 1r, últim autor o autor en correspondència]]=1,Tabla3[[#This Row],[Quartil (1, 2 o 3) com a 1r, últim autor o autor en correspondència]]=2),IF(Tabla3[[#This Row],[Posició autoria article indexat]]=$F$2,1,0),0)</f>
        <v>0</v>
      </c>
      <c r="J41" s="207">
        <f>IF(OR(Tabla3[[#This Row],[Quartil (1, 2 o 3) com a 1r, últim autor o autor en correspondència]]=1,Tabla3[[#This Row],[Quartil (1, 2 o 3) com a 1r, últim autor o autor en correspondència]]=2),IF(Tabla3[[#This Row],[Posició autoria article indexat]]=$F$3,1,0),0)</f>
        <v>0</v>
      </c>
      <c r="K41" s="207">
        <f>IF(OR(Tabla3[[#This Row],[Quartil (1, 2 o 3) com a 1r, últim autor o autor en correspondència]]=1,Tabla3[[#This Row],[Quartil (1, 2 o 3) com a 1r, últim autor o autor en correspondència]]=2),IF(Tabla3[[#This Row],[Posició autoria article indexat]]=$F$4,1,0),0)</f>
        <v>0</v>
      </c>
      <c r="L41" s="207">
        <f>IF(AND(I41=0,K41=0,M41=0,O41=0,J41=0,N41=0),IF(Tabla3[[#This Row],[Nomès  per a publicacions no indexades JCR: altres articles o publicacions rellevants (llibres o capítols de llibres que estiguin en editorials incloses al SPI]]&lt;&gt;"",1,0),0)</f>
        <v>0</v>
      </c>
      <c r="M41" s="207">
        <f>IF(OR(Tabla3[[#This Row],[Quartil (1, 2 o 3) com a 1r, últim autor o autor en correspondència]]=3,Tabla3[[#This Row],[Quartil (1, 2 o 3) com a 1r, últim autor o autor en correspondència]]=4),IF(Tabla3[[#This Row],[Posició autoria article indexat]]=$F$2,1,0),0)</f>
        <v>0</v>
      </c>
      <c r="N41" s="207">
        <f>IF(OR(Tabla3[[#This Row],[Quartil (1, 2 o 3) com a 1r, últim autor o autor en correspondència]]=3,Tabla3[[#This Row],[Quartil (1, 2 o 3) com a 1r, últim autor o autor en correspondència]]=4),IF(Tabla3[[#This Row],[Posició autoria article indexat]]=$F$3,1,0),0)</f>
        <v>0</v>
      </c>
      <c r="O41" s="207">
        <f>IF(OR(Tabla3[[#This Row],[Quartil (1, 2 o 3) com a 1r, últim autor o autor en correspondència]]=3,Tabla3[[#This Row],[Quartil (1, 2 o 3) com a 1r, últim autor o autor en correspondència]]=4),IF(Tabla3[[#This Row],[Posició autoria article indexat]]=$F$4,1,0),0)</f>
        <v>0</v>
      </c>
    </row>
    <row r="42" spans="1:15" x14ac:dyDescent="0.25">
      <c r="A42" s="199">
        <v>30</v>
      </c>
      <c r="B42" s="205"/>
      <c r="C42" s="204"/>
      <c r="D42" s="176">
        <f t="shared" si="0"/>
        <v>0</v>
      </c>
      <c r="E42" s="204"/>
      <c r="F42" s="204"/>
      <c r="G42" s="204"/>
      <c r="H42" s="206">
        <f>IFERROR(Tabla3[[#This Row],[Nombre de citesrebudes segos ISI WoK]]/(VLOOKUP(Tabla3[[#This Row],[WoS Category]],'N AQU'!$B$13:$C$55,2,0)*100),0)</f>
        <v>0</v>
      </c>
      <c r="I42" s="207">
        <f>IF(OR(Tabla3[[#This Row],[Quartil (1, 2 o 3) com a 1r, últim autor o autor en correspondència]]=1,Tabla3[[#This Row],[Quartil (1, 2 o 3) com a 1r, últim autor o autor en correspondència]]=2),IF(Tabla3[[#This Row],[Posició autoria article indexat]]=$F$2,1,0),0)</f>
        <v>0</v>
      </c>
      <c r="J42" s="207">
        <f>IF(OR(Tabla3[[#This Row],[Quartil (1, 2 o 3) com a 1r, últim autor o autor en correspondència]]=1,Tabla3[[#This Row],[Quartil (1, 2 o 3) com a 1r, últim autor o autor en correspondència]]=2),IF(Tabla3[[#This Row],[Posició autoria article indexat]]=$F$3,1,0),0)</f>
        <v>0</v>
      </c>
      <c r="K42" s="207">
        <f>IF(OR(Tabla3[[#This Row],[Quartil (1, 2 o 3) com a 1r, últim autor o autor en correspondència]]=1,Tabla3[[#This Row],[Quartil (1, 2 o 3) com a 1r, últim autor o autor en correspondència]]=2),IF(Tabla3[[#This Row],[Posició autoria article indexat]]=$F$4,1,0),0)</f>
        <v>0</v>
      </c>
      <c r="L42" s="207">
        <f>IF(AND(I42=0,K42=0,M42=0,O42=0,J42=0,N42=0),IF(Tabla3[[#This Row],[Nomès  per a publicacions no indexades JCR: altres articles o publicacions rellevants (llibres o capítols de llibres que estiguin en editorials incloses al SPI]]&lt;&gt;"",1,0),0)</f>
        <v>0</v>
      </c>
      <c r="M42" s="207">
        <f>IF(OR(Tabla3[[#This Row],[Quartil (1, 2 o 3) com a 1r, últim autor o autor en correspondència]]=3,Tabla3[[#This Row],[Quartil (1, 2 o 3) com a 1r, últim autor o autor en correspondència]]=4),IF(Tabla3[[#This Row],[Posició autoria article indexat]]=$F$2,1,0),0)</f>
        <v>0</v>
      </c>
      <c r="N42" s="207">
        <f>IF(OR(Tabla3[[#This Row],[Quartil (1, 2 o 3) com a 1r, últim autor o autor en correspondència]]=3,Tabla3[[#This Row],[Quartil (1, 2 o 3) com a 1r, últim autor o autor en correspondència]]=4),IF(Tabla3[[#This Row],[Posició autoria article indexat]]=$F$3,1,0),0)</f>
        <v>0</v>
      </c>
      <c r="O42" s="207">
        <f>IF(OR(Tabla3[[#This Row],[Quartil (1, 2 o 3) com a 1r, últim autor o autor en correspondència]]=3,Tabla3[[#This Row],[Quartil (1, 2 o 3) com a 1r, últim autor o autor en correspondència]]=4),IF(Tabla3[[#This Row],[Posició autoria article indexat]]=$F$4,1,0),0)</f>
        <v>0</v>
      </c>
    </row>
    <row r="43" spans="1:15" x14ac:dyDescent="0.25">
      <c r="A43" s="199">
        <v>31</v>
      </c>
      <c r="B43" s="205"/>
      <c r="C43" s="204"/>
      <c r="D43" s="176">
        <f t="shared" si="0"/>
        <v>0</v>
      </c>
      <c r="E43" s="204"/>
      <c r="F43" s="204"/>
      <c r="G43" s="204"/>
      <c r="H43" s="206">
        <f>IFERROR(Tabla3[[#This Row],[Nombre de citesrebudes segos ISI WoK]]/(VLOOKUP(Tabla3[[#This Row],[WoS Category]],'N AQU'!$B$13:$C$55,2,0)*100),0)</f>
        <v>0</v>
      </c>
      <c r="I43" s="207">
        <f>IF(OR(Tabla3[[#This Row],[Quartil (1, 2 o 3) com a 1r, últim autor o autor en correspondència]]=1,Tabla3[[#This Row],[Quartil (1, 2 o 3) com a 1r, últim autor o autor en correspondència]]=2),IF(Tabla3[[#This Row],[Posició autoria article indexat]]=$F$2,1,0),0)</f>
        <v>0</v>
      </c>
      <c r="J43" s="207">
        <f>IF(OR(Tabla3[[#This Row],[Quartil (1, 2 o 3) com a 1r, últim autor o autor en correspondència]]=1,Tabla3[[#This Row],[Quartil (1, 2 o 3) com a 1r, últim autor o autor en correspondència]]=2),IF(Tabla3[[#This Row],[Posició autoria article indexat]]=$F$3,1,0),0)</f>
        <v>0</v>
      </c>
      <c r="K43" s="207">
        <f>IF(OR(Tabla3[[#This Row],[Quartil (1, 2 o 3) com a 1r, últim autor o autor en correspondència]]=1,Tabla3[[#This Row],[Quartil (1, 2 o 3) com a 1r, últim autor o autor en correspondència]]=2),IF(Tabla3[[#This Row],[Posició autoria article indexat]]=$F$4,1,0),0)</f>
        <v>0</v>
      </c>
      <c r="L43" s="207">
        <f>IF(AND(I43=0,K43=0,M43=0,O43=0,J43=0,N43=0),IF(Tabla3[[#This Row],[Nomès  per a publicacions no indexades JCR: altres articles o publicacions rellevants (llibres o capítols de llibres que estiguin en editorials incloses al SPI]]&lt;&gt;"",1,0),0)</f>
        <v>0</v>
      </c>
      <c r="M43" s="207">
        <f>IF(OR(Tabla3[[#This Row],[Quartil (1, 2 o 3) com a 1r, últim autor o autor en correspondència]]=3,Tabla3[[#This Row],[Quartil (1, 2 o 3) com a 1r, últim autor o autor en correspondència]]=4),IF(Tabla3[[#This Row],[Posició autoria article indexat]]=$F$2,1,0),0)</f>
        <v>0</v>
      </c>
      <c r="N43" s="207">
        <f>IF(OR(Tabla3[[#This Row],[Quartil (1, 2 o 3) com a 1r, últim autor o autor en correspondència]]=3,Tabla3[[#This Row],[Quartil (1, 2 o 3) com a 1r, últim autor o autor en correspondència]]=4),IF(Tabla3[[#This Row],[Posició autoria article indexat]]=$F$3,1,0),0)</f>
        <v>0</v>
      </c>
      <c r="O43" s="207">
        <f>IF(OR(Tabla3[[#This Row],[Quartil (1, 2 o 3) com a 1r, últim autor o autor en correspondència]]=3,Tabla3[[#This Row],[Quartil (1, 2 o 3) com a 1r, últim autor o autor en correspondència]]=4),IF(Tabla3[[#This Row],[Posició autoria article indexat]]=$F$4,1,0),0)</f>
        <v>0</v>
      </c>
    </row>
    <row r="44" spans="1:15" x14ac:dyDescent="0.25">
      <c r="A44" s="199">
        <v>32</v>
      </c>
      <c r="B44" s="205"/>
      <c r="C44" s="204"/>
      <c r="D44" s="176">
        <f t="shared" si="0"/>
        <v>0</v>
      </c>
      <c r="E44" s="204"/>
      <c r="F44" s="204"/>
      <c r="G44" s="204"/>
      <c r="H44" s="206">
        <f>IFERROR(Tabla3[[#This Row],[Nombre de citesrebudes segos ISI WoK]]/(VLOOKUP(Tabla3[[#This Row],[WoS Category]],'N AQU'!$B$13:$C$55,2,0)*100),0)</f>
        <v>0</v>
      </c>
      <c r="I44" s="207">
        <f>IF(OR(Tabla3[[#This Row],[Quartil (1, 2 o 3) com a 1r, últim autor o autor en correspondència]]=1,Tabla3[[#This Row],[Quartil (1, 2 o 3) com a 1r, últim autor o autor en correspondència]]=2),IF(Tabla3[[#This Row],[Posició autoria article indexat]]=$F$2,1,0),0)</f>
        <v>0</v>
      </c>
      <c r="J44" s="207">
        <f>IF(OR(Tabla3[[#This Row],[Quartil (1, 2 o 3) com a 1r, últim autor o autor en correspondència]]=1,Tabla3[[#This Row],[Quartil (1, 2 o 3) com a 1r, últim autor o autor en correspondència]]=2),IF(Tabla3[[#This Row],[Posició autoria article indexat]]=$F$3,1,0),0)</f>
        <v>0</v>
      </c>
      <c r="K44" s="207">
        <f>IF(OR(Tabla3[[#This Row],[Quartil (1, 2 o 3) com a 1r, últim autor o autor en correspondència]]=1,Tabla3[[#This Row],[Quartil (1, 2 o 3) com a 1r, últim autor o autor en correspondència]]=2),IF(Tabla3[[#This Row],[Posició autoria article indexat]]=$F$4,1,0),0)</f>
        <v>0</v>
      </c>
      <c r="L44" s="207">
        <f>IF(AND(I44=0,K44=0,M44=0,O44=0,J44=0,N44=0),IF(Tabla3[[#This Row],[Nomès  per a publicacions no indexades JCR: altres articles o publicacions rellevants (llibres o capítols de llibres que estiguin en editorials incloses al SPI]]&lt;&gt;"",1,0),0)</f>
        <v>0</v>
      </c>
      <c r="M44" s="207">
        <f>IF(OR(Tabla3[[#This Row],[Quartil (1, 2 o 3) com a 1r, últim autor o autor en correspondència]]=3,Tabla3[[#This Row],[Quartil (1, 2 o 3) com a 1r, últim autor o autor en correspondència]]=4),IF(Tabla3[[#This Row],[Posició autoria article indexat]]=$F$2,1,0),0)</f>
        <v>0</v>
      </c>
      <c r="N44" s="207">
        <f>IF(OR(Tabla3[[#This Row],[Quartil (1, 2 o 3) com a 1r, últim autor o autor en correspondència]]=3,Tabla3[[#This Row],[Quartil (1, 2 o 3) com a 1r, últim autor o autor en correspondència]]=4),IF(Tabla3[[#This Row],[Posició autoria article indexat]]=$F$3,1,0),0)</f>
        <v>0</v>
      </c>
      <c r="O44" s="207">
        <f>IF(OR(Tabla3[[#This Row],[Quartil (1, 2 o 3) com a 1r, últim autor o autor en correspondència]]=3,Tabla3[[#This Row],[Quartil (1, 2 o 3) com a 1r, últim autor o autor en correspondència]]=4),IF(Tabla3[[#This Row],[Posició autoria article indexat]]=$F$4,1,0),0)</f>
        <v>0</v>
      </c>
    </row>
    <row r="45" spans="1:15" x14ac:dyDescent="0.25">
      <c r="A45" s="199">
        <v>33</v>
      </c>
      <c r="B45" s="205"/>
      <c r="C45" s="204"/>
      <c r="D45" s="176">
        <f t="shared" si="0"/>
        <v>0</v>
      </c>
      <c r="E45" s="204"/>
      <c r="F45" s="204"/>
      <c r="G45" s="204"/>
      <c r="H45" s="206">
        <f>IFERROR(Tabla3[[#This Row],[Nombre de citesrebudes segos ISI WoK]]/(VLOOKUP(Tabla3[[#This Row],[WoS Category]],'N AQU'!$B$13:$C$55,2,0)*100),0)</f>
        <v>0</v>
      </c>
      <c r="I45" s="207">
        <f>IF(OR(Tabla3[[#This Row],[Quartil (1, 2 o 3) com a 1r, últim autor o autor en correspondència]]=1,Tabla3[[#This Row],[Quartil (1, 2 o 3) com a 1r, últim autor o autor en correspondència]]=2),IF(Tabla3[[#This Row],[Posició autoria article indexat]]=$F$2,1,0),0)</f>
        <v>0</v>
      </c>
      <c r="J45" s="207">
        <f>IF(OR(Tabla3[[#This Row],[Quartil (1, 2 o 3) com a 1r, últim autor o autor en correspondència]]=1,Tabla3[[#This Row],[Quartil (1, 2 o 3) com a 1r, últim autor o autor en correspondència]]=2),IF(Tabla3[[#This Row],[Posició autoria article indexat]]=$F$3,1,0),0)</f>
        <v>0</v>
      </c>
      <c r="K45" s="207">
        <f>IF(OR(Tabla3[[#This Row],[Quartil (1, 2 o 3) com a 1r, últim autor o autor en correspondència]]=1,Tabla3[[#This Row],[Quartil (1, 2 o 3) com a 1r, últim autor o autor en correspondència]]=2),IF(Tabla3[[#This Row],[Posició autoria article indexat]]=$F$4,1,0),0)</f>
        <v>0</v>
      </c>
      <c r="L45" s="207">
        <f>IF(AND(I45=0,K45=0,M45=0,O45=0,J45=0,N45=0),IF(Tabla3[[#This Row],[Nomès  per a publicacions no indexades JCR: altres articles o publicacions rellevants (llibres o capítols de llibres que estiguin en editorials incloses al SPI]]&lt;&gt;"",1,0),0)</f>
        <v>0</v>
      </c>
      <c r="M45" s="207">
        <f>IF(OR(Tabla3[[#This Row],[Quartil (1, 2 o 3) com a 1r, últim autor o autor en correspondència]]=3,Tabla3[[#This Row],[Quartil (1, 2 o 3) com a 1r, últim autor o autor en correspondència]]=4),IF(Tabla3[[#This Row],[Posició autoria article indexat]]=$F$2,1,0),0)</f>
        <v>0</v>
      </c>
      <c r="N45" s="207">
        <f>IF(OR(Tabla3[[#This Row],[Quartil (1, 2 o 3) com a 1r, últim autor o autor en correspondència]]=3,Tabla3[[#This Row],[Quartil (1, 2 o 3) com a 1r, últim autor o autor en correspondència]]=4),IF(Tabla3[[#This Row],[Posició autoria article indexat]]=$F$3,1,0),0)</f>
        <v>0</v>
      </c>
      <c r="O45" s="207">
        <f>IF(OR(Tabla3[[#This Row],[Quartil (1, 2 o 3) com a 1r, últim autor o autor en correspondència]]=3,Tabla3[[#This Row],[Quartil (1, 2 o 3) com a 1r, últim autor o autor en correspondència]]=4),IF(Tabla3[[#This Row],[Posició autoria article indexat]]=$F$4,1,0),0)</f>
        <v>0</v>
      </c>
    </row>
    <row r="46" spans="1:15" x14ac:dyDescent="0.25">
      <c r="A46" s="199">
        <v>34</v>
      </c>
      <c r="B46" s="205"/>
      <c r="C46" s="204"/>
      <c r="D46" s="176">
        <f t="shared" si="0"/>
        <v>0</v>
      </c>
      <c r="E46" s="204"/>
      <c r="F46" s="204"/>
      <c r="G46" s="204"/>
      <c r="H46" s="206">
        <f>IFERROR(Tabla3[[#This Row],[Nombre de citesrebudes segos ISI WoK]]/(VLOOKUP(Tabla3[[#This Row],[WoS Category]],'N AQU'!$B$13:$C$55,2,0)*100),0)</f>
        <v>0</v>
      </c>
      <c r="I46" s="207">
        <f>IF(OR(Tabla3[[#This Row],[Quartil (1, 2 o 3) com a 1r, últim autor o autor en correspondència]]=1,Tabla3[[#This Row],[Quartil (1, 2 o 3) com a 1r, últim autor o autor en correspondència]]=2),IF(Tabla3[[#This Row],[Posició autoria article indexat]]=$F$2,1,0),0)</f>
        <v>0</v>
      </c>
      <c r="J46" s="207">
        <f>IF(OR(Tabla3[[#This Row],[Quartil (1, 2 o 3) com a 1r, últim autor o autor en correspondència]]=1,Tabla3[[#This Row],[Quartil (1, 2 o 3) com a 1r, últim autor o autor en correspondència]]=2),IF(Tabla3[[#This Row],[Posició autoria article indexat]]=$F$3,1,0),0)</f>
        <v>0</v>
      </c>
      <c r="K46" s="207">
        <f>IF(OR(Tabla3[[#This Row],[Quartil (1, 2 o 3) com a 1r, últim autor o autor en correspondència]]=1,Tabla3[[#This Row],[Quartil (1, 2 o 3) com a 1r, últim autor o autor en correspondència]]=2),IF(Tabla3[[#This Row],[Posició autoria article indexat]]=$F$4,1,0),0)</f>
        <v>0</v>
      </c>
      <c r="L46" s="207">
        <f>IF(AND(I46=0,K46=0,M46=0,O46=0,J46=0,N46=0),IF(Tabla3[[#This Row],[Nomès  per a publicacions no indexades JCR: altres articles o publicacions rellevants (llibres o capítols de llibres que estiguin en editorials incloses al SPI]]&lt;&gt;"",1,0),0)</f>
        <v>0</v>
      </c>
      <c r="M46" s="207">
        <f>IF(OR(Tabla3[[#This Row],[Quartil (1, 2 o 3) com a 1r, últim autor o autor en correspondència]]=3,Tabla3[[#This Row],[Quartil (1, 2 o 3) com a 1r, últim autor o autor en correspondència]]=4),IF(Tabla3[[#This Row],[Posició autoria article indexat]]=$F$2,1,0),0)</f>
        <v>0</v>
      </c>
      <c r="N46" s="207">
        <f>IF(OR(Tabla3[[#This Row],[Quartil (1, 2 o 3) com a 1r, últim autor o autor en correspondència]]=3,Tabla3[[#This Row],[Quartil (1, 2 o 3) com a 1r, últim autor o autor en correspondència]]=4),IF(Tabla3[[#This Row],[Posició autoria article indexat]]=$F$3,1,0),0)</f>
        <v>0</v>
      </c>
      <c r="O46" s="207">
        <f>IF(OR(Tabla3[[#This Row],[Quartil (1, 2 o 3) com a 1r, últim autor o autor en correspondència]]=3,Tabla3[[#This Row],[Quartil (1, 2 o 3) com a 1r, últim autor o autor en correspondència]]=4),IF(Tabla3[[#This Row],[Posició autoria article indexat]]=$F$4,1,0),0)</f>
        <v>0</v>
      </c>
    </row>
    <row r="47" spans="1:15" x14ac:dyDescent="0.25">
      <c r="A47" s="199">
        <v>35</v>
      </c>
      <c r="B47" s="205"/>
      <c r="C47" s="204"/>
      <c r="D47" s="176">
        <f t="shared" si="0"/>
        <v>0</v>
      </c>
      <c r="E47" s="204"/>
      <c r="F47" s="204"/>
      <c r="G47" s="204"/>
      <c r="H47" s="206">
        <f>IFERROR(Tabla3[[#This Row],[Nombre de citesrebudes segos ISI WoK]]/(VLOOKUP(Tabla3[[#This Row],[WoS Category]],'N AQU'!$B$13:$C$55,2,0)*100),0)</f>
        <v>0</v>
      </c>
      <c r="I47" s="207">
        <f>IF(OR(Tabla3[[#This Row],[Quartil (1, 2 o 3) com a 1r, últim autor o autor en correspondència]]=1,Tabla3[[#This Row],[Quartil (1, 2 o 3) com a 1r, últim autor o autor en correspondència]]=2),IF(Tabla3[[#This Row],[Posició autoria article indexat]]=$F$2,1,0),0)</f>
        <v>0</v>
      </c>
      <c r="J47" s="207">
        <f>IF(OR(Tabla3[[#This Row],[Quartil (1, 2 o 3) com a 1r, últim autor o autor en correspondència]]=1,Tabla3[[#This Row],[Quartil (1, 2 o 3) com a 1r, últim autor o autor en correspondència]]=2),IF(Tabla3[[#This Row],[Posició autoria article indexat]]=$F$3,1,0),0)</f>
        <v>0</v>
      </c>
      <c r="K47" s="207">
        <f>IF(OR(Tabla3[[#This Row],[Quartil (1, 2 o 3) com a 1r, últim autor o autor en correspondència]]=1,Tabla3[[#This Row],[Quartil (1, 2 o 3) com a 1r, últim autor o autor en correspondència]]=2),IF(Tabla3[[#This Row],[Posició autoria article indexat]]=$F$4,1,0),0)</f>
        <v>0</v>
      </c>
      <c r="L47" s="207">
        <f>IF(AND(I47=0,K47=0,M47=0,O47=0,J47=0,N47=0),IF(Tabla3[[#This Row],[Nomès  per a publicacions no indexades JCR: altres articles o publicacions rellevants (llibres o capítols de llibres que estiguin en editorials incloses al SPI]]&lt;&gt;"",1,0),0)</f>
        <v>0</v>
      </c>
      <c r="M47" s="207">
        <f>IF(OR(Tabla3[[#This Row],[Quartil (1, 2 o 3) com a 1r, últim autor o autor en correspondència]]=3,Tabla3[[#This Row],[Quartil (1, 2 o 3) com a 1r, últim autor o autor en correspondència]]=4),IF(Tabla3[[#This Row],[Posició autoria article indexat]]=$F$2,1,0),0)</f>
        <v>0</v>
      </c>
      <c r="N47" s="207">
        <f>IF(OR(Tabla3[[#This Row],[Quartil (1, 2 o 3) com a 1r, últim autor o autor en correspondència]]=3,Tabla3[[#This Row],[Quartil (1, 2 o 3) com a 1r, últim autor o autor en correspondència]]=4),IF(Tabla3[[#This Row],[Posició autoria article indexat]]=$F$3,1,0),0)</f>
        <v>0</v>
      </c>
      <c r="O47" s="207">
        <f>IF(OR(Tabla3[[#This Row],[Quartil (1, 2 o 3) com a 1r, últim autor o autor en correspondència]]=3,Tabla3[[#This Row],[Quartil (1, 2 o 3) com a 1r, últim autor o autor en correspondència]]=4),IF(Tabla3[[#This Row],[Posició autoria article indexat]]=$F$4,1,0),0)</f>
        <v>0</v>
      </c>
    </row>
    <row r="48" spans="1:15" x14ac:dyDescent="0.25">
      <c r="A48" s="199">
        <v>36</v>
      </c>
      <c r="B48" s="205"/>
      <c r="C48" s="204"/>
      <c r="D48" s="176">
        <f t="shared" si="0"/>
        <v>0</v>
      </c>
      <c r="E48" s="204"/>
      <c r="F48" s="204"/>
      <c r="G48" s="204"/>
      <c r="H48" s="206">
        <f>IFERROR(Tabla3[[#This Row],[Nombre de citesrebudes segos ISI WoK]]/(VLOOKUP(Tabla3[[#This Row],[WoS Category]],'N AQU'!$B$13:$C$55,2,0)*100),0)</f>
        <v>0</v>
      </c>
      <c r="I48" s="207">
        <f>IF(OR(Tabla3[[#This Row],[Quartil (1, 2 o 3) com a 1r, últim autor o autor en correspondència]]=1,Tabla3[[#This Row],[Quartil (1, 2 o 3) com a 1r, últim autor o autor en correspondència]]=2),IF(Tabla3[[#This Row],[Posició autoria article indexat]]=$F$2,1,0),0)</f>
        <v>0</v>
      </c>
      <c r="J48" s="207">
        <f>IF(OR(Tabla3[[#This Row],[Quartil (1, 2 o 3) com a 1r, últim autor o autor en correspondència]]=1,Tabla3[[#This Row],[Quartil (1, 2 o 3) com a 1r, últim autor o autor en correspondència]]=2),IF(Tabla3[[#This Row],[Posició autoria article indexat]]=$F$3,1,0),0)</f>
        <v>0</v>
      </c>
      <c r="K48" s="207">
        <f>IF(OR(Tabla3[[#This Row],[Quartil (1, 2 o 3) com a 1r, últim autor o autor en correspondència]]=1,Tabla3[[#This Row],[Quartil (1, 2 o 3) com a 1r, últim autor o autor en correspondència]]=2),IF(Tabla3[[#This Row],[Posició autoria article indexat]]=$F$4,1,0),0)</f>
        <v>0</v>
      </c>
      <c r="L48" s="207">
        <f>IF(AND(I48=0,K48=0,M48=0,O48=0,J48=0,N48=0),IF(Tabla3[[#This Row],[Nomès  per a publicacions no indexades JCR: altres articles o publicacions rellevants (llibres o capítols de llibres que estiguin en editorials incloses al SPI]]&lt;&gt;"",1,0),0)</f>
        <v>0</v>
      </c>
      <c r="M48" s="207">
        <f>IF(OR(Tabla3[[#This Row],[Quartil (1, 2 o 3) com a 1r, últim autor o autor en correspondència]]=3,Tabla3[[#This Row],[Quartil (1, 2 o 3) com a 1r, últim autor o autor en correspondència]]=4),IF(Tabla3[[#This Row],[Posició autoria article indexat]]=$F$2,1,0),0)</f>
        <v>0</v>
      </c>
      <c r="N48" s="207">
        <f>IF(OR(Tabla3[[#This Row],[Quartil (1, 2 o 3) com a 1r, últim autor o autor en correspondència]]=3,Tabla3[[#This Row],[Quartil (1, 2 o 3) com a 1r, últim autor o autor en correspondència]]=4),IF(Tabla3[[#This Row],[Posició autoria article indexat]]=$F$3,1,0),0)</f>
        <v>0</v>
      </c>
      <c r="O48" s="207">
        <f>IF(OR(Tabla3[[#This Row],[Quartil (1, 2 o 3) com a 1r, últim autor o autor en correspondència]]=3,Tabla3[[#This Row],[Quartil (1, 2 o 3) com a 1r, últim autor o autor en correspondència]]=4),IF(Tabla3[[#This Row],[Posició autoria article indexat]]=$F$4,1,0),0)</f>
        <v>0</v>
      </c>
    </row>
    <row r="49" spans="1:15" x14ac:dyDescent="0.25">
      <c r="A49" s="199">
        <v>37</v>
      </c>
      <c r="B49" s="205"/>
      <c r="C49" s="204"/>
      <c r="D49" s="176">
        <f t="shared" si="0"/>
        <v>0</v>
      </c>
      <c r="E49" s="204"/>
      <c r="F49" s="204"/>
      <c r="G49" s="204"/>
      <c r="H49" s="206">
        <f>IFERROR(Tabla3[[#This Row],[Nombre de citesrebudes segos ISI WoK]]/(VLOOKUP(Tabla3[[#This Row],[WoS Category]],'N AQU'!$B$13:$C$55,2,0)*100),0)</f>
        <v>0</v>
      </c>
      <c r="I49" s="207">
        <f>IF(OR(Tabla3[[#This Row],[Quartil (1, 2 o 3) com a 1r, últim autor o autor en correspondència]]=1,Tabla3[[#This Row],[Quartil (1, 2 o 3) com a 1r, últim autor o autor en correspondència]]=2),IF(Tabla3[[#This Row],[Posició autoria article indexat]]=$F$2,1,0),0)</f>
        <v>0</v>
      </c>
      <c r="J49" s="207">
        <f>IF(OR(Tabla3[[#This Row],[Quartil (1, 2 o 3) com a 1r, últim autor o autor en correspondència]]=1,Tabla3[[#This Row],[Quartil (1, 2 o 3) com a 1r, últim autor o autor en correspondència]]=2),IF(Tabla3[[#This Row],[Posició autoria article indexat]]=$F$3,1,0),0)</f>
        <v>0</v>
      </c>
      <c r="K49" s="207">
        <f>IF(OR(Tabla3[[#This Row],[Quartil (1, 2 o 3) com a 1r, últim autor o autor en correspondència]]=1,Tabla3[[#This Row],[Quartil (1, 2 o 3) com a 1r, últim autor o autor en correspondència]]=2),IF(Tabla3[[#This Row],[Posició autoria article indexat]]=$F$4,1,0),0)</f>
        <v>0</v>
      </c>
      <c r="L49" s="207">
        <f>IF(AND(I49=0,K49=0,M49=0,O49=0,J49=0,N49=0),IF(Tabla3[[#This Row],[Nomès  per a publicacions no indexades JCR: altres articles o publicacions rellevants (llibres o capítols de llibres que estiguin en editorials incloses al SPI]]&lt;&gt;"",1,0),0)</f>
        <v>0</v>
      </c>
      <c r="M49" s="207">
        <f>IF(OR(Tabla3[[#This Row],[Quartil (1, 2 o 3) com a 1r, últim autor o autor en correspondència]]=3,Tabla3[[#This Row],[Quartil (1, 2 o 3) com a 1r, últim autor o autor en correspondència]]=4),IF(Tabla3[[#This Row],[Posició autoria article indexat]]=$F$2,1,0),0)</f>
        <v>0</v>
      </c>
      <c r="N49" s="207">
        <f>IF(OR(Tabla3[[#This Row],[Quartil (1, 2 o 3) com a 1r, últim autor o autor en correspondència]]=3,Tabla3[[#This Row],[Quartil (1, 2 o 3) com a 1r, últim autor o autor en correspondència]]=4),IF(Tabla3[[#This Row],[Posició autoria article indexat]]=$F$3,1,0),0)</f>
        <v>0</v>
      </c>
      <c r="O49" s="207">
        <f>IF(OR(Tabla3[[#This Row],[Quartil (1, 2 o 3) com a 1r, últim autor o autor en correspondència]]=3,Tabla3[[#This Row],[Quartil (1, 2 o 3) com a 1r, últim autor o autor en correspondència]]=4),IF(Tabla3[[#This Row],[Posició autoria article indexat]]=$F$4,1,0),0)</f>
        <v>0</v>
      </c>
    </row>
    <row r="50" spans="1:15" x14ac:dyDescent="0.25">
      <c r="A50" s="199">
        <v>38</v>
      </c>
      <c r="B50" s="205"/>
      <c r="C50" s="204"/>
      <c r="D50" s="176">
        <f t="shared" si="0"/>
        <v>0</v>
      </c>
      <c r="E50" s="204"/>
      <c r="F50" s="204"/>
      <c r="G50" s="204"/>
      <c r="H50" s="206">
        <f>IFERROR(Tabla3[[#This Row],[Nombre de citesrebudes segos ISI WoK]]/(VLOOKUP(Tabla3[[#This Row],[WoS Category]],'N AQU'!$B$13:$C$55,2,0)*100),0)</f>
        <v>0</v>
      </c>
      <c r="I50" s="207">
        <f>IF(OR(Tabla3[[#This Row],[Quartil (1, 2 o 3) com a 1r, últim autor o autor en correspondència]]=1,Tabla3[[#This Row],[Quartil (1, 2 o 3) com a 1r, últim autor o autor en correspondència]]=2),IF(Tabla3[[#This Row],[Posició autoria article indexat]]=$F$2,1,0),0)</f>
        <v>0</v>
      </c>
      <c r="J50" s="207">
        <f>IF(OR(Tabla3[[#This Row],[Quartil (1, 2 o 3) com a 1r, últim autor o autor en correspondència]]=1,Tabla3[[#This Row],[Quartil (1, 2 o 3) com a 1r, últim autor o autor en correspondència]]=2),IF(Tabla3[[#This Row],[Posició autoria article indexat]]=$F$3,1,0),0)</f>
        <v>0</v>
      </c>
      <c r="K50" s="207">
        <f>IF(OR(Tabla3[[#This Row],[Quartil (1, 2 o 3) com a 1r, últim autor o autor en correspondència]]=1,Tabla3[[#This Row],[Quartil (1, 2 o 3) com a 1r, últim autor o autor en correspondència]]=2),IF(Tabla3[[#This Row],[Posició autoria article indexat]]=$F$4,1,0),0)</f>
        <v>0</v>
      </c>
      <c r="L50" s="207">
        <f>IF(AND(I50=0,K50=0,M50=0,O50=0,J50=0,N50=0),IF(Tabla3[[#This Row],[Nomès  per a publicacions no indexades JCR: altres articles o publicacions rellevants (llibres o capítols de llibres que estiguin en editorials incloses al SPI]]&lt;&gt;"",1,0),0)</f>
        <v>0</v>
      </c>
      <c r="M50" s="207">
        <f>IF(OR(Tabla3[[#This Row],[Quartil (1, 2 o 3) com a 1r, últim autor o autor en correspondència]]=3,Tabla3[[#This Row],[Quartil (1, 2 o 3) com a 1r, últim autor o autor en correspondència]]=4),IF(Tabla3[[#This Row],[Posició autoria article indexat]]=$F$2,1,0),0)</f>
        <v>0</v>
      </c>
      <c r="N50" s="207">
        <f>IF(OR(Tabla3[[#This Row],[Quartil (1, 2 o 3) com a 1r, últim autor o autor en correspondència]]=3,Tabla3[[#This Row],[Quartil (1, 2 o 3) com a 1r, últim autor o autor en correspondència]]=4),IF(Tabla3[[#This Row],[Posició autoria article indexat]]=$F$3,1,0),0)</f>
        <v>0</v>
      </c>
      <c r="O50" s="207">
        <f>IF(OR(Tabla3[[#This Row],[Quartil (1, 2 o 3) com a 1r, últim autor o autor en correspondència]]=3,Tabla3[[#This Row],[Quartil (1, 2 o 3) com a 1r, últim autor o autor en correspondència]]=4),IF(Tabla3[[#This Row],[Posició autoria article indexat]]=$F$4,1,0),0)</f>
        <v>0</v>
      </c>
    </row>
    <row r="51" spans="1:15" x14ac:dyDescent="0.25">
      <c r="A51" s="199">
        <v>39</v>
      </c>
      <c r="B51" s="205"/>
      <c r="C51" s="204"/>
      <c r="D51" s="176">
        <f t="shared" si="0"/>
        <v>0</v>
      </c>
      <c r="E51" s="204"/>
      <c r="F51" s="204"/>
      <c r="G51" s="204"/>
      <c r="H51" s="206">
        <f>IFERROR(Tabla3[[#This Row],[Nombre de citesrebudes segos ISI WoK]]/(VLOOKUP(Tabla3[[#This Row],[WoS Category]],'N AQU'!$B$13:$C$55,2,0)*100),0)</f>
        <v>0</v>
      </c>
      <c r="I51" s="207">
        <f>IF(OR(Tabla3[[#This Row],[Quartil (1, 2 o 3) com a 1r, últim autor o autor en correspondència]]=1,Tabla3[[#This Row],[Quartil (1, 2 o 3) com a 1r, últim autor o autor en correspondència]]=2),IF(Tabla3[[#This Row],[Posició autoria article indexat]]=$F$2,1,0),0)</f>
        <v>0</v>
      </c>
      <c r="J51" s="207">
        <f>IF(OR(Tabla3[[#This Row],[Quartil (1, 2 o 3) com a 1r, últim autor o autor en correspondència]]=1,Tabla3[[#This Row],[Quartil (1, 2 o 3) com a 1r, últim autor o autor en correspondència]]=2),IF(Tabla3[[#This Row],[Posició autoria article indexat]]=$F$3,1,0),0)</f>
        <v>0</v>
      </c>
      <c r="K51" s="207">
        <f>IF(OR(Tabla3[[#This Row],[Quartil (1, 2 o 3) com a 1r, últim autor o autor en correspondència]]=1,Tabla3[[#This Row],[Quartil (1, 2 o 3) com a 1r, últim autor o autor en correspondència]]=2),IF(Tabla3[[#This Row],[Posició autoria article indexat]]=$F$4,1,0),0)</f>
        <v>0</v>
      </c>
      <c r="L51" s="207">
        <f>IF(AND(I51=0,K51=0,M51=0,O51=0,J51=0,N51=0),IF(Tabla3[[#This Row],[Nomès  per a publicacions no indexades JCR: altres articles o publicacions rellevants (llibres o capítols de llibres que estiguin en editorials incloses al SPI]]&lt;&gt;"",1,0),0)</f>
        <v>0</v>
      </c>
      <c r="M51" s="207">
        <f>IF(OR(Tabla3[[#This Row],[Quartil (1, 2 o 3) com a 1r, últim autor o autor en correspondència]]=3,Tabla3[[#This Row],[Quartil (1, 2 o 3) com a 1r, últim autor o autor en correspondència]]=4),IF(Tabla3[[#This Row],[Posició autoria article indexat]]=$F$2,1,0),0)</f>
        <v>0</v>
      </c>
      <c r="N51" s="207">
        <f>IF(OR(Tabla3[[#This Row],[Quartil (1, 2 o 3) com a 1r, últim autor o autor en correspondència]]=3,Tabla3[[#This Row],[Quartil (1, 2 o 3) com a 1r, últim autor o autor en correspondència]]=4),IF(Tabla3[[#This Row],[Posició autoria article indexat]]=$F$3,1,0),0)</f>
        <v>0</v>
      </c>
      <c r="O51" s="207">
        <f>IF(OR(Tabla3[[#This Row],[Quartil (1, 2 o 3) com a 1r, últim autor o autor en correspondència]]=3,Tabla3[[#This Row],[Quartil (1, 2 o 3) com a 1r, últim autor o autor en correspondència]]=4),IF(Tabla3[[#This Row],[Posició autoria article indexat]]=$F$4,1,0),0)</f>
        <v>0</v>
      </c>
    </row>
    <row r="52" spans="1:15" x14ac:dyDescent="0.25">
      <c r="A52" s="199">
        <v>40</v>
      </c>
      <c r="B52" s="205"/>
      <c r="C52" s="204"/>
      <c r="D52" s="176">
        <f t="shared" si="0"/>
        <v>0</v>
      </c>
      <c r="E52" s="204"/>
      <c r="F52" s="204"/>
      <c r="G52" s="204"/>
      <c r="H52" s="206">
        <f>IFERROR(Tabla3[[#This Row],[Nombre de citesrebudes segos ISI WoK]]/(VLOOKUP(Tabla3[[#This Row],[WoS Category]],'N AQU'!$B$13:$C$55,2,0)*100),0)</f>
        <v>0</v>
      </c>
      <c r="I52" s="207">
        <f>IF(OR(Tabla3[[#This Row],[Quartil (1, 2 o 3) com a 1r, últim autor o autor en correspondència]]=1,Tabla3[[#This Row],[Quartil (1, 2 o 3) com a 1r, últim autor o autor en correspondència]]=2),IF(Tabla3[[#This Row],[Posició autoria article indexat]]=$F$2,1,0),0)</f>
        <v>0</v>
      </c>
      <c r="J52" s="207">
        <f>IF(OR(Tabla3[[#This Row],[Quartil (1, 2 o 3) com a 1r, últim autor o autor en correspondència]]=1,Tabla3[[#This Row],[Quartil (1, 2 o 3) com a 1r, últim autor o autor en correspondència]]=2),IF(Tabla3[[#This Row],[Posició autoria article indexat]]=$F$3,1,0),0)</f>
        <v>0</v>
      </c>
      <c r="K52" s="207">
        <f>IF(OR(Tabla3[[#This Row],[Quartil (1, 2 o 3) com a 1r, últim autor o autor en correspondència]]=1,Tabla3[[#This Row],[Quartil (1, 2 o 3) com a 1r, últim autor o autor en correspondència]]=2),IF(Tabla3[[#This Row],[Posició autoria article indexat]]=$F$4,1,0),0)</f>
        <v>0</v>
      </c>
      <c r="L52" s="207">
        <f>IF(AND(I52=0,K52=0,M52=0,O52=0,J52=0,N52=0),IF(Tabla3[[#This Row],[Nomès  per a publicacions no indexades JCR: altres articles o publicacions rellevants (llibres o capítols de llibres que estiguin en editorials incloses al SPI]]&lt;&gt;"",1,0),0)</f>
        <v>0</v>
      </c>
      <c r="M52" s="207">
        <f>IF(OR(Tabla3[[#This Row],[Quartil (1, 2 o 3) com a 1r, últim autor o autor en correspondència]]=3,Tabla3[[#This Row],[Quartil (1, 2 o 3) com a 1r, últim autor o autor en correspondència]]=4),IF(Tabla3[[#This Row],[Posició autoria article indexat]]=$F$2,1,0),0)</f>
        <v>0</v>
      </c>
      <c r="N52" s="207">
        <f>IF(OR(Tabla3[[#This Row],[Quartil (1, 2 o 3) com a 1r, últim autor o autor en correspondència]]=3,Tabla3[[#This Row],[Quartil (1, 2 o 3) com a 1r, últim autor o autor en correspondència]]=4),IF(Tabla3[[#This Row],[Posició autoria article indexat]]=$F$3,1,0),0)</f>
        <v>0</v>
      </c>
      <c r="O52" s="207">
        <f>IF(OR(Tabla3[[#This Row],[Quartil (1, 2 o 3) com a 1r, últim autor o autor en correspondència]]=3,Tabla3[[#This Row],[Quartil (1, 2 o 3) com a 1r, últim autor o autor en correspondència]]=4),IF(Tabla3[[#This Row],[Posició autoria article indexat]]=$F$4,1,0),0)</f>
        <v>0</v>
      </c>
    </row>
    <row r="53" spans="1:15" x14ac:dyDescent="0.25">
      <c r="A53" s="199">
        <v>41</v>
      </c>
      <c r="B53" s="205"/>
      <c r="C53" s="204"/>
      <c r="D53" s="176">
        <f t="shared" si="0"/>
        <v>0</v>
      </c>
      <c r="E53" s="204"/>
      <c r="F53" s="204"/>
      <c r="G53" s="204"/>
      <c r="H53" s="206">
        <f>IFERROR(Tabla3[[#This Row],[Nombre de citesrebudes segos ISI WoK]]/(VLOOKUP(Tabla3[[#This Row],[WoS Category]],'N AQU'!$B$13:$C$55,2,0)*100),0)</f>
        <v>0</v>
      </c>
      <c r="I53" s="207">
        <f>IF(OR(Tabla3[[#This Row],[Quartil (1, 2 o 3) com a 1r, últim autor o autor en correspondència]]=1,Tabla3[[#This Row],[Quartil (1, 2 o 3) com a 1r, últim autor o autor en correspondència]]=2),IF(Tabla3[[#This Row],[Posició autoria article indexat]]=$F$2,1,0),0)</f>
        <v>0</v>
      </c>
      <c r="J53" s="207">
        <f>IF(OR(Tabla3[[#This Row],[Quartil (1, 2 o 3) com a 1r, últim autor o autor en correspondència]]=1,Tabla3[[#This Row],[Quartil (1, 2 o 3) com a 1r, últim autor o autor en correspondència]]=2),IF(Tabla3[[#This Row],[Posició autoria article indexat]]=$F$3,1,0),0)</f>
        <v>0</v>
      </c>
      <c r="K53" s="207">
        <f>IF(OR(Tabla3[[#This Row],[Quartil (1, 2 o 3) com a 1r, últim autor o autor en correspondència]]=1,Tabla3[[#This Row],[Quartil (1, 2 o 3) com a 1r, últim autor o autor en correspondència]]=2),IF(Tabla3[[#This Row],[Posició autoria article indexat]]=$F$4,1,0),0)</f>
        <v>0</v>
      </c>
      <c r="L53" s="207">
        <f>IF(AND(I53=0,K53=0,M53=0,O53=0,J53=0,N53=0),IF(Tabla3[[#This Row],[Nomès  per a publicacions no indexades JCR: altres articles o publicacions rellevants (llibres o capítols de llibres que estiguin en editorials incloses al SPI]]&lt;&gt;"",1,0),0)</f>
        <v>0</v>
      </c>
      <c r="M53" s="207">
        <f>IF(OR(Tabla3[[#This Row],[Quartil (1, 2 o 3) com a 1r, últim autor o autor en correspondència]]=3,Tabla3[[#This Row],[Quartil (1, 2 o 3) com a 1r, últim autor o autor en correspondència]]=4),IF(Tabla3[[#This Row],[Posició autoria article indexat]]=$F$2,1,0),0)</f>
        <v>0</v>
      </c>
      <c r="N53" s="207">
        <f>IF(OR(Tabla3[[#This Row],[Quartil (1, 2 o 3) com a 1r, últim autor o autor en correspondència]]=3,Tabla3[[#This Row],[Quartil (1, 2 o 3) com a 1r, últim autor o autor en correspondència]]=4),IF(Tabla3[[#This Row],[Posició autoria article indexat]]=$F$3,1,0),0)</f>
        <v>0</v>
      </c>
      <c r="O53" s="207">
        <f>IF(OR(Tabla3[[#This Row],[Quartil (1, 2 o 3) com a 1r, últim autor o autor en correspondència]]=3,Tabla3[[#This Row],[Quartil (1, 2 o 3) com a 1r, últim autor o autor en correspondència]]=4),IF(Tabla3[[#This Row],[Posició autoria article indexat]]=$F$4,1,0),0)</f>
        <v>0</v>
      </c>
    </row>
    <row r="54" spans="1:15" x14ac:dyDescent="0.25">
      <c r="A54" s="199">
        <v>42</v>
      </c>
      <c r="B54" s="205"/>
      <c r="C54" s="204"/>
      <c r="D54" s="176">
        <f t="shared" si="0"/>
        <v>0</v>
      </c>
      <c r="E54" s="204"/>
      <c r="F54" s="204"/>
      <c r="G54" s="204"/>
      <c r="H54" s="206">
        <f>IFERROR(Tabla3[[#This Row],[Nombre de citesrebudes segos ISI WoK]]/(VLOOKUP(Tabla3[[#This Row],[WoS Category]],'N AQU'!$B$13:$C$55,2,0)*100),0)</f>
        <v>0</v>
      </c>
      <c r="I54" s="207">
        <f>IF(OR(Tabla3[[#This Row],[Quartil (1, 2 o 3) com a 1r, últim autor o autor en correspondència]]=1,Tabla3[[#This Row],[Quartil (1, 2 o 3) com a 1r, últim autor o autor en correspondència]]=2),IF(Tabla3[[#This Row],[Posició autoria article indexat]]=$F$2,1,0),0)</f>
        <v>0</v>
      </c>
      <c r="J54" s="207">
        <f>IF(OR(Tabla3[[#This Row],[Quartil (1, 2 o 3) com a 1r, últim autor o autor en correspondència]]=1,Tabla3[[#This Row],[Quartil (1, 2 o 3) com a 1r, últim autor o autor en correspondència]]=2),IF(Tabla3[[#This Row],[Posició autoria article indexat]]=$F$3,1,0),0)</f>
        <v>0</v>
      </c>
      <c r="K54" s="207">
        <f>IF(OR(Tabla3[[#This Row],[Quartil (1, 2 o 3) com a 1r, últim autor o autor en correspondència]]=1,Tabla3[[#This Row],[Quartil (1, 2 o 3) com a 1r, últim autor o autor en correspondència]]=2),IF(Tabla3[[#This Row],[Posició autoria article indexat]]=$F$4,1,0),0)</f>
        <v>0</v>
      </c>
      <c r="L54" s="207">
        <f>IF(AND(I54=0,K54=0,M54=0,O54=0,J54=0,N54=0),IF(Tabla3[[#This Row],[Nomès  per a publicacions no indexades JCR: altres articles o publicacions rellevants (llibres o capítols de llibres que estiguin en editorials incloses al SPI]]&lt;&gt;"",1,0),0)</f>
        <v>0</v>
      </c>
      <c r="M54" s="207">
        <f>IF(OR(Tabla3[[#This Row],[Quartil (1, 2 o 3) com a 1r, últim autor o autor en correspondència]]=3,Tabla3[[#This Row],[Quartil (1, 2 o 3) com a 1r, últim autor o autor en correspondència]]=4),IF(Tabla3[[#This Row],[Posició autoria article indexat]]=$F$2,1,0),0)</f>
        <v>0</v>
      </c>
      <c r="N54" s="207">
        <f>IF(OR(Tabla3[[#This Row],[Quartil (1, 2 o 3) com a 1r, últim autor o autor en correspondència]]=3,Tabla3[[#This Row],[Quartil (1, 2 o 3) com a 1r, últim autor o autor en correspondència]]=4),IF(Tabla3[[#This Row],[Posició autoria article indexat]]=$F$3,1,0),0)</f>
        <v>0</v>
      </c>
      <c r="O54" s="207">
        <f>IF(OR(Tabla3[[#This Row],[Quartil (1, 2 o 3) com a 1r, últim autor o autor en correspondència]]=3,Tabla3[[#This Row],[Quartil (1, 2 o 3) com a 1r, últim autor o autor en correspondència]]=4),IF(Tabla3[[#This Row],[Posició autoria article indexat]]=$F$4,1,0),0)</f>
        <v>0</v>
      </c>
    </row>
    <row r="55" spans="1:15" x14ac:dyDescent="0.25">
      <c r="A55" s="199">
        <v>43</v>
      </c>
      <c r="B55" s="205"/>
      <c r="C55" s="204"/>
      <c r="D55" s="176">
        <f t="shared" si="0"/>
        <v>0</v>
      </c>
      <c r="E55" s="204"/>
      <c r="F55" s="204"/>
      <c r="G55" s="204"/>
      <c r="H55" s="206">
        <f>IFERROR(Tabla3[[#This Row],[Nombre de citesrebudes segos ISI WoK]]/(VLOOKUP(Tabla3[[#This Row],[WoS Category]],'N AQU'!$B$13:$C$55,2,0)*100),0)</f>
        <v>0</v>
      </c>
      <c r="I55" s="207">
        <f>IF(OR(Tabla3[[#This Row],[Quartil (1, 2 o 3) com a 1r, últim autor o autor en correspondència]]=1,Tabla3[[#This Row],[Quartil (1, 2 o 3) com a 1r, últim autor o autor en correspondència]]=2),IF(Tabla3[[#This Row],[Posició autoria article indexat]]=$F$2,1,0),0)</f>
        <v>0</v>
      </c>
      <c r="J55" s="207">
        <f>IF(OR(Tabla3[[#This Row],[Quartil (1, 2 o 3) com a 1r, últim autor o autor en correspondència]]=1,Tabla3[[#This Row],[Quartil (1, 2 o 3) com a 1r, últim autor o autor en correspondència]]=2),IF(Tabla3[[#This Row],[Posició autoria article indexat]]=$F$3,1,0),0)</f>
        <v>0</v>
      </c>
      <c r="K55" s="207">
        <f>IF(OR(Tabla3[[#This Row],[Quartil (1, 2 o 3) com a 1r, últim autor o autor en correspondència]]=1,Tabla3[[#This Row],[Quartil (1, 2 o 3) com a 1r, últim autor o autor en correspondència]]=2),IF(Tabla3[[#This Row],[Posició autoria article indexat]]=$F$4,1,0),0)</f>
        <v>0</v>
      </c>
      <c r="L55" s="207">
        <f>IF(AND(I55=0,K55=0,M55=0,O55=0,J55=0,N55=0),IF(Tabla3[[#This Row],[Nomès  per a publicacions no indexades JCR: altres articles o publicacions rellevants (llibres o capítols de llibres que estiguin en editorials incloses al SPI]]&lt;&gt;"",1,0),0)</f>
        <v>0</v>
      </c>
      <c r="M55" s="207">
        <f>IF(OR(Tabla3[[#This Row],[Quartil (1, 2 o 3) com a 1r, últim autor o autor en correspondència]]=3,Tabla3[[#This Row],[Quartil (1, 2 o 3) com a 1r, últim autor o autor en correspondència]]=4),IF(Tabla3[[#This Row],[Posició autoria article indexat]]=$F$2,1,0),0)</f>
        <v>0</v>
      </c>
      <c r="N55" s="207">
        <f>IF(OR(Tabla3[[#This Row],[Quartil (1, 2 o 3) com a 1r, últim autor o autor en correspondència]]=3,Tabla3[[#This Row],[Quartil (1, 2 o 3) com a 1r, últim autor o autor en correspondència]]=4),IF(Tabla3[[#This Row],[Posició autoria article indexat]]=$F$3,1,0),0)</f>
        <v>0</v>
      </c>
      <c r="O55" s="207">
        <f>IF(OR(Tabla3[[#This Row],[Quartil (1, 2 o 3) com a 1r, últim autor o autor en correspondència]]=3,Tabla3[[#This Row],[Quartil (1, 2 o 3) com a 1r, últim autor o autor en correspondència]]=4),IF(Tabla3[[#This Row],[Posició autoria article indexat]]=$F$4,1,0),0)</f>
        <v>0</v>
      </c>
    </row>
    <row r="56" spans="1:15" x14ac:dyDescent="0.25">
      <c r="A56" s="199">
        <v>44</v>
      </c>
      <c r="B56" s="205"/>
      <c r="C56" s="204"/>
      <c r="D56" s="176">
        <f t="shared" si="0"/>
        <v>0</v>
      </c>
      <c r="E56" s="204"/>
      <c r="F56" s="204"/>
      <c r="G56" s="204"/>
      <c r="H56" s="206">
        <f>IFERROR(Tabla3[[#This Row],[Nombre de citesrebudes segos ISI WoK]]/(VLOOKUP(Tabla3[[#This Row],[WoS Category]],'N AQU'!$B$13:$C$55,2,0)*100),0)</f>
        <v>0</v>
      </c>
      <c r="I56" s="207">
        <f>IF(OR(Tabla3[[#This Row],[Quartil (1, 2 o 3) com a 1r, últim autor o autor en correspondència]]=1,Tabla3[[#This Row],[Quartil (1, 2 o 3) com a 1r, últim autor o autor en correspondència]]=2),IF(Tabla3[[#This Row],[Posició autoria article indexat]]=$F$2,1,0),0)</f>
        <v>0</v>
      </c>
      <c r="J56" s="207">
        <f>IF(OR(Tabla3[[#This Row],[Quartil (1, 2 o 3) com a 1r, últim autor o autor en correspondència]]=1,Tabla3[[#This Row],[Quartil (1, 2 o 3) com a 1r, últim autor o autor en correspondència]]=2),IF(Tabla3[[#This Row],[Posició autoria article indexat]]=$F$3,1,0),0)</f>
        <v>0</v>
      </c>
      <c r="K56" s="207">
        <f>IF(OR(Tabla3[[#This Row],[Quartil (1, 2 o 3) com a 1r, últim autor o autor en correspondència]]=1,Tabla3[[#This Row],[Quartil (1, 2 o 3) com a 1r, últim autor o autor en correspondència]]=2),IF(Tabla3[[#This Row],[Posició autoria article indexat]]=$F$4,1,0),0)</f>
        <v>0</v>
      </c>
      <c r="L56" s="207">
        <f>IF(AND(I56=0,K56=0,M56=0,O56=0,J56=0,N56=0),IF(Tabla3[[#This Row],[Nomès  per a publicacions no indexades JCR: altres articles o publicacions rellevants (llibres o capítols de llibres que estiguin en editorials incloses al SPI]]&lt;&gt;"",1,0),0)</f>
        <v>0</v>
      </c>
      <c r="M56" s="207">
        <f>IF(OR(Tabla3[[#This Row],[Quartil (1, 2 o 3) com a 1r, últim autor o autor en correspondència]]=3,Tabla3[[#This Row],[Quartil (1, 2 o 3) com a 1r, últim autor o autor en correspondència]]=4),IF(Tabla3[[#This Row],[Posició autoria article indexat]]=$F$2,1,0),0)</f>
        <v>0</v>
      </c>
      <c r="N56" s="207">
        <f>IF(OR(Tabla3[[#This Row],[Quartil (1, 2 o 3) com a 1r, últim autor o autor en correspondència]]=3,Tabla3[[#This Row],[Quartil (1, 2 o 3) com a 1r, últim autor o autor en correspondència]]=4),IF(Tabla3[[#This Row],[Posició autoria article indexat]]=$F$3,1,0),0)</f>
        <v>0</v>
      </c>
      <c r="O56" s="207">
        <f>IF(OR(Tabla3[[#This Row],[Quartil (1, 2 o 3) com a 1r, últim autor o autor en correspondència]]=3,Tabla3[[#This Row],[Quartil (1, 2 o 3) com a 1r, últim autor o autor en correspondència]]=4),IF(Tabla3[[#This Row],[Posició autoria article indexat]]=$F$4,1,0),0)</f>
        <v>0</v>
      </c>
    </row>
    <row r="57" spans="1:15" x14ac:dyDescent="0.25">
      <c r="A57" s="199">
        <v>45</v>
      </c>
      <c r="B57" s="205"/>
      <c r="C57" s="204"/>
      <c r="D57" s="176">
        <f t="shared" si="0"/>
        <v>0</v>
      </c>
      <c r="E57" s="204"/>
      <c r="F57" s="204"/>
      <c r="G57" s="204"/>
      <c r="H57" s="206">
        <f>IFERROR(Tabla3[[#This Row],[Nombre de citesrebudes segos ISI WoK]]/(VLOOKUP(Tabla3[[#This Row],[WoS Category]],'N AQU'!$B$13:$C$55,2,0)*100),0)</f>
        <v>0</v>
      </c>
      <c r="I57" s="207">
        <f>IF(OR(Tabla3[[#This Row],[Quartil (1, 2 o 3) com a 1r, últim autor o autor en correspondència]]=1,Tabla3[[#This Row],[Quartil (1, 2 o 3) com a 1r, últim autor o autor en correspondència]]=2),IF(Tabla3[[#This Row],[Posició autoria article indexat]]=$F$2,1,0),0)</f>
        <v>0</v>
      </c>
      <c r="J57" s="207">
        <f>IF(OR(Tabla3[[#This Row],[Quartil (1, 2 o 3) com a 1r, últim autor o autor en correspondència]]=1,Tabla3[[#This Row],[Quartil (1, 2 o 3) com a 1r, últim autor o autor en correspondència]]=2),IF(Tabla3[[#This Row],[Posició autoria article indexat]]=$F$3,1,0),0)</f>
        <v>0</v>
      </c>
      <c r="K57" s="207">
        <f>IF(OR(Tabla3[[#This Row],[Quartil (1, 2 o 3) com a 1r, últim autor o autor en correspondència]]=1,Tabla3[[#This Row],[Quartil (1, 2 o 3) com a 1r, últim autor o autor en correspondència]]=2),IF(Tabla3[[#This Row],[Posició autoria article indexat]]=$F$4,1,0),0)</f>
        <v>0</v>
      </c>
      <c r="L57" s="207">
        <f>IF(AND(I57=0,K57=0,M57=0,O57=0,J57=0,N57=0),IF(Tabla3[[#This Row],[Nomès  per a publicacions no indexades JCR: altres articles o publicacions rellevants (llibres o capítols de llibres que estiguin en editorials incloses al SPI]]&lt;&gt;"",1,0),0)</f>
        <v>0</v>
      </c>
      <c r="M57" s="207">
        <f>IF(OR(Tabla3[[#This Row],[Quartil (1, 2 o 3) com a 1r, últim autor o autor en correspondència]]=3,Tabla3[[#This Row],[Quartil (1, 2 o 3) com a 1r, últim autor o autor en correspondència]]=4),IF(Tabla3[[#This Row],[Posició autoria article indexat]]=$F$2,1,0),0)</f>
        <v>0</v>
      </c>
      <c r="N57" s="207">
        <f>IF(OR(Tabla3[[#This Row],[Quartil (1, 2 o 3) com a 1r, últim autor o autor en correspondència]]=3,Tabla3[[#This Row],[Quartil (1, 2 o 3) com a 1r, últim autor o autor en correspondència]]=4),IF(Tabla3[[#This Row],[Posició autoria article indexat]]=$F$3,1,0),0)</f>
        <v>0</v>
      </c>
      <c r="O57" s="207">
        <f>IF(OR(Tabla3[[#This Row],[Quartil (1, 2 o 3) com a 1r, últim autor o autor en correspondència]]=3,Tabla3[[#This Row],[Quartil (1, 2 o 3) com a 1r, últim autor o autor en correspondència]]=4),IF(Tabla3[[#This Row],[Posició autoria article indexat]]=$F$4,1,0),0)</f>
        <v>0</v>
      </c>
    </row>
    <row r="58" spans="1:15" x14ac:dyDescent="0.25">
      <c r="A58" s="199">
        <v>46</v>
      </c>
      <c r="B58" s="205"/>
      <c r="C58" s="204"/>
      <c r="D58" s="176">
        <f t="shared" si="0"/>
        <v>0</v>
      </c>
      <c r="E58" s="204"/>
      <c r="F58" s="204"/>
      <c r="G58" s="204"/>
      <c r="H58" s="206">
        <f>IFERROR(Tabla3[[#This Row],[Nombre de citesrebudes segos ISI WoK]]/(VLOOKUP(Tabla3[[#This Row],[WoS Category]],'N AQU'!$B$13:$C$55,2,0)*100),0)</f>
        <v>0</v>
      </c>
      <c r="I58" s="207">
        <f>IF(OR(Tabla3[[#This Row],[Quartil (1, 2 o 3) com a 1r, últim autor o autor en correspondència]]=1,Tabla3[[#This Row],[Quartil (1, 2 o 3) com a 1r, últim autor o autor en correspondència]]=2),IF(Tabla3[[#This Row],[Posició autoria article indexat]]=$F$2,1,0),0)</f>
        <v>0</v>
      </c>
      <c r="J58" s="207">
        <f>IF(OR(Tabla3[[#This Row],[Quartil (1, 2 o 3) com a 1r, últim autor o autor en correspondència]]=1,Tabla3[[#This Row],[Quartil (1, 2 o 3) com a 1r, últim autor o autor en correspondència]]=2),IF(Tabla3[[#This Row],[Posició autoria article indexat]]=$F$3,1,0),0)</f>
        <v>0</v>
      </c>
      <c r="K58" s="207">
        <f>IF(OR(Tabla3[[#This Row],[Quartil (1, 2 o 3) com a 1r, últim autor o autor en correspondència]]=1,Tabla3[[#This Row],[Quartil (1, 2 o 3) com a 1r, últim autor o autor en correspondència]]=2),IF(Tabla3[[#This Row],[Posició autoria article indexat]]=$F$4,1,0),0)</f>
        <v>0</v>
      </c>
      <c r="L58" s="207">
        <f>IF(AND(I58=0,K58=0,M58=0,O58=0,J58=0,N58=0),IF(Tabla3[[#This Row],[Nomès  per a publicacions no indexades JCR: altres articles o publicacions rellevants (llibres o capítols de llibres que estiguin en editorials incloses al SPI]]&lt;&gt;"",1,0),0)</f>
        <v>0</v>
      </c>
      <c r="M58" s="207">
        <f>IF(OR(Tabla3[[#This Row],[Quartil (1, 2 o 3) com a 1r, últim autor o autor en correspondència]]=3,Tabla3[[#This Row],[Quartil (1, 2 o 3) com a 1r, últim autor o autor en correspondència]]=4),IF(Tabla3[[#This Row],[Posició autoria article indexat]]=$F$2,1,0),0)</f>
        <v>0</v>
      </c>
      <c r="N58" s="207">
        <f>IF(OR(Tabla3[[#This Row],[Quartil (1, 2 o 3) com a 1r, últim autor o autor en correspondència]]=3,Tabla3[[#This Row],[Quartil (1, 2 o 3) com a 1r, últim autor o autor en correspondència]]=4),IF(Tabla3[[#This Row],[Posició autoria article indexat]]=$F$3,1,0),0)</f>
        <v>0</v>
      </c>
      <c r="O58" s="207">
        <f>IF(OR(Tabla3[[#This Row],[Quartil (1, 2 o 3) com a 1r, últim autor o autor en correspondència]]=3,Tabla3[[#This Row],[Quartil (1, 2 o 3) com a 1r, últim autor o autor en correspondència]]=4),IF(Tabla3[[#This Row],[Posició autoria article indexat]]=$F$4,1,0),0)</f>
        <v>0</v>
      </c>
    </row>
    <row r="59" spans="1:15" x14ac:dyDescent="0.25">
      <c r="A59" s="199">
        <v>47</v>
      </c>
      <c r="B59" s="205"/>
      <c r="C59" s="204"/>
      <c r="D59" s="176">
        <f t="shared" si="0"/>
        <v>0</v>
      </c>
      <c r="E59" s="204"/>
      <c r="F59" s="204"/>
      <c r="G59" s="204"/>
      <c r="H59" s="206">
        <f>IFERROR(Tabla3[[#This Row],[Nombre de citesrebudes segos ISI WoK]]/(VLOOKUP(Tabla3[[#This Row],[WoS Category]],'N AQU'!$B$13:$C$55,2,0)*100),0)</f>
        <v>0</v>
      </c>
      <c r="I59" s="207">
        <f>IF(OR(Tabla3[[#This Row],[Quartil (1, 2 o 3) com a 1r, últim autor o autor en correspondència]]=1,Tabla3[[#This Row],[Quartil (1, 2 o 3) com a 1r, últim autor o autor en correspondència]]=2),IF(Tabla3[[#This Row],[Posició autoria article indexat]]=$F$2,1,0),0)</f>
        <v>0</v>
      </c>
      <c r="J59" s="207">
        <f>IF(OR(Tabla3[[#This Row],[Quartil (1, 2 o 3) com a 1r, últim autor o autor en correspondència]]=1,Tabla3[[#This Row],[Quartil (1, 2 o 3) com a 1r, últim autor o autor en correspondència]]=2),IF(Tabla3[[#This Row],[Posició autoria article indexat]]=$F$3,1,0),0)</f>
        <v>0</v>
      </c>
      <c r="K59" s="207">
        <f>IF(OR(Tabla3[[#This Row],[Quartil (1, 2 o 3) com a 1r, últim autor o autor en correspondència]]=1,Tabla3[[#This Row],[Quartil (1, 2 o 3) com a 1r, últim autor o autor en correspondència]]=2),IF(Tabla3[[#This Row],[Posició autoria article indexat]]=$F$4,1,0),0)</f>
        <v>0</v>
      </c>
      <c r="L59" s="207">
        <f>IF(AND(I59=0,K59=0,M59=0,O59=0,J59=0,N59=0),IF(Tabla3[[#This Row],[Nomès  per a publicacions no indexades JCR: altres articles o publicacions rellevants (llibres o capítols de llibres que estiguin en editorials incloses al SPI]]&lt;&gt;"",1,0),0)</f>
        <v>0</v>
      </c>
      <c r="M59" s="207">
        <f>IF(OR(Tabla3[[#This Row],[Quartil (1, 2 o 3) com a 1r, últim autor o autor en correspondència]]=3,Tabla3[[#This Row],[Quartil (1, 2 o 3) com a 1r, últim autor o autor en correspondència]]=4),IF(Tabla3[[#This Row],[Posició autoria article indexat]]=$F$2,1,0),0)</f>
        <v>0</v>
      </c>
      <c r="N59" s="207">
        <f>IF(OR(Tabla3[[#This Row],[Quartil (1, 2 o 3) com a 1r, últim autor o autor en correspondència]]=3,Tabla3[[#This Row],[Quartil (1, 2 o 3) com a 1r, últim autor o autor en correspondència]]=4),IF(Tabla3[[#This Row],[Posició autoria article indexat]]=$F$3,1,0),0)</f>
        <v>0</v>
      </c>
      <c r="O59" s="207">
        <f>IF(OR(Tabla3[[#This Row],[Quartil (1, 2 o 3) com a 1r, últim autor o autor en correspondència]]=3,Tabla3[[#This Row],[Quartil (1, 2 o 3) com a 1r, últim autor o autor en correspondència]]=4),IF(Tabla3[[#This Row],[Posició autoria article indexat]]=$F$4,1,0),0)</f>
        <v>0</v>
      </c>
    </row>
    <row r="60" spans="1:15" x14ac:dyDescent="0.25">
      <c r="A60" s="199">
        <v>48</v>
      </c>
      <c r="B60" s="205"/>
      <c r="C60" s="204"/>
      <c r="D60" s="176">
        <f t="shared" si="0"/>
        <v>0</v>
      </c>
      <c r="E60" s="204"/>
      <c r="F60" s="204"/>
      <c r="G60" s="204"/>
      <c r="H60" s="206">
        <f>IFERROR(Tabla3[[#This Row],[Nombre de citesrebudes segos ISI WoK]]/(VLOOKUP(Tabla3[[#This Row],[WoS Category]],'N AQU'!$B$13:$C$55,2,0)*100),0)</f>
        <v>0</v>
      </c>
      <c r="I60" s="207">
        <f>IF(OR(Tabla3[[#This Row],[Quartil (1, 2 o 3) com a 1r, últim autor o autor en correspondència]]=1,Tabla3[[#This Row],[Quartil (1, 2 o 3) com a 1r, últim autor o autor en correspondència]]=2),IF(Tabla3[[#This Row],[Posició autoria article indexat]]=$F$2,1,0),0)</f>
        <v>0</v>
      </c>
      <c r="J60" s="207">
        <f>IF(OR(Tabla3[[#This Row],[Quartil (1, 2 o 3) com a 1r, últim autor o autor en correspondència]]=1,Tabla3[[#This Row],[Quartil (1, 2 o 3) com a 1r, últim autor o autor en correspondència]]=2),IF(Tabla3[[#This Row],[Posició autoria article indexat]]=$F$3,1,0),0)</f>
        <v>0</v>
      </c>
      <c r="K60" s="207">
        <f>IF(OR(Tabla3[[#This Row],[Quartil (1, 2 o 3) com a 1r, últim autor o autor en correspondència]]=1,Tabla3[[#This Row],[Quartil (1, 2 o 3) com a 1r, últim autor o autor en correspondència]]=2),IF(Tabla3[[#This Row],[Posició autoria article indexat]]=$F$4,1,0),0)</f>
        <v>0</v>
      </c>
      <c r="L60" s="207">
        <f>IF(AND(I60=0,K60=0,M60=0,O60=0,J60=0,N60=0),IF(Tabla3[[#This Row],[Nomès  per a publicacions no indexades JCR: altres articles o publicacions rellevants (llibres o capítols de llibres que estiguin en editorials incloses al SPI]]&lt;&gt;"",1,0),0)</f>
        <v>0</v>
      </c>
      <c r="M60" s="207">
        <f>IF(OR(Tabla3[[#This Row],[Quartil (1, 2 o 3) com a 1r, últim autor o autor en correspondència]]=3,Tabla3[[#This Row],[Quartil (1, 2 o 3) com a 1r, últim autor o autor en correspondència]]=4),IF(Tabla3[[#This Row],[Posició autoria article indexat]]=$F$2,1,0),0)</f>
        <v>0</v>
      </c>
      <c r="N60" s="207">
        <f>IF(OR(Tabla3[[#This Row],[Quartil (1, 2 o 3) com a 1r, últim autor o autor en correspondència]]=3,Tabla3[[#This Row],[Quartil (1, 2 o 3) com a 1r, últim autor o autor en correspondència]]=4),IF(Tabla3[[#This Row],[Posició autoria article indexat]]=$F$3,1,0),0)</f>
        <v>0</v>
      </c>
      <c r="O60" s="207">
        <f>IF(OR(Tabla3[[#This Row],[Quartil (1, 2 o 3) com a 1r, últim autor o autor en correspondència]]=3,Tabla3[[#This Row],[Quartil (1, 2 o 3) com a 1r, últim autor o autor en correspondència]]=4),IF(Tabla3[[#This Row],[Posició autoria article indexat]]=$F$4,1,0),0)</f>
        <v>0</v>
      </c>
    </row>
    <row r="61" spans="1:15" x14ac:dyDescent="0.25">
      <c r="A61" s="199">
        <v>49</v>
      </c>
      <c r="B61" s="205"/>
      <c r="C61" s="204"/>
      <c r="D61" s="176">
        <f t="shared" si="0"/>
        <v>0</v>
      </c>
      <c r="E61" s="204"/>
      <c r="F61" s="204"/>
      <c r="G61" s="204"/>
      <c r="H61" s="206">
        <f>IFERROR(Tabla3[[#This Row],[Nombre de citesrebudes segos ISI WoK]]/(VLOOKUP(Tabla3[[#This Row],[WoS Category]],'N AQU'!$B$13:$C$55,2,0)*100),0)</f>
        <v>0</v>
      </c>
      <c r="I61" s="207">
        <f>IF(OR(Tabla3[[#This Row],[Quartil (1, 2 o 3) com a 1r, últim autor o autor en correspondència]]=1,Tabla3[[#This Row],[Quartil (1, 2 o 3) com a 1r, últim autor o autor en correspondència]]=2),IF(Tabla3[[#This Row],[Posició autoria article indexat]]=$F$2,1,0),0)</f>
        <v>0</v>
      </c>
      <c r="J61" s="207">
        <f>IF(OR(Tabla3[[#This Row],[Quartil (1, 2 o 3) com a 1r, últim autor o autor en correspondència]]=1,Tabla3[[#This Row],[Quartil (1, 2 o 3) com a 1r, últim autor o autor en correspondència]]=2),IF(Tabla3[[#This Row],[Posició autoria article indexat]]=$F$3,1,0),0)</f>
        <v>0</v>
      </c>
      <c r="K61" s="207">
        <f>IF(OR(Tabla3[[#This Row],[Quartil (1, 2 o 3) com a 1r, últim autor o autor en correspondència]]=1,Tabla3[[#This Row],[Quartil (1, 2 o 3) com a 1r, últim autor o autor en correspondència]]=2),IF(Tabla3[[#This Row],[Posició autoria article indexat]]=$F$4,1,0),0)</f>
        <v>0</v>
      </c>
      <c r="L61" s="207">
        <f>IF(AND(I61=0,K61=0,M61=0,O61=0,J61=0,N61=0),IF(Tabla3[[#This Row],[Nomès  per a publicacions no indexades JCR: altres articles o publicacions rellevants (llibres o capítols de llibres que estiguin en editorials incloses al SPI]]&lt;&gt;"",1,0),0)</f>
        <v>0</v>
      </c>
      <c r="M61" s="207">
        <f>IF(OR(Tabla3[[#This Row],[Quartil (1, 2 o 3) com a 1r, últim autor o autor en correspondència]]=3,Tabla3[[#This Row],[Quartil (1, 2 o 3) com a 1r, últim autor o autor en correspondència]]=4),IF(Tabla3[[#This Row],[Posició autoria article indexat]]=$F$2,1,0),0)</f>
        <v>0</v>
      </c>
      <c r="N61" s="207">
        <f>IF(OR(Tabla3[[#This Row],[Quartil (1, 2 o 3) com a 1r, últim autor o autor en correspondència]]=3,Tabla3[[#This Row],[Quartil (1, 2 o 3) com a 1r, últim autor o autor en correspondència]]=4),IF(Tabla3[[#This Row],[Posició autoria article indexat]]=$F$3,1,0),0)</f>
        <v>0</v>
      </c>
      <c r="O61" s="207">
        <f>IF(OR(Tabla3[[#This Row],[Quartil (1, 2 o 3) com a 1r, últim autor o autor en correspondència]]=3,Tabla3[[#This Row],[Quartil (1, 2 o 3) com a 1r, últim autor o autor en correspondència]]=4),IF(Tabla3[[#This Row],[Posició autoria article indexat]]=$F$4,1,0),0)</f>
        <v>0</v>
      </c>
    </row>
    <row r="62" spans="1:15" x14ac:dyDescent="0.25">
      <c r="A62" s="199">
        <v>50</v>
      </c>
      <c r="B62" s="205"/>
      <c r="C62" s="204"/>
      <c r="D62" s="176">
        <f t="shared" si="0"/>
        <v>0</v>
      </c>
      <c r="E62" s="204"/>
      <c r="F62" s="204"/>
      <c r="G62" s="204"/>
      <c r="H62" s="206">
        <f>IFERROR(Tabla3[[#This Row],[Nombre de citesrebudes segos ISI WoK]]/(VLOOKUP(Tabla3[[#This Row],[WoS Category]],'N AQU'!$B$13:$C$55,2,0)*100),0)</f>
        <v>0</v>
      </c>
      <c r="I62" s="207">
        <f>IF(OR(Tabla3[[#This Row],[Quartil (1, 2 o 3) com a 1r, últim autor o autor en correspondència]]=1,Tabla3[[#This Row],[Quartil (1, 2 o 3) com a 1r, últim autor o autor en correspondència]]=2),IF(Tabla3[[#This Row],[Posició autoria article indexat]]=$F$2,1,0),0)</f>
        <v>0</v>
      </c>
      <c r="J62" s="207">
        <f>IF(OR(Tabla3[[#This Row],[Quartil (1, 2 o 3) com a 1r, últim autor o autor en correspondència]]=1,Tabla3[[#This Row],[Quartil (1, 2 o 3) com a 1r, últim autor o autor en correspondència]]=2),IF(Tabla3[[#This Row],[Posició autoria article indexat]]=$F$3,1,0),0)</f>
        <v>0</v>
      </c>
      <c r="K62" s="207">
        <f>IF(OR(Tabla3[[#This Row],[Quartil (1, 2 o 3) com a 1r, últim autor o autor en correspondència]]=1,Tabla3[[#This Row],[Quartil (1, 2 o 3) com a 1r, últim autor o autor en correspondència]]=2),IF(Tabla3[[#This Row],[Posició autoria article indexat]]=$F$4,1,0),0)</f>
        <v>0</v>
      </c>
      <c r="L62" s="207">
        <f>IF(AND(I62=0,K62=0,M62=0,O62=0,J62=0,N62=0),IF(Tabla3[[#This Row],[Nomès  per a publicacions no indexades JCR: altres articles o publicacions rellevants (llibres o capítols de llibres que estiguin en editorials incloses al SPI]]&lt;&gt;"",1,0),0)</f>
        <v>0</v>
      </c>
      <c r="M62" s="207">
        <f>IF(OR(Tabla3[[#This Row],[Quartil (1, 2 o 3) com a 1r, últim autor o autor en correspondència]]=3,Tabla3[[#This Row],[Quartil (1, 2 o 3) com a 1r, últim autor o autor en correspondència]]=4),IF(Tabla3[[#This Row],[Posició autoria article indexat]]=$F$2,1,0),0)</f>
        <v>0</v>
      </c>
      <c r="N62" s="207">
        <f>IF(OR(Tabla3[[#This Row],[Quartil (1, 2 o 3) com a 1r, últim autor o autor en correspondència]]=3,Tabla3[[#This Row],[Quartil (1, 2 o 3) com a 1r, últim autor o autor en correspondència]]=4),IF(Tabla3[[#This Row],[Posició autoria article indexat]]=$F$3,1,0),0)</f>
        <v>0</v>
      </c>
      <c r="O62" s="207">
        <f>IF(OR(Tabla3[[#This Row],[Quartil (1, 2 o 3) com a 1r, últim autor o autor en correspondència]]=3,Tabla3[[#This Row],[Quartil (1, 2 o 3) com a 1r, últim autor o autor en correspondència]]=4),IF(Tabla3[[#This Row],[Posició autoria article indexat]]=$F$4,1,0),0)</f>
        <v>0</v>
      </c>
    </row>
    <row r="63" spans="1:15" x14ac:dyDescent="0.25">
      <c r="A63" s="199">
        <v>51</v>
      </c>
      <c r="B63" s="205"/>
      <c r="C63" s="204"/>
      <c r="D63" s="176">
        <f t="shared" si="0"/>
        <v>0</v>
      </c>
      <c r="E63" s="204"/>
      <c r="F63" s="204"/>
      <c r="G63" s="204"/>
      <c r="H63" s="206">
        <f>IFERROR(Tabla3[[#This Row],[Nombre de citesrebudes segos ISI WoK]]/(VLOOKUP(Tabla3[[#This Row],[WoS Category]],'N AQU'!$B$13:$C$55,2,0)*100),0)</f>
        <v>0</v>
      </c>
      <c r="I63" s="207">
        <f>IF(OR(Tabla3[[#This Row],[Quartil (1, 2 o 3) com a 1r, últim autor o autor en correspondència]]=1,Tabla3[[#This Row],[Quartil (1, 2 o 3) com a 1r, últim autor o autor en correspondència]]=2),IF(Tabla3[[#This Row],[Posició autoria article indexat]]=$F$2,1,0),0)</f>
        <v>0</v>
      </c>
      <c r="J63" s="207">
        <f>IF(OR(Tabla3[[#This Row],[Quartil (1, 2 o 3) com a 1r, últim autor o autor en correspondència]]=1,Tabla3[[#This Row],[Quartil (1, 2 o 3) com a 1r, últim autor o autor en correspondència]]=2),IF(Tabla3[[#This Row],[Posició autoria article indexat]]=$F$3,1,0),0)</f>
        <v>0</v>
      </c>
      <c r="K63" s="207">
        <f>IF(OR(Tabla3[[#This Row],[Quartil (1, 2 o 3) com a 1r, últim autor o autor en correspondència]]=1,Tabla3[[#This Row],[Quartil (1, 2 o 3) com a 1r, últim autor o autor en correspondència]]=2),IF(Tabla3[[#This Row],[Posició autoria article indexat]]=$F$4,1,0),0)</f>
        <v>0</v>
      </c>
      <c r="L63" s="207">
        <f>IF(AND(I63=0,K63=0,M63=0,O63=0,J63=0,N63=0),IF(Tabla3[[#This Row],[Nomès  per a publicacions no indexades JCR: altres articles o publicacions rellevants (llibres o capítols de llibres que estiguin en editorials incloses al SPI]]&lt;&gt;"",1,0),0)</f>
        <v>0</v>
      </c>
      <c r="M63" s="207">
        <f>IF(OR(Tabla3[[#This Row],[Quartil (1, 2 o 3) com a 1r, últim autor o autor en correspondència]]=3,Tabla3[[#This Row],[Quartil (1, 2 o 3) com a 1r, últim autor o autor en correspondència]]=4),IF(Tabla3[[#This Row],[Posició autoria article indexat]]=$F$2,1,0),0)</f>
        <v>0</v>
      </c>
      <c r="N63" s="207">
        <f>IF(OR(Tabla3[[#This Row],[Quartil (1, 2 o 3) com a 1r, últim autor o autor en correspondència]]=3,Tabla3[[#This Row],[Quartil (1, 2 o 3) com a 1r, últim autor o autor en correspondència]]=4),IF(Tabla3[[#This Row],[Posició autoria article indexat]]=$F$3,1,0),0)</f>
        <v>0</v>
      </c>
      <c r="O63" s="207">
        <f>IF(OR(Tabla3[[#This Row],[Quartil (1, 2 o 3) com a 1r, últim autor o autor en correspondència]]=3,Tabla3[[#This Row],[Quartil (1, 2 o 3) com a 1r, últim autor o autor en correspondència]]=4),IF(Tabla3[[#This Row],[Posició autoria article indexat]]=$F$4,1,0),0)</f>
        <v>0</v>
      </c>
    </row>
    <row r="64" spans="1:15" x14ac:dyDescent="0.25">
      <c r="A64" s="199">
        <v>52</v>
      </c>
      <c r="B64" s="205"/>
      <c r="C64" s="204"/>
      <c r="D64" s="176">
        <f t="shared" si="0"/>
        <v>0</v>
      </c>
      <c r="E64" s="204"/>
      <c r="F64" s="204"/>
      <c r="G64" s="204"/>
      <c r="H64" s="206">
        <f>IFERROR(Tabla3[[#This Row],[Nombre de citesrebudes segos ISI WoK]]/(VLOOKUP(Tabla3[[#This Row],[WoS Category]],'N AQU'!$B$13:$C$55,2,0)*100),0)</f>
        <v>0</v>
      </c>
      <c r="I64" s="207">
        <f>IF(OR(Tabla3[[#This Row],[Quartil (1, 2 o 3) com a 1r, últim autor o autor en correspondència]]=1,Tabla3[[#This Row],[Quartil (1, 2 o 3) com a 1r, últim autor o autor en correspondència]]=2),IF(Tabla3[[#This Row],[Posició autoria article indexat]]=$F$2,1,0),0)</f>
        <v>0</v>
      </c>
      <c r="J64" s="207">
        <f>IF(OR(Tabla3[[#This Row],[Quartil (1, 2 o 3) com a 1r, últim autor o autor en correspondència]]=1,Tabla3[[#This Row],[Quartil (1, 2 o 3) com a 1r, últim autor o autor en correspondència]]=2),IF(Tabla3[[#This Row],[Posició autoria article indexat]]=$F$3,1,0),0)</f>
        <v>0</v>
      </c>
      <c r="K64" s="207">
        <f>IF(OR(Tabla3[[#This Row],[Quartil (1, 2 o 3) com a 1r, últim autor o autor en correspondència]]=1,Tabla3[[#This Row],[Quartil (1, 2 o 3) com a 1r, últim autor o autor en correspondència]]=2),IF(Tabla3[[#This Row],[Posició autoria article indexat]]=$F$4,1,0),0)</f>
        <v>0</v>
      </c>
      <c r="L64" s="207">
        <f>IF(AND(I64=0,K64=0,M64=0,O64=0,J64=0,N64=0),IF(Tabla3[[#This Row],[Nomès  per a publicacions no indexades JCR: altres articles o publicacions rellevants (llibres o capítols de llibres que estiguin en editorials incloses al SPI]]&lt;&gt;"",1,0),0)</f>
        <v>0</v>
      </c>
      <c r="M64" s="207">
        <f>IF(OR(Tabla3[[#This Row],[Quartil (1, 2 o 3) com a 1r, últim autor o autor en correspondència]]=3,Tabla3[[#This Row],[Quartil (1, 2 o 3) com a 1r, últim autor o autor en correspondència]]=4),IF(Tabla3[[#This Row],[Posició autoria article indexat]]=$F$2,1,0),0)</f>
        <v>0</v>
      </c>
      <c r="N64" s="207">
        <f>IF(OR(Tabla3[[#This Row],[Quartil (1, 2 o 3) com a 1r, últim autor o autor en correspondència]]=3,Tabla3[[#This Row],[Quartil (1, 2 o 3) com a 1r, últim autor o autor en correspondència]]=4),IF(Tabla3[[#This Row],[Posició autoria article indexat]]=$F$3,1,0),0)</f>
        <v>0</v>
      </c>
      <c r="O64" s="207">
        <f>IF(OR(Tabla3[[#This Row],[Quartil (1, 2 o 3) com a 1r, últim autor o autor en correspondència]]=3,Tabla3[[#This Row],[Quartil (1, 2 o 3) com a 1r, últim autor o autor en correspondència]]=4),IF(Tabla3[[#This Row],[Posició autoria article indexat]]=$F$4,1,0),0)</f>
        <v>0</v>
      </c>
    </row>
    <row r="65" spans="1:15" x14ac:dyDescent="0.25">
      <c r="A65" s="199">
        <v>53</v>
      </c>
      <c r="B65" s="205"/>
      <c r="C65" s="204"/>
      <c r="D65" s="176">
        <f t="shared" si="0"/>
        <v>0</v>
      </c>
      <c r="E65" s="204"/>
      <c r="F65" s="204"/>
      <c r="G65" s="204"/>
      <c r="H65" s="206">
        <f>IFERROR(Tabla3[[#This Row],[Nombre de citesrebudes segos ISI WoK]]/(VLOOKUP(Tabla3[[#This Row],[WoS Category]],'N AQU'!$B$13:$C$55,2,0)*100),0)</f>
        <v>0</v>
      </c>
      <c r="I65" s="207">
        <f>IF(OR(Tabla3[[#This Row],[Quartil (1, 2 o 3) com a 1r, últim autor o autor en correspondència]]=1,Tabla3[[#This Row],[Quartil (1, 2 o 3) com a 1r, últim autor o autor en correspondència]]=2),IF(Tabla3[[#This Row],[Posició autoria article indexat]]=$F$2,1,0),0)</f>
        <v>0</v>
      </c>
      <c r="J65" s="207">
        <f>IF(OR(Tabla3[[#This Row],[Quartil (1, 2 o 3) com a 1r, últim autor o autor en correspondència]]=1,Tabla3[[#This Row],[Quartil (1, 2 o 3) com a 1r, últim autor o autor en correspondència]]=2),IF(Tabla3[[#This Row],[Posició autoria article indexat]]=$F$3,1,0),0)</f>
        <v>0</v>
      </c>
      <c r="K65" s="207">
        <f>IF(OR(Tabla3[[#This Row],[Quartil (1, 2 o 3) com a 1r, últim autor o autor en correspondència]]=1,Tabla3[[#This Row],[Quartil (1, 2 o 3) com a 1r, últim autor o autor en correspondència]]=2),IF(Tabla3[[#This Row],[Posició autoria article indexat]]=$F$4,1,0),0)</f>
        <v>0</v>
      </c>
      <c r="L65" s="207">
        <f>IF(AND(I65=0,K65=0,M65=0,O65=0,J65=0,N65=0),IF(Tabla3[[#This Row],[Nomès  per a publicacions no indexades JCR: altres articles o publicacions rellevants (llibres o capítols de llibres que estiguin en editorials incloses al SPI]]&lt;&gt;"",1,0),0)</f>
        <v>0</v>
      </c>
      <c r="M65" s="207">
        <f>IF(OR(Tabla3[[#This Row],[Quartil (1, 2 o 3) com a 1r, últim autor o autor en correspondència]]=3,Tabla3[[#This Row],[Quartil (1, 2 o 3) com a 1r, últim autor o autor en correspondència]]=4),IF(Tabla3[[#This Row],[Posició autoria article indexat]]=$F$2,1,0),0)</f>
        <v>0</v>
      </c>
      <c r="N65" s="207">
        <f>IF(OR(Tabla3[[#This Row],[Quartil (1, 2 o 3) com a 1r, últim autor o autor en correspondència]]=3,Tabla3[[#This Row],[Quartil (1, 2 o 3) com a 1r, últim autor o autor en correspondència]]=4),IF(Tabla3[[#This Row],[Posició autoria article indexat]]=$F$3,1,0),0)</f>
        <v>0</v>
      </c>
      <c r="O65" s="207">
        <f>IF(OR(Tabla3[[#This Row],[Quartil (1, 2 o 3) com a 1r, últim autor o autor en correspondència]]=3,Tabla3[[#This Row],[Quartil (1, 2 o 3) com a 1r, últim autor o autor en correspondència]]=4),IF(Tabla3[[#This Row],[Posició autoria article indexat]]=$F$4,1,0),0)</f>
        <v>0</v>
      </c>
    </row>
    <row r="66" spans="1:15" x14ac:dyDescent="0.25">
      <c r="A66" s="199">
        <v>54</v>
      </c>
      <c r="B66" s="205"/>
      <c r="C66" s="204"/>
      <c r="D66" s="176">
        <f t="shared" si="0"/>
        <v>0</v>
      </c>
      <c r="E66" s="204"/>
      <c r="F66" s="204"/>
      <c r="G66" s="204"/>
      <c r="H66" s="206">
        <f>IFERROR(Tabla3[[#This Row],[Nombre de citesrebudes segos ISI WoK]]/(VLOOKUP(Tabla3[[#This Row],[WoS Category]],'N AQU'!$B$13:$C$55,2,0)*100),0)</f>
        <v>0</v>
      </c>
      <c r="I66" s="207">
        <f>IF(OR(Tabla3[[#This Row],[Quartil (1, 2 o 3) com a 1r, últim autor o autor en correspondència]]=1,Tabla3[[#This Row],[Quartil (1, 2 o 3) com a 1r, últim autor o autor en correspondència]]=2),IF(Tabla3[[#This Row],[Posició autoria article indexat]]=$F$2,1,0),0)</f>
        <v>0</v>
      </c>
      <c r="J66" s="207">
        <f>IF(OR(Tabla3[[#This Row],[Quartil (1, 2 o 3) com a 1r, últim autor o autor en correspondència]]=1,Tabla3[[#This Row],[Quartil (1, 2 o 3) com a 1r, últim autor o autor en correspondència]]=2),IF(Tabla3[[#This Row],[Posició autoria article indexat]]=$F$3,1,0),0)</f>
        <v>0</v>
      </c>
      <c r="K66" s="207">
        <f>IF(OR(Tabla3[[#This Row],[Quartil (1, 2 o 3) com a 1r, últim autor o autor en correspondència]]=1,Tabla3[[#This Row],[Quartil (1, 2 o 3) com a 1r, últim autor o autor en correspondència]]=2),IF(Tabla3[[#This Row],[Posició autoria article indexat]]=$F$4,1,0),0)</f>
        <v>0</v>
      </c>
      <c r="L66" s="207">
        <f>IF(AND(I66=0,K66=0,M66=0,O66=0,J66=0,N66=0),IF(Tabla3[[#This Row],[Nomès  per a publicacions no indexades JCR: altres articles o publicacions rellevants (llibres o capítols de llibres que estiguin en editorials incloses al SPI]]&lt;&gt;"",1,0),0)</f>
        <v>0</v>
      </c>
      <c r="M66" s="207">
        <f>IF(OR(Tabla3[[#This Row],[Quartil (1, 2 o 3) com a 1r, últim autor o autor en correspondència]]=3,Tabla3[[#This Row],[Quartil (1, 2 o 3) com a 1r, últim autor o autor en correspondència]]=4),IF(Tabla3[[#This Row],[Posició autoria article indexat]]=$F$2,1,0),0)</f>
        <v>0</v>
      </c>
      <c r="N66" s="207">
        <f>IF(OR(Tabla3[[#This Row],[Quartil (1, 2 o 3) com a 1r, últim autor o autor en correspondència]]=3,Tabla3[[#This Row],[Quartil (1, 2 o 3) com a 1r, últim autor o autor en correspondència]]=4),IF(Tabla3[[#This Row],[Posició autoria article indexat]]=$F$3,1,0),0)</f>
        <v>0</v>
      </c>
      <c r="O66" s="207">
        <f>IF(OR(Tabla3[[#This Row],[Quartil (1, 2 o 3) com a 1r, últim autor o autor en correspondència]]=3,Tabla3[[#This Row],[Quartil (1, 2 o 3) com a 1r, últim autor o autor en correspondència]]=4),IF(Tabla3[[#This Row],[Posició autoria article indexat]]=$F$4,1,0),0)</f>
        <v>0</v>
      </c>
    </row>
    <row r="67" spans="1:15" x14ac:dyDescent="0.25">
      <c r="A67" s="199">
        <v>55</v>
      </c>
      <c r="B67" s="205"/>
      <c r="C67" s="204"/>
      <c r="D67" s="176">
        <f t="shared" si="0"/>
        <v>0</v>
      </c>
      <c r="E67" s="204"/>
      <c r="F67" s="204"/>
      <c r="G67" s="204"/>
      <c r="H67" s="206">
        <f>IFERROR(Tabla3[[#This Row],[Nombre de citesrebudes segos ISI WoK]]/(VLOOKUP(Tabla3[[#This Row],[WoS Category]],'N AQU'!$B$13:$C$55,2,0)*100),0)</f>
        <v>0</v>
      </c>
      <c r="I67" s="207">
        <f>IF(OR(Tabla3[[#This Row],[Quartil (1, 2 o 3) com a 1r, últim autor o autor en correspondència]]=1,Tabla3[[#This Row],[Quartil (1, 2 o 3) com a 1r, últim autor o autor en correspondència]]=2),IF(Tabla3[[#This Row],[Posició autoria article indexat]]=$F$2,1,0),0)</f>
        <v>0</v>
      </c>
      <c r="J67" s="207">
        <f>IF(OR(Tabla3[[#This Row],[Quartil (1, 2 o 3) com a 1r, últim autor o autor en correspondència]]=1,Tabla3[[#This Row],[Quartil (1, 2 o 3) com a 1r, últim autor o autor en correspondència]]=2),IF(Tabla3[[#This Row],[Posició autoria article indexat]]=$F$3,1,0),0)</f>
        <v>0</v>
      </c>
      <c r="K67" s="207">
        <f>IF(OR(Tabla3[[#This Row],[Quartil (1, 2 o 3) com a 1r, últim autor o autor en correspondència]]=1,Tabla3[[#This Row],[Quartil (1, 2 o 3) com a 1r, últim autor o autor en correspondència]]=2),IF(Tabla3[[#This Row],[Posició autoria article indexat]]=$F$4,1,0),0)</f>
        <v>0</v>
      </c>
      <c r="L67" s="207">
        <f>IF(AND(I67=0,K67=0,M67=0,O67=0,J67=0,N67=0),IF(Tabla3[[#This Row],[Nomès  per a publicacions no indexades JCR: altres articles o publicacions rellevants (llibres o capítols de llibres que estiguin en editorials incloses al SPI]]&lt;&gt;"",1,0),0)</f>
        <v>0</v>
      </c>
      <c r="M67" s="207">
        <f>IF(OR(Tabla3[[#This Row],[Quartil (1, 2 o 3) com a 1r, últim autor o autor en correspondència]]=3,Tabla3[[#This Row],[Quartil (1, 2 o 3) com a 1r, últim autor o autor en correspondència]]=4),IF(Tabla3[[#This Row],[Posició autoria article indexat]]=$F$2,1,0),0)</f>
        <v>0</v>
      </c>
      <c r="N67" s="207">
        <f>IF(OR(Tabla3[[#This Row],[Quartil (1, 2 o 3) com a 1r, últim autor o autor en correspondència]]=3,Tabla3[[#This Row],[Quartil (1, 2 o 3) com a 1r, últim autor o autor en correspondència]]=4),IF(Tabla3[[#This Row],[Posició autoria article indexat]]=$F$3,1,0),0)</f>
        <v>0</v>
      </c>
      <c r="O67" s="207">
        <f>IF(OR(Tabla3[[#This Row],[Quartil (1, 2 o 3) com a 1r, últim autor o autor en correspondència]]=3,Tabla3[[#This Row],[Quartil (1, 2 o 3) com a 1r, últim autor o autor en correspondència]]=4),IF(Tabla3[[#This Row],[Posició autoria article indexat]]=$F$4,1,0),0)</f>
        <v>0</v>
      </c>
    </row>
    <row r="68" spans="1:15" x14ac:dyDescent="0.25">
      <c r="A68" s="199">
        <v>56</v>
      </c>
      <c r="B68" s="205"/>
      <c r="C68" s="204"/>
      <c r="D68" s="176">
        <f t="shared" si="0"/>
        <v>0</v>
      </c>
      <c r="E68" s="204"/>
      <c r="F68" s="204"/>
      <c r="G68" s="204"/>
      <c r="H68" s="206">
        <f>IFERROR(Tabla3[[#This Row],[Nombre de citesrebudes segos ISI WoK]]/(VLOOKUP(Tabla3[[#This Row],[WoS Category]],'N AQU'!$B$13:$C$55,2,0)*100),0)</f>
        <v>0</v>
      </c>
      <c r="I68" s="207">
        <f>IF(OR(Tabla3[[#This Row],[Quartil (1, 2 o 3) com a 1r, últim autor o autor en correspondència]]=1,Tabla3[[#This Row],[Quartil (1, 2 o 3) com a 1r, últim autor o autor en correspondència]]=2),IF(Tabla3[[#This Row],[Posició autoria article indexat]]=$F$2,1,0),0)</f>
        <v>0</v>
      </c>
      <c r="J68" s="207">
        <f>IF(OR(Tabla3[[#This Row],[Quartil (1, 2 o 3) com a 1r, últim autor o autor en correspondència]]=1,Tabla3[[#This Row],[Quartil (1, 2 o 3) com a 1r, últim autor o autor en correspondència]]=2),IF(Tabla3[[#This Row],[Posició autoria article indexat]]=$F$3,1,0),0)</f>
        <v>0</v>
      </c>
      <c r="K68" s="207">
        <f>IF(OR(Tabla3[[#This Row],[Quartil (1, 2 o 3) com a 1r, últim autor o autor en correspondència]]=1,Tabla3[[#This Row],[Quartil (1, 2 o 3) com a 1r, últim autor o autor en correspondència]]=2),IF(Tabla3[[#This Row],[Posició autoria article indexat]]=$F$4,1,0),0)</f>
        <v>0</v>
      </c>
      <c r="L68" s="207">
        <f>IF(AND(I68=0,K68=0,M68=0,O68=0,J68=0,N68=0),IF(Tabla3[[#This Row],[Nomès  per a publicacions no indexades JCR: altres articles o publicacions rellevants (llibres o capítols de llibres que estiguin en editorials incloses al SPI]]&lt;&gt;"",1,0),0)</f>
        <v>0</v>
      </c>
      <c r="M68" s="207">
        <f>IF(OR(Tabla3[[#This Row],[Quartil (1, 2 o 3) com a 1r, últim autor o autor en correspondència]]=3,Tabla3[[#This Row],[Quartil (1, 2 o 3) com a 1r, últim autor o autor en correspondència]]=4),IF(Tabla3[[#This Row],[Posició autoria article indexat]]=$F$2,1,0),0)</f>
        <v>0</v>
      </c>
      <c r="N68" s="207">
        <f>IF(OR(Tabla3[[#This Row],[Quartil (1, 2 o 3) com a 1r, últim autor o autor en correspondència]]=3,Tabla3[[#This Row],[Quartil (1, 2 o 3) com a 1r, últim autor o autor en correspondència]]=4),IF(Tabla3[[#This Row],[Posició autoria article indexat]]=$F$3,1,0),0)</f>
        <v>0</v>
      </c>
      <c r="O68" s="207">
        <f>IF(OR(Tabla3[[#This Row],[Quartil (1, 2 o 3) com a 1r, últim autor o autor en correspondència]]=3,Tabla3[[#This Row],[Quartil (1, 2 o 3) com a 1r, últim autor o autor en correspondència]]=4),IF(Tabla3[[#This Row],[Posició autoria article indexat]]=$F$4,1,0),0)</f>
        <v>0</v>
      </c>
    </row>
    <row r="69" spans="1:15" x14ac:dyDescent="0.25">
      <c r="A69" s="199">
        <v>57</v>
      </c>
      <c r="B69" s="205"/>
      <c r="C69" s="204"/>
      <c r="D69" s="176">
        <f t="shared" si="0"/>
        <v>0</v>
      </c>
      <c r="E69" s="204"/>
      <c r="F69" s="204"/>
      <c r="G69" s="204"/>
      <c r="H69" s="206">
        <f>IFERROR(Tabla3[[#This Row],[Nombre de citesrebudes segos ISI WoK]]/(VLOOKUP(Tabla3[[#This Row],[WoS Category]],'N AQU'!$B$13:$C$55,2,0)*100),0)</f>
        <v>0</v>
      </c>
      <c r="I69" s="207">
        <f>IF(OR(Tabla3[[#This Row],[Quartil (1, 2 o 3) com a 1r, últim autor o autor en correspondència]]=1,Tabla3[[#This Row],[Quartil (1, 2 o 3) com a 1r, últim autor o autor en correspondència]]=2),IF(Tabla3[[#This Row],[Posició autoria article indexat]]=$F$2,1,0),0)</f>
        <v>0</v>
      </c>
      <c r="J69" s="207">
        <f>IF(OR(Tabla3[[#This Row],[Quartil (1, 2 o 3) com a 1r, últim autor o autor en correspondència]]=1,Tabla3[[#This Row],[Quartil (1, 2 o 3) com a 1r, últim autor o autor en correspondència]]=2),IF(Tabla3[[#This Row],[Posició autoria article indexat]]=$F$3,1,0),0)</f>
        <v>0</v>
      </c>
      <c r="K69" s="207">
        <f>IF(OR(Tabla3[[#This Row],[Quartil (1, 2 o 3) com a 1r, últim autor o autor en correspondència]]=1,Tabla3[[#This Row],[Quartil (1, 2 o 3) com a 1r, últim autor o autor en correspondència]]=2),IF(Tabla3[[#This Row],[Posició autoria article indexat]]=$F$4,1,0),0)</f>
        <v>0</v>
      </c>
      <c r="L69" s="207">
        <f>IF(AND(I69=0,K69=0,M69=0,O69=0,J69=0,N69=0),IF(Tabla3[[#This Row],[Nomès  per a publicacions no indexades JCR: altres articles o publicacions rellevants (llibres o capítols de llibres que estiguin en editorials incloses al SPI]]&lt;&gt;"",1,0),0)</f>
        <v>0</v>
      </c>
      <c r="M69" s="207">
        <f>IF(OR(Tabla3[[#This Row],[Quartil (1, 2 o 3) com a 1r, últim autor o autor en correspondència]]=3,Tabla3[[#This Row],[Quartil (1, 2 o 3) com a 1r, últim autor o autor en correspondència]]=4),IF(Tabla3[[#This Row],[Posició autoria article indexat]]=$F$2,1,0),0)</f>
        <v>0</v>
      </c>
      <c r="N69" s="207">
        <f>IF(OR(Tabla3[[#This Row],[Quartil (1, 2 o 3) com a 1r, últim autor o autor en correspondència]]=3,Tabla3[[#This Row],[Quartil (1, 2 o 3) com a 1r, últim autor o autor en correspondència]]=4),IF(Tabla3[[#This Row],[Posició autoria article indexat]]=$F$3,1,0),0)</f>
        <v>0</v>
      </c>
      <c r="O69" s="207">
        <f>IF(OR(Tabla3[[#This Row],[Quartil (1, 2 o 3) com a 1r, últim autor o autor en correspondència]]=3,Tabla3[[#This Row],[Quartil (1, 2 o 3) com a 1r, últim autor o autor en correspondència]]=4),IF(Tabla3[[#This Row],[Posició autoria article indexat]]=$F$4,1,0),0)</f>
        <v>0</v>
      </c>
    </row>
    <row r="70" spans="1:15" x14ac:dyDescent="0.25">
      <c r="A70" s="199">
        <v>58</v>
      </c>
      <c r="B70" s="205"/>
      <c r="C70" s="204"/>
      <c r="D70" s="176">
        <f t="shared" si="0"/>
        <v>0</v>
      </c>
      <c r="E70" s="204"/>
      <c r="F70" s="204"/>
      <c r="G70" s="204"/>
      <c r="H70" s="206">
        <f>IFERROR(Tabla3[[#This Row],[Nombre de citesrebudes segos ISI WoK]]/(VLOOKUP(Tabla3[[#This Row],[WoS Category]],'N AQU'!$B$13:$C$55,2,0)*100),0)</f>
        <v>0</v>
      </c>
      <c r="I70" s="207">
        <f>IF(OR(Tabla3[[#This Row],[Quartil (1, 2 o 3) com a 1r, últim autor o autor en correspondència]]=1,Tabla3[[#This Row],[Quartil (1, 2 o 3) com a 1r, últim autor o autor en correspondència]]=2),IF(Tabla3[[#This Row],[Posició autoria article indexat]]=$F$2,1,0),0)</f>
        <v>0</v>
      </c>
      <c r="J70" s="207">
        <f>IF(OR(Tabla3[[#This Row],[Quartil (1, 2 o 3) com a 1r, últim autor o autor en correspondència]]=1,Tabla3[[#This Row],[Quartil (1, 2 o 3) com a 1r, últim autor o autor en correspondència]]=2),IF(Tabla3[[#This Row],[Posició autoria article indexat]]=$F$3,1,0),0)</f>
        <v>0</v>
      </c>
      <c r="K70" s="207">
        <f>IF(OR(Tabla3[[#This Row],[Quartil (1, 2 o 3) com a 1r, últim autor o autor en correspondència]]=1,Tabla3[[#This Row],[Quartil (1, 2 o 3) com a 1r, últim autor o autor en correspondència]]=2),IF(Tabla3[[#This Row],[Posició autoria article indexat]]=$F$4,1,0),0)</f>
        <v>0</v>
      </c>
      <c r="L70" s="207">
        <f>IF(AND(I70=0,K70=0,M70=0,O70=0,J70=0,N70=0),IF(Tabla3[[#This Row],[Nomès  per a publicacions no indexades JCR: altres articles o publicacions rellevants (llibres o capítols de llibres que estiguin en editorials incloses al SPI]]&lt;&gt;"",1,0),0)</f>
        <v>0</v>
      </c>
      <c r="M70" s="207">
        <f>IF(OR(Tabla3[[#This Row],[Quartil (1, 2 o 3) com a 1r, últim autor o autor en correspondència]]=3,Tabla3[[#This Row],[Quartil (1, 2 o 3) com a 1r, últim autor o autor en correspondència]]=4),IF(Tabla3[[#This Row],[Posició autoria article indexat]]=$F$2,1,0),0)</f>
        <v>0</v>
      </c>
      <c r="N70" s="207">
        <f>IF(OR(Tabla3[[#This Row],[Quartil (1, 2 o 3) com a 1r, últim autor o autor en correspondència]]=3,Tabla3[[#This Row],[Quartil (1, 2 o 3) com a 1r, últim autor o autor en correspondència]]=4),IF(Tabla3[[#This Row],[Posició autoria article indexat]]=$F$3,1,0),0)</f>
        <v>0</v>
      </c>
      <c r="O70" s="207">
        <f>IF(OR(Tabla3[[#This Row],[Quartil (1, 2 o 3) com a 1r, últim autor o autor en correspondència]]=3,Tabla3[[#This Row],[Quartil (1, 2 o 3) com a 1r, últim autor o autor en correspondència]]=4),IF(Tabla3[[#This Row],[Posició autoria article indexat]]=$F$4,1,0),0)</f>
        <v>0</v>
      </c>
    </row>
    <row r="71" spans="1:15" x14ac:dyDescent="0.25">
      <c r="A71" s="199">
        <v>59</v>
      </c>
      <c r="B71" s="205"/>
      <c r="C71" s="204"/>
      <c r="D71" s="176">
        <f t="shared" si="0"/>
        <v>0</v>
      </c>
      <c r="E71" s="204"/>
      <c r="F71" s="204"/>
      <c r="G71" s="204"/>
      <c r="H71" s="206">
        <f>IFERROR(Tabla3[[#This Row],[Nombre de citesrebudes segos ISI WoK]]/(VLOOKUP(Tabla3[[#This Row],[WoS Category]],'N AQU'!$B$13:$C$55,2,0)*100),0)</f>
        <v>0</v>
      </c>
      <c r="I71" s="207">
        <f>IF(OR(Tabla3[[#This Row],[Quartil (1, 2 o 3) com a 1r, últim autor o autor en correspondència]]=1,Tabla3[[#This Row],[Quartil (1, 2 o 3) com a 1r, últim autor o autor en correspondència]]=2),IF(Tabla3[[#This Row],[Posició autoria article indexat]]=$F$2,1,0),0)</f>
        <v>0</v>
      </c>
      <c r="J71" s="207">
        <f>IF(OR(Tabla3[[#This Row],[Quartil (1, 2 o 3) com a 1r, últim autor o autor en correspondència]]=1,Tabla3[[#This Row],[Quartil (1, 2 o 3) com a 1r, últim autor o autor en correspondència]]=2),IF(Tabla3[[#This Row],[Posició autoria article indexat]]=$F$3,1,0),0)</f>
        <v>0</v>
      </c>
      <c r="K71" s="207">
        <f>IF(OR(Tabla3[[#This Row],[Quartil (1, 2 o 3) com a 1r, últim autor o autor en correspondència]]=1,Tabla3[[#This Row],[Quartil (1, 2 o 3) com a 1r, últim autor o autor en correspondència]]=2),IF(Tabla3[[#This Row],[Posició autoria article indexat]]=$F$4,1,0),0)</f>
        <v>0</v>
      </c>
      <c r="L71" s="207">
        <f>IF(AND(I71=0,K71=0,M71=0,O71=0,J71=0,N71=0),IF(Tabla3[[#This Row],[Nomès  per a publicacions no indexades JCR: altres articles o publicacions rellevants (llibres o capítols de llibres que estiguin en editorials incloses al SPI]]&lt;&gt;"",1,0),0)</f>
        <v>0</v>
      </c>
      <c r="M71" s="207">
        <f>IF(OR(Tabla3[[#This Row],[Quartil (1, 2 o 3) com a 1r, últim autor o autor en correspondència]]=3,Tabla3[[#This Row],[Quartil (1, 2 o 3) com a 1r, últim autor o autor en correspondència]]=4),IF(Tabla3[[#This Row],[Posició autoria article indexat]]=$F$2,1,0),0)</f>
        <v>0</v>
      </c>
      <c r="N71" s="207">
        <f>IF(OR(Tabla3[[#This Row],[Quartil (1, 2 o 3) com a 1r, últim autor o autor en correspondència]]=3,Tabla3[[#This Row],[Quartil (1, 2 o 3) com a 1r, últim autor o autor en correspondència]]=4),IF(Tabla3[[#This Row],[Posició autoria article indexat]]=$F$3,1,0),0)</f>
        <v>0</v>
      </c>
      <c r="O71" s="207">
        <f>IF(OR(Tabla3[[#This Row],[Quartil (1, 2 o 3) com a 1r, últim autor o autor en correspondència]]=3,Tabla3[[#This Row],[Quartil (1, 2 o 3) com a 1r, últim autor o autor en correspondència]]=4),IF(Tabla3[[#This Row],[Posició autoria article indexat]]=$F$4,1,0),0)</f>
        <v>0</v>
      </c>
    </row>
    <row r="72" spans="1:15" x14ac:dyDescent="0.25">
      <c r="A72" s="199">
        <v>60</v>
      </c>
      <c r="B72" s="205"/>
      <c r="C72" s="204"/>
      <c r="D72" s="176">
        <f t="shared" si="0"/>
        <v>0</v>
      </c>
      <c r="E72" s="204"/>
      <c r="F72" s="204"/>
      <c r="G72" s="204"/>
      <c r="H72" s="206">
        <f>IFERROR(Tabla3[[#This Row],[Nombre de citesrebudes segos ISI WoK]]/(VLOOKUP(Tabla3[[#This Row],[WoS Category]],'N AQU'!$B$13:$C$55,2,0)*100),0)</f>
        <v>0</v>
      </c>
      <c r="I72" s="207">
        <f>IF(OR(Tabla3[[#This Row],[Quartil (1, 2 o 3) com a 1r, últim autor o autor en correspondència]]=1,Tabla3[[#This Row],[Quartil (1, 2 o 3) com a 1r, últim autor o autor en correspondència]]=2),IF(Tabla3[[#This Row],[Posició autoria article indexat]]=$F$2,1,0),0)</f>
        <v>0</v>
      </c>
      <c r="J72" s="207">
        <f>IF(OR(Tabla3[[#This Row],[Quartil (1, 2 o 3) com a 1r, últim autor o autor en correspondència]]=1,Tabla3[[#This Row],[Quartil (1, 2 o 3) com a 1r, últim autor o autor en correspondència]]=2),IF(Tabla3[[#This Row],[Posició autoria article indexat]]=$F$3,1,0),0)</f>
        <v>0</v>
      </c>
      <c r="K72" s="207">
        <f>IF(OR(Tabla3[[#This Row],[Quartil (1, 2 o 3) com a 1r, últim autor o autor en correspondència]]=1,Tabla3[[#This Row],[Quartil (1, 2 o 3) com a 1r, últim autor o autor en correspondència]]=2),IF(Tabla3[[#This Row],[Posició autoria article indexat]]=$F$4,1,0),0)</f>
        <v>0</v>
      </c>
      <c r="L72" s="207">
        <f>IF(AND(I72=0,K72=0,M72=0,O72=0,J72=0,N72=0),IF(Tabla3[[#This Row],[Nomès  per a publicacions no indexades JCR: altres articles o publicacions rellevants (llibres o capítols de llibres que estiguin en editorials incloses al SPI]]&lt;&gt;"",1,0),0)</f>
        <v>0</v>
      </c>
      <c r="M72" s="207">
        <f>IF(OR(Tabla3[[#This Row],[Quartil (1, 2 o 3) com a 1r, últim autor o autor en correspondència]]=3,Tabla3[[#This Row],[Quartil (1, 2 o 3) com a 1r, últim autor o autor en correspondència]]=4),IF(Tabla3[[#This Row],[Posició autoria article indexat]]=$F$2,1,0),0)</f>
        <v>0</v>
      </c>
      <c r="N72" s="207">
        <f>IF(OR(Tabla3[[#This Row],[Quartil (1, 2 o 3) com a 1r, últim autor o autor en correspondència]]=3,Tabla3[[#This Row],[Quartil (1, 2 o 3) com a 1r, últim autor o autor en correspondència]]=4),IF(Tabla3[[#This Row],[Posició autoria article indexat]]=$F$3,1,0),0)</f>
        <v>0</v>
      </c>
      <c r="O72" s="207">
        <f>IF(OR(Tabla3[[#This Row],[Quartil (1, 2 o 3) com a 1r, últim autor o autor en correspondència]]=3,Tabla3[[#This Row],[Quartil (1, 2 o 3) com a 1r, últim autor o autor en correspondència]]=4),IF(Tabla3[[#This Row],[Posició autoria article indexat]]=$F$4,1,0),0)</f>
        <v>0</v>
      </c>
    </row>
    <row r="73" spans="1:15" x14ac:dyDescent="0.25">
      <c r="A73" s="199">
        <v>61</v>
      </c>
      <c r="B73" s="205"/>
      <c r="C73" s="204"/>
      <c r="D73" s="176">
        <f t="shared" si="0"/>
        <v>0</v>
      </c>
      <c r="E73" s="204"/>
      <c r="F73" s="204"/>
      <c r="G73" s="204"/>
      <c r="H73" s="206">
        <f>IFERROR(Tabla3[[#This Row],[Nombre de citesrebudes segos ISI WoK]]/(VLOOKUP(Tabla3[[#This Row],[WoS Category]],'N AQU'!$B$13:$C$55,2,0)*100),0)</f>
        <v>0</v>
      </c>
      <c r="I73" s="207">
        <f>IF(OR(Tabla3[[#This Row],[Quartil (1, 2 o 3) com a 1r, últim autor o autor en correspondència]]=1,Tabla3[[#This Row],[Quartil (1, 2 o 3) com a 1r, últim autor o autor en correspondència]]=2),IF(Tabla3[[#This Row],[Posició autoria article indexat]]=$F$2,1,0),0)</f>
        <v>0</v>
      </c>
      <c r="J73" s="207">
        <f>IF(OR(Tabla3[[#This Row],[Quartil (1, 2 o 3) com a 1r, últim autor o autor en correspondència]]=1,Tabla3[[#This Row],[Quartil (1, 2 o 3) com a 1r, últim autor o autor en correspondència]]=2),IF(Tabla3[[#This Row],[Posició autoria article indexat]]=$F$3,1,0),0)</f>
        <v>0</v>
      </c>
      <c r="K73" s="207">
        <f>IF(OR(Tabla3[[#This Row],[Quartil (1, 2 o 3) com a 1r, últim autor o autor en correspondència]]=1,Tabla3[[#This Row],[Quartil (1, 2 o 3) com a 1r, últim autor o autor en correspondència]]=2),IF(Tabla3[[#This Row],[Posició autoria article indexat]]=$F$4,1,0),0)</f>
        <v>0</v>
      </c>
      <c r="L73" s="207">
        <f>IF(AND(I73=0,K73=0,M73=0,O73=0,J73=0,N73=0),IF(Tabla3[[#This Row],[Nomès  per a publicacions no indexades JCR: altres articles o publicacions rellevants (llibres o capítols de llibres que estiguin en editorials incloses al SPI]]&lt;&gt;"",1,0),0)</f>
        <v>0</v>
      </c>
      <c r="M73" s="207">
        <f>IF(OR(Tabla3[[#This Row],[Quartil (1, 2 o 3) com a 1r, últim autor o autor en correspondència]]=3,Tabla3[[#This Row],[Quartil (1, 2 o 3) com a 1r, últim autor o autor en correspondència]]=4),IF(Tabla3[[#This Row],[Posició autoria article indexat]]=$F$2,1,0),0)</f>
        <v>0</v>
      </c>
      <c r="N73" s="207">
        <f>IF(OR(Tabla3[[#This Row],[Quartil (1, 2 o 3) com a 1r, últim autor o autor en correspondència]]=3,Tabla3[[#This Row],[Quartil (1, 2 o 3) com a 1r, últim autor o autor en correspondència]]=4),IF(Tabla3[[#This Row],[Posició autoria article indexat]]=$F$3,1,0),0)</f>
        <v>0</v>
      </c>
      <c r="O73" s="207">
        <f>IF(OR(Tabla3[[#This Row],[Quartil (1, 2 o 3) com a 1r, últim autor o autor en correspondència]]=3,Tabla3[[#This Row],[Quartil (1, 2 o 3) com a 1r, últim autor o autor en correspondència]]=4),IF(Tabla3[[#This Row],[Posició autoria article indexat]]=$F$4,1,0),0)</f>
        <v>0</v>
      </c>
    </row>
    <row r="74" spans="1:15" x14ac:dyDescent="0.25">
      <c r="A74" s="199">
        <v>62</v>
      </c>
      <c r="B74" s="205"/>
      <c r="C74" s="204"/>
      <c r="D74" s="176">
        <f t="shared" si="0"/>
        <v>0</v>
      </c>
      <c r="E74" s="204"/>
      <c r="F74" s="204"/>
      <c r="G74" s="204"/>
      <c r="H74" s="206">
        <f>IFERROR(Tabla3[[#This Row],[Nombre de citesrebudes segos ISI WoK]]/(VLOOKUP(Tabla3[[#This Row],[WoS Category]],'N AQU'!$B$13:$C$55,2,0)*100),0)</f>
        <v>0</v>
      </c>
      <c r="I74" s="207">
        <f>IF(OR(Tabla3[[#This Row],[Quartil (1, 2 o 3) com a 1r, últim autor o autor en correspondència]]=1,Tabla3[[#This Row],[Quartil (1, 2 o 3) com a 1r, últim autor o autor en correspondència]]=2),IF(Tabla3[[#This Row],[Posició autoria article indexat]]=$F$2,1,0),0)</f>
        <v>0</v>
      </c>
      <c r="J74" s="207">
        <f>IF(OR(Tabla3[[#This Row],[Quartil (1, 2 o 3) com a 1r, últim autor o autor en correspondència]]=1,Tabla3[[#This Row],[Quartil (1, 2 o 3) com a 1r, últim autor o autor en correspondència]]=2),IF(Tabla3[[#This Row],[Posició autoria article indexat]]=$F$3,1,0),0)</f>
        <v>0</v>
      </c>
      <c r="K74" s="207">
        <f>IF(OR(Tabla3[[#This Row],[Quartil (1, 2 o 3) com a 1r, últim autor o autor en correspondència]]=1,Tabla3[[#This Row],[Quartil (1, 2 o 3) com a 1r, últim autor o autor en correspondència]]=2),IF(Tabla3[[#This Row],[Posició autoria article indexat]]=$F$4,1,0),0)</f>
        <v>0</v>
      </c>
      <c r="L74" s="207">
        <f>IF(AND(I74=0,K74=0,M74=0,O74=0,J74=0,N74=0),IF(Tabla3[[#This Row],[Nomès  per a publicacions no indexades JCR: altres articles o publicacions rellevants (llibres o capítols de llibres que estiguin en editorials incloses al SPI]]&lt;&gt;"",1,0),0)</f>
        <v>0</v>
      </c>
      <c r="M74" s="207">
        <f>IF(OR(Tabla3[[#This Row],[Quartil (1, 2 o 3) com a 1r, últim autor o autor en correspondència]]=3,Tabla3[[#This Row],[Quartil (1, 2 o 3) com a 1r, últim autor o autor en correspondència]]=4),IF(Tabla3[[#This Row],[Posició autoria article indexat]]=$F$2,1,0),0)</f>
        <v>0</v>
      </c>
      <c r="N74" s="207">
        <f>IF(OR(Tabla3[[#This Row],[Quartil (1, 2 o 3) com a 1r, últim autor o autor en correspondència]]=3,Tabla3[[#This Row],[Quartil (1, 2 o 3) com a 1r, últim autor o autor en correspondència]]=4),IF(Tabla3[[#This Row],[Posició autoria article indexat]]=$F$3,1,0),0)</f>
        <v>0</v>
      </c>
      <c r="O74" s="207">
        <f>IF(OR(Tabla3[[#This Row],[Quartil (1, 2 o 3) com a 1r, últim autor o autor en correspondència]]=3,Tabla3[[#This Row],[Quartil (1, 2 o 3) com a 1r, últim autor o autor en correspondència]]=4),IF(Tabla3[[#This Row],[Posició autoria article indexat]]=$F$4,1,0),0)</f>
        <v>0</v>
      </c>
    </row>
    <row r="75" spans="1:15" x14ac:dyDescent="0.25">
      <c r="A75" s="199">
        <v>63</v>
      </c>
      <c r="B75" s="205"/>
      <c r="C75" s="204"/>
      <c r="D75" s="176">
        <f t="shared" si="0"/>
        <v>0</v>
      </c>
      <c r="E75" s="204"/>
      <c r="F75" s="204"/>
      <c r="G75" s="204"/>
      <c r="H75" s="206">
        <f>IFERROR(Tabla3[[#This Row],[Nombre de citesrebudes segos ISI WoK]]/(VLOOKUP(Tabla3[[#This Row],[WoS Category]],'N AQU'!$B$13:$C$55,2,0)*100),0)</f>
        <v>0</v>
      </c>
      <c r="I75" s="207">
        <f>IF(OR(Tabla3[[#This Row],[Quartil (1, 2 o 3) com a 1r, últim autor o autor en correspondència]]=1,Tabla3[[#This Row],[Quartil (1, 2 o 3) com a 1r, últim autor o autor en correspondència]]=2),IF(Tabla3[[#This Row],[Posició autoria article indexat]]=$F$2,1,0),0)</f>
        <v>0</v>
      </c>
      <c r="J75" s="207">
        <f>IF(OR(Tabla3[[#This Row],[Quartil (1, 2 o 3) com a 1r, últim autor o autor en correspondència]]=1,Tabla3[[#This Row],[Quartil (1, 2 o 3) com a 1r, últim autor o autor en correspondència]]=2),IF(Tabla3[[#This Row],[Posició autoria article indexat]]=$F$3,1,0),0)</f>
        <v>0</v>
      </c>
      <c r="K75" s="207">
        <f>IF(OR(Tabla3[[#This Row],[Quartil (1, 2 o 3) com a 1r, últim autor o autor en correspondència]]=1,Tabla3[[#This Row],[Quartil (1, 2 o 3) com a 1r, últim autor o autor en correspondència]]=2),IF(Tabla3[[#This Row],[Posició autoria article indexat]]=$F$4,1,0),0)</f>
        <v>0</v>
      </c>
      <c r="L75" s="207">
        <f>IF(AND(I75=0,K75=0,M75=0,O75=0,J75=0,N75=0),IF(Tabla3[[#This Row],[Nomès  per a publicacions no indexades JCR: altres articles o publicacions rellevants (llibres o capítols de llibres que estiguin en editorials incloses al SPI]]&lt;&gt;"",1,0),0)</f>
        <v>0</v>
      </c>
      <c r="M75" s="207">
        <f>IF(OR(Tabla3[[#This Row],[Quartil (1, 2 o 3) com a 1r, últim autor o autor en correspondència]]=3,Tabla3[[#This Row],[Quartil (1, 2 o 3) com a 1r, últim autor o autor en correspondència]]=4),IF(Tabla3[[#This Row],[Posició autoria article indexat]]=$F$2,1,0),0)</f>
        <v>0</v>
      </c>
      <c r="N75" s="207">
        <f>IF(OR(Tabla3[[#This Row],[Quartil (1, 2 o 3) com a 1r, últim autor o autor en correspondència]]=3,Tabla3[[#This Row],[Quartil (1, 2 o 3) com a 1r, últim autor o autor en correspondència]]=4),IF(Tabla3[[#This Row],[Posició autoria article indexat]]=$F$3,1,0),0)</f>
        <v>0</v>
      </c>
      <c r="O75" s="207">
        <f>IF(OR(Tabla3[[#This Row],[Quartil (1, 2 o 3) com a 1r, últim autor o autor en correspondència]]=3,Tabla3[[#This Row],[Quartil (1, 2 o 3) com a 1r, últim autor o autor en correspondència]]=4),IF(Tabla3[[#This Row],[Posició autoria article indexat]]=$F$4,1,0),0)</f>
        <v>0</v>
      </c>
    </row>
    <row r="76" spans="1:15" x14ac:dyDescent="0.25">
      <c r="A76" s="199">
        <v>64</v>
      </c>
      <c r="B76" s="205"/>
      <c r="C76" s="204"/>
      <c r="D76" s="176">
        <f t="shared" si="0"/>
        <v>0</v>
      </c>
      <c r="E76" s="204"/>
      <c r="F76" s="204"/>
      <c r="G76" s="204"/>
      <c r="H76" s="206">
        <f>IFERROR(Tabla3[[#This Row],[Nombre de citesrebudes segos ISI WoK]]/(VLOOKUP(Tabla3[[#This Row],[WoS Category]],'N AQU'!$B$13:$C$55,2,0)*100),0)</f>
        <v>0</v>
      </c>
      <c r="I76" s="207">
        <f>IF(OR(Tabla3[[#This Row],[Quartil (1, 2 o 3) com a 1r, últim autor o autor en correspondència]]=1,Tabla3[[#This Row],[Quartil (1, 2 o 3) com a 1r, últim autor o autor en correspondència]]=2),IF(Tabla3[[#This Row],[Posició autoria article indexat]]=$F$2,1,0),0)</f>
        <v>0</v>
      </c>
      <c r="J76" s="207">
        <f>IF(OR(Tabla3[[#This Row],[Quartil (1, 2 o 3) com a 1r, últim autor o autor en correspondència]]=1,Tabla3[[#This Row],[Quartil (1, 2 o 3) com a 1r, últim autor o autor en correspondència]]=2),IF(Tabla3[[#This Row],[Posició autoria article indexat]]=$F$3,1,0),0)</f>
        <v>0</v>
      </c>
      <c r="K76" s="207">
        <f>IF(OR(Tabla3[[#This Row],[Quartil (1, 2 o 3) com a 1r, últim autor o autor en correspondència]]=1,Tabla3[[#This Row],[Quartil (1, 2 o 3) com a 1r, últim autor o autor en correspondència]]=2),IF(Tabla3[[#This Row],[Posició autoria article indexat]]=$F$4,1,0),0)</f>
        <v>0</v>
      </c>
      <c r="L76" s="207">
        <f>IF(AND(I76=0,K76=0,M76=0,O76=0,J76=0,N76=0),IF(Tabla3[[#This Row],[Nomès  per a publicacions no indexades JCR: altres articles o publicacions rellevants (llibres o capítols de llibres que estiguin en editorials incloses al SPI]]&lt;&gt;"",1,0),0)</f>
        <v>0</v>
      </c>
      <c r="M76" s="207">
        <f>IF(OR(Tabla3[[#This Row],[Quartil (1, 2 o 3) com a 1r, últim autor o autor en correspondència]]=3,Tabla3[[#This Row],[Quartil (1, 2 o 3) com a 1r, últim autor o autor en correspondència]]=4),IF(Tabla3[[#This Row],[Posició autoria article indexat]]=$F$2,1,0),0)</f>
        <v>0</v>
      </c>
      <c r="N76" s="207">
        <f>IF(OR(Tabla3[[#This Row],[Quartil (1, 2 o 3) com a 1r, últim autor o autor en correspondència]]=3,Tabla3[[#This Row],[Quartil (1, 2 o 3) com a 1r, últim autor o autor en correspondència]]=4),IF(Tabla3[[#This Row],[Posició autoria article indexat]]=$F$3,1,0),0)</f>
        <v>0</v>
      </c>
      <c r="O76" s="207">
        <f>IF(OR(Tabla3[[#This Row],[Quartil (1, 2 o 3) com a 1r, últim autor o autor en correspondència]]=3,Tabla3[[#This Row],[Quartil (1, 2 o 3) com a 1r, últim autor o autor en correspondència]]=4),IF(Tabla3[[#This Row],[Posició autoria article indexat]]=$F$4,1,0),0)</f>
        <v>0</v>
      </c>
    </row>
    <row r="77" spans="1:15" x14ac:dyDescent="0.25">
      <c r="A77" s="199">
        <v>65</v>
      </c>
      <c r="B77" s="205"/>
      <c r="C77" s="204"/>
      <c r="D77" s="176">
        <f t="shared" si="0"/>
        <v>0</v>
      </c>
      <c r="E77" s="204"/>
      <c r="F77" s="204"/>
      <c r="G77" s="204"/>
      <c r="H77" s="206">
        <f>IFERROR(Tabla3[[#This Row],[Nombre de citesrebudes segos ISI WoK]]/(VLOOKUP(Tabla3[[#This Row],[WoS Category]],'N AQU'!$B$13:$C$55,2,0)*100),0)</f>
        <v>0</v>
      </c>
      <c r="I77" s="207">
        <f>IF(OR(Tabla3[[#This Row],[Quartil (1, 2 o 3) com a 1r, últim autor o autor en correspondència]]=1,Tabla3[[#This Row],[Quartil (1, 2 o 3) com a 1r, últim autor o autor en correspondència]]=2),IF(Tabla3[[#This Row],[Posició autoria article indexat]]=$F$2,1,0),0)</f>
        <v>0</v>
      </c>
      <c r="J77" s="207">
        <f>IF(OR(Tabla3[[#This Row],[Quartil (1, 2 o 3) com a 1r, últim autor o autor en correspondència]]=1,Tabla3[[#This Row],[Quartil (1, 2 o 3) com a 1r, últim autor o autor en correspondència]]=2),IF(Tabla3[[#This Row],[Posició autoria article indexat]]=$F$3,1,0),0)</f>
        <v>0</v>
      </c>
      <c r="K77" s="207">
        <f>IF(OR(Tabla3[[#This Row],[Quartil (1, 2 o 3) com a 1r, últim autor o autor en correspondència]]=1,Tabla3[[#This Row],[Quartil (1, 2 o 3) com a 1r, últim autor o autor en correspondència]]=2),IF(Tabla3[[#This Row],[Posició autoria article indexat]]=$F$4,1,0),0)</f>
        <v>0</v>
      </c>
      <c r="L77" s="207">
        <f>IF(AND(I77=0,K77=0,M77=0,O77=0,J77=0,N77=0),IF(Tabla3[[#This Row],[Nomès  per a publicacions no indexades JCR: altres articles o publicacions rellevants (llibres o capítols de llibres que estiguin en editorials incloses al SPI]]&lt;&gt;"",1,0),0)</f>
        <v>0</v>
      </c>
      <c r="M77" s="207">
        <f>IF(OR(Tabla3[[#This Row],[Quartil (1, 2 o 3) com a 1r, últim autor o autor en correspondència]]=3,Tabla3[[#This Row],[Quartil (1, 2 o 3) com a 1r, últim autor o autor en correspondència]]=4),IF(Tabla3[[#This Row],[Posició autoria article indexat]]=$F$2,1,0),0)</f>
        <v>0</v>
      </c>
      <c r="N77" s="207">
        <f>IF(OR(Tabla3[[#This Row],[Quartil (1, 2 o 3) com a 1r, últim autor o autor en correspondència]]=3,Tabla3[[#This Row],[Quartil (1, 2 o 3) com a 1r, últim autor o autor en correspondència]]=4),IF(Tabla3[[#This Row],[Posició autoria article indexat]]=$F$3,1,0),0)</f>
        <v>0</v>
      </c>
      <c r="O77" s="207">
        <f>IF(OR(Tabla3[[#This Row],[Quartil (1, 2 o 3) com a 1r, últim autor o autor en correspondència]]=3,Tabla3[[#This Row],[Quartil (1, 2 o 3) com a 1r, últim autor o autor en correspondència]]=4),IF(Tabla3[[#This Row],[Posició autoria article indexat]]=$F$4,1,0),0)</f>
        <v>0</v>
      </c>
    </row>
    <row r="78" spans="1:15" x14ac:dyDescent="0.25">
      <c r="A78" s="199">
        <v>66</v>
      </c>
      <c r="B78" s="205"/>
      <c r="C78" s="204"/>
      <c r="D78" s="176">
        <f t="shared" si="0"/>
        <v>0</v>
      </c>
      <c r="E78" s="204"/>
      <c r="F78" s="204"/>
      <c r="G78" s="204"/>
      <c r="H78" s="206">
        <f>IFERROR(Tabla3[[#This Row],[Nombre de citesrebudes segos ISI WoK]]/(VLOOKUP(Tabla3[[#This Row],[WoS Category]],'N AQU'!$B$13:$C$55,2,0)*100),0)</f>
        <v>0</v>
      </c>
      <c r="I78" s="207">
        <f>IF(OR(Tabla3[[#This Row],[Quartil (1, 2 o 3) com a 1r, últim autor o autor en correspondència]]=1,Tabla3[[#This Row],[Quartil (1, 2 o 3) com a 1r, últim autor o autor en correspondència]]=2),IF(Tabla3[[#This Row],[Posició autoria article indexat]]=$F$2,1,0),0)</f>
        <v>0</v>
      </c>
      <c r="J78" s="207">
        <f>IF(OR(Tabla3[[#This Row],[Quartil (1, 2 o 3) com a 1r, últim autor o autor en correspondència]]=1,Tabla3[[#This Row],[Quartil (1, 2 o 3) com a 1r, últim autor o autor en correspondència]]=2),IF(Tabla3[[#This Row],[Posició autoria article indexat]]=$F$3,1,0),0)</f>
        <v>0</v>
      </c>
      <c r="K78" s="207">
        <f>IF(OR(Tabla3[[#This Row],[Quartil (1, 2 o 3) com a 1r, últim autor o autor en correspondència]]=1,Tabla3[[#This Row],[Quartil (1, 2 o 3) com a 1r, últim autor o autor en correspondència]]=2),IF(Tabla3[[#This Row],[Posició autoria article indexat]]=$F$4,1,0),0)</f>
        <v>0</v>
      </c>
      <c r="L78" s="207">
        <f>IF(AND(I78=0,K78=0,M78=0,O78=0,J78=0,N78=0),IF(Tabla3[[#This Row],[Nomès  per a publicacions no indexades JCR: altres articles o publicacions rellevants (llibres o capítols de llibres que estiguin en editorials incloses al SPI]]&lt;&gt;"",1,0),0)</f>
        <v>0</v>
      </c>
      <c r="M78" s="207">
        <f>IF(OR(Tabla3[[#This Row],[Quartil (1, 2 o 3) com a 1r, últim autor o autor en correspondència]]=3,Tabla3[[#This Row],[Quartil (1, 2 o 3) com a 1r, últim autor o autor en correspondència]]=4),IF(Tabla3[[#This Row],[Posició autoria article indexat]]=$F$2,1,0),0)</f>
        <v>0</v>
      </c>
      <c r="N78" s="207">
        <f>IF(OR(Tabla3[[#This Row],[Quartil (1, 2 o 3) com a 1r, últim autor o autor en correspondència]]=3,Tabla3[[#This Row],[Quartil (1, 2 o 3) com a 1r, últim autor o autor en correspondència]]=4),IF(Tabla3[[#This Row],[Posició autoria article indexat]]=$F$3,1,0),0)</f>
        <v>0</v>
      </c>
      <c r="O78" s="207">
        <f>IF(OR(Tabla3[[#This Row],[Quartil (1, 2 o 3) com a 1r, últim autor o autor en correspondència]]=3,Tabla3[[#This Row],[Quartil (1, 2 o 3) com a 1r, últim autor o autor en correspondència]]=4),IF(Tabla3[[#This Row],[Posició autoria article indexat]]=$F$4,1,0),0)</f>
        <v>0</v>
      </c>
    </row>
    <row r="79" spans="1:15" x14ac:dyDescent="0.25">
      <c r="A79" s="199">
        <v>67</v>
      </c>
      <c r="B79" s="205"/>
      <c r="C79" s="204"/>
      <c r="D79" s="176">
        <f t="shared" ref="D79:D142" si="1">D78</f>
        <v>0</v>
      </c>
      <c r="E79" s="204"/>
      <c r="F79" s="204"/>
      <c r="G79" s="204"/>
      <c r="H79" s="206">
        <f>IFERROR(Tabla3[[#This Row],[Nombre de citesrebudes segos ISI WoK]]/(VLOOKUP(Tabla3[[#This Row],[WoS Category]],'N AQU'!$B$13:$C$55,2,0)*100),0)</f>
        <v>0</v>
      </c>
      <c r="I79" s="207">
        <f>IF(OR(Tabla3[[#This Row],[Quartil (1, 2 o 3) com a 1r, últim autor o autor en correspondència]]=1,Tabla3[[#This Row],[Quartil (1, 2 o 3) com a 1r, últim autor o autor en correspondència]]=2),IF(Tabla3[[#This Row],[Posició autoria article indexat]]=$F$2,1,0),0)</f>
        <v>0</v>
      </c>
      <c r="J79" s="207">
        <f>IF(OR(Tabla3[[#This Row],[Quartil (1, 2 o 3) com a 1r, últim autor o autor en correspondència]]=1,Tabla3[[#This Row],[Quartil (1, 2 o 3) com a 1r, últim autor o autor en correspondència]]=2),IF(Tabla3[[#This Row],[Posició autoria article indexat]]=$F$3,1,0),0)</f>
        <v>0</v>
      </c>
      <c r="K79" s="207">
        <f>IF(OR(Tabla3[[#This Row],[Quartil (1, 2 o 3) com a 1r, últim autor o autor en correspondència]]=1,Tabla3[[#This Row],[Quartil (1, 2 o 3) com a 1r, últim autor o autor en correspondència]]=2),IF(Tabla3[[#This Row],[Posició autoria article indexat]]=$F$4,1,0),0)</f>
        <v>0</v>
      </c>
      <c r="L79" s="207">
        <f>IF(AND(I79=0,K79=0,M79=0,O79=0,J79=0,N79=0),IF(Tabla3[[#This Row],[Nomès  per a publicacions no indexades JCR: altres articles o publicacions rellevants (llibres o capítols de llibres que estiguin en editorials incloses al SPI]]&lt;&gt;"",1,0),0)</f>
        <v>0</v>
      </c>
      <c r="M79" s="207">
        <f>IF(OR(Tabla3[[#This Row],[Quartil (1, 2 o 3) com a 1r, últim autor o autor en correspondència]]=3,Tabla3[[#This Row],[Quartil (1, 2 o 3) com a 1r, últim autor o autor en correspondència]]=4),IF(Tabla3[[#This Row],[Posició autoria article indexat]]=$F$2,1,0),0)</f>
        <v>0</v>
      </c>
      <c r="N79" s="207">
        <f>IF(OR(Tabla3[[#This Row],[Quartil (1, 2 o 3) com a 1r, últim autor o autor en correspondència]]=3,Tabla3[[#This Row],[Quartil (1, 2 o 3) com a 1r, últim autor o autor en correspondència]]=4),IF(Tabla3[[#This Row],[Posició autoria article indexat]]=$F$3,1,0),0)</f>
        <v>0</v>
      </c>
      <c r="O79" s="207">
        <f>IF(OR(Tabla3[[#This Row],[Quartil (1, 2 o 3) com a 1r, últim autor o autor en correspondència]]=3,Tabla3[[#This Row],[Quartil (1, 2 o 3) com a 1r, últim autor o autor en correspondència]]=4),IF(Tabla3[[#This Row],[Posició autoria article indexat]]=$F$4,1,0),0)</f>
        <v>0</v>
      </c>
    </row>
    <row r="80" spans="1:15" x14ac:dyDescent="0.25">
      <c r="A80" s="199">
        <v>68</v>
      </c>
      <c r="B80" s="205"/>
      <c r="C80" s="204"/>
      <c r="D80" s="176">
        <f t="shared" si="1"/>
        <v>0</v>
      </c>
      <c r="E80" s="204"/>
      <c r="F80" s="204"/>
      <c r="G80" s="204"/>
      <c r="H80" s="206">
        <f>IFERROR(Tabla3[[#This Row],[Nombre de citesrebudes segos ISI WoK]]/(VLOOKUP(Tabla3[[#This Row],[WoS Category]],'N AQU'!$B$13:$C$55,2,0)*100),0)</f>
        <v>0</v>
      </c>
      <c r="I80" s="207">
        <f>IF(OR(Tabla3[[#This Row],[Quartil (1, 2 o 3) com a 1r, últim autor o autor en correspondència]]=1,Tabla3[[#This Row],[Quartil (1, 2 o 3) com a 1r, últim autor o autor en correspondència]]=2),IF(Tabla3[[#This Row],[Posició autoria article indexat]]=$F$2,1,0),0)</f>
        <v>0</v>
      </c>
      <c r="J80" s="207">
        <f>IF(OR(Tabla3[[#This Row],[Quartil (1, 2 o 3) com a 1r, últim autor o autor en correspondència]]=1,Tabla3[[#This Row],[Quartil (1, 2 o 3) com a 1r, últim autor o autor en correspondència]]=2),IF(Tabla3[[#This Row],[Posició autoria article indexat]]=$F$3,1,0),0)</f>
        <v>0</v>
      </c>
      <c r="K80" s="207">
        <f>IF(OR(Tabla3[[#This Row],[Quartil (1, 2 o 3) com a 1r, últim autor o autor en correspondència]]=1,Tabla3[[#This Row],[Quartil (1, 2 o 3) com a 1r, últim autor o autor en correspondència]]=2),IF(Tabla3[[#This Row],[Posició autoria article indexat]]=$F$4,1,0),0)</f>
        <v>0</v>
      </c>
      <c r="L80" s="207">
        <f>IF(AND(I80=0,K80=0,M80=0,O80=0,J80=0,N80=0),IF(Tabla3[[#This Row],[Nomès  per a publicacions no indexades JCR: altres articles o publicacions rellevants (llibres o capítols de llibres que estiguin en editorials incloses al SPI]]&lt;&gt;"",1,0),0)</f>
        <v>0</v>
      </c>
      <c r="M80" s="207">
        <f>IF(OR(Tabla3[[#This Row],[Quartil (1, 2 o 3) com a 1r, últim autor o autor en correspondència]]=3,Tabla3[[#This Row],[Quartil (1, 2 o 3) com a 1r, últim autor o autor en correspondència]]=4),IF(Tabla3[[#This Row],[Posició autoria article indexat]]=$F$2,1,0),0)</f>
        <v>0</v>
      </c>
      <c r="N80" s="207">
        <f>IF(OR(Tabla3[[#This Row],[Quartil (1, 2 o 3) com a 1r, últim autor o autor en correspondència]]=3,Tabla3[[#This Row],[Quartil (1, 2 o 3) com a 1r, últim autor o autor en correspondència]]=4),IF(Tabla3[[#This Row],[Posició autoria article indexat]]=$F$3,1,0),0)</f>
        <v>0</v>
      </c>
      <c r="O80" s="207">
        <f>IF(OR(Tabla3[[#This Row],[Quartil (1, 2 o 3) com a 1r, últim autor o autor en correspondència]]=3,Tabla3[[#This Row],[Quartil (1, 2 o 3) com a 1r, últim autor o autor en correspondència]]=4),IF(Tabla3[[#This Row],[Posició autoria article indexat]]=$F$4,1,0),0)</f>
        <v>0</v>
      </c>
    </row>
    <row r="81" spans="1:15" x14ac:dyDescent="0.25">
      <c r="A81" s="199">
        <v>69</v>
      </c>
      <c r="B81" s="205"/>
      <c r="C81" s="204"/>
      <c r="D81" s="176">
        <f t="shared" si="1"/>
        <v>0</v>
      </c>
      <c r="E81" s="204"/>
      <c r="F81" s="204"/>
      <c r="G81" s="204"/>
      <c r="H81" s="206">
        <f>IFERROR(Tabla3[[#This Row],[Nombre de citesrebudes segos ISI WoK]]/(VLOOKUP(Tabla3[[#This Row],[WoS Category]],'N AQU'!$B$13:$C$55,2,0)*100),0)</f>
        <v>0</v>
      </c>
      <c r="I81" s="207">
        <f>IF(OR(Tabla3[[#This Row],[Quartil (1, 2 o 3) com a 1r, últim autor o autor en correspondència]]=1,Tabla3[[#This Row],[Quartil (1, 2 o 3) com a 1r, últim autor o autor en correspondència]]=2),IF(Tabla3[[#This Row],[Posició autoria article indexat]]=$F$2,1,0),0)</f>
        <v>0</v>
      </c>
      <c r="J81" s="207">
        <f>IF(OR(Tabla3[[#This Row],[Quartil (1, 2 o 3) com a 1r, últim autor o autor en correspondència]]=1,Tabla3[[#This Row],[Quartil (1, 2 o 3) com a 1r, últim autor o autor en correspondència]]=2),IF(Tabla3[[#This Row],[Posició autoria article indexat]]=$F$3,1,0),0)</f>
        <v>0</v>
      </c>
      <c r="K81" s="207">
        <f>IF(OR(Tabla3[[#This Row],[Quartil (1, 2 o 3) com a 1r, últim autor o autor en correspondència]]=1,Tabla3[[#This Row],[Quartil (1, 2 o 3) com a 1r, últim autor o autor en correspondència]]=2),IF(Tabla3[[#This Row],[Posició autoria article indexat]]=$F$4,1,0),0)</f>
        <v>0</v>
      </c>
      <c r="L81" s="207">
        <f>IF(AND(I81=0,K81=0,M81=0,O81=0,J81=0,N81=0),IF(Tabla3[[#This Row],[Nomès  per a publicacions no indexades JCR: altres articles o publicacions rellevants (llibres o capítols de llibres que estiguin en editorials incloses al SPI]]&lt;&gt;"",1,0),0)</f>
        <v>0</v>
      </c>
      <c r="M81" s="207">
        <f>IF(OR(Tabla3[[#This Row],[Quartil (1, 2 o 3) com a 1r, últim autor o autor en correspondència]]=3,Tabla3[[#This Row],[Quartil (1, 2 o 3) com a 1r, últim autor o autor en correspondència]]=4),IF(Tabla3[[#This Row],[Posició autoria article indexat]]=$F$2,1,0),0)</f>
        <v>0</v>
      </c>
      <c r="N81" s="207">
        <f>IF(OR(Tabla3[[#This Row],[Quartil (1, 2 o 3) com a 1r, últim autor o autor en correspondència]]=3,Tabla3[[#This Row],[Quartil (1, 2 o 3) com a 1r, últim autor o autor en correspondència]]=4),IF(Tabla3[[#This Row],[Posició autoria article indexat]]=$F$3,1,0),0)</f>
        <v>0</v>
      </c>
      <c r="O81" s="207">
        <f>IF(OR(Tabla3[[#This Row],[Quartil (1, 2 o 3) com a 1r, últim autor o autor en correspondència]]=3,Tabla3[[#This Row],[Quartil (1, 2 o 3) com a 1r, últim autor o autor en correspondència]]=4),IF(Tabla3[[#This Row],[Posició autoria article indexat]]=$F$4,1,0),0)</f>
        <v>0</v>
      </c>
    </row>
    <row r="82" spans="1:15" x14ac:dyDescent="0.25">
      <c r="A82" s="199">
        <v>70</v>
      </c>
      <c r="B82" s="205"/>
      <c r="C82" s="204"/>
      <c r="D82" s="176">
        <f t="shared" si="1"/>
        <v>0</v>
      </c>
      <c r="E82" s="204"/>
      <c r="F82" s="204"/>
      <c r="G82" s="204"/>
      <c r="H82" s="206">
        <f>IFERROR(Tabla3[[#This Row],[Nombre de citesrebudes segos ISI WoK]]/(VLOOKUP(Tabla3[[#This Row],[WoS Category]],'N AQU'!$B$13:$C$55,2,0)*100),0)</f>
        <v>0</v>
      </c>
      <c r="I82" s="207">
        <f>IF(OR(Tabla3[[#This Row],[Quartil (1, 2 o 3) com a 1r, últim autor o autor en correspondència]]=1,Tabla3[[#This Row],[Quartil (1, 2 o 3) com a 1r, últim autor o autor en correspondència]]=2),IF(Tabla3[[#This Row],[Posició autoria article indexat]]=$F$2,1,0),0)</f>
        <v>0</v>
      </c>
      <c r="J82" s="207">
        <f>IF(OR(Tabla3[[#This Row],[Quartil (1, 2 o 3) com a 1r, últim autor o autor en correspondència]]=1,Tabla3[[#This Row],[Quartil (1, 2 o 3) com a 1r, últim autor o autor en correspondència]]=2),IF(Tabla3[[#This Row],[Posició autoria article indexat]]=$F$3,1,0),0)</f>
        <v>0</v>
      </c>
      <c r="K82" s="207">
        <f>IF(OR(Tabla3[[#This Row],[Quartil (1, 2 o 3) com a 1r, últim autor o autor en correspondència]]=1,Tabla3[[#This Row],[Quartil (1, 2 o 3) com a 1r, últim autor o autor en correspondència]]=2),IF(Tabla3[[#This Row],[Posició autoria article indexat]]=$F$4,1,0),0)</f>
        <v>0</v>
      </c>
      <c r="L82" s="207">
        <f>IF(AND(I82=0,K82=0,M82=0,O82=0,J82=0,N82=0),IF(Tabla3[[#This Row],[Nomès  per a publicacions no indexades JCR: altres articles o publicacions rellevants (llibres o capítols de llibres que estiguin en editorials incloses al SPI]]&lt;&gt;"",1,0),0)</f>
        <v>0</v>
      </c>
      <c r="M82" s="207">
        <f>IF(OR(Tabla3[[#This Row],[Quartil (1, 2 o 3) com a 1r, últim autor o autor en correspondència]]=3,Tabla3[[#This Row],[Quartil (1, 2 o 3) com a 1r, últim autor o autor en correspondència]]=4),IF(Tabla3[[#This Row],[Posició autoria article indexat]]=$F$2,1,0),0)</f>
        <v>0</v>
      </c>
      <c r="N82" s="207">
        <f>IF(OR(Tabla3[[#This Row],[Quartil (1, 2 o 3) com a 1r, últim autor o autor en correspondència]]=3,Tabla3[[#This Row],[Quartil (1, 2 o 3) com a 1r, últim autor o autor en correspondència]]=4),IF(Tabla3[[#This Row],[Posició autoria article indexat]]=$F$3,1,0),0)</f>
        <v>0</v>
      </c>
      <c r="O82" s="207">
        <f>IF(OR(Tabla3[[#This Row],[Quartil (1, 2 o 3) com a 1r, últim autor o autor en correspondència]]=3,Tabla3[[#This Row],[Quartil (1, 2 o 3) com a 1r, últim autor o autor en correspondència]]=4),IF(Tabla3[[#This Row],[Posició autoria article indexat]]=$F$4,1,0),0)</f>
        <v>0</v>
      </c>
    </row>
    <row r="83" spans="1:15" x14ac:dyDescent="0.25">
      <c r="A83" s="199">
        <v>71</v>
      </c>
      <c r="B83" s="205"/>
      <c r="C83" s="204"/>
      <c r="D83" s="176">
        <f t="shared" si="1"/>
        <v>0</v>
      </c>
      <c r="E83" s="204"/>
      <c r="F83" s="204"/>
      <c r="G83" s="204"/>
      <c r="H83" s="206">
        <f>IFERROR(Tabla3[[#This Row],[Nombre de citesrebudes segos ISI WoK]]/(VLOOKUP(Tabla3[[#This Row],[WoS Category]],'N AQU'!$B$13:$C$55,2,0)*100),0)</f>
        <v>0</v>
      </c>
      <c r="I83" s="207">
        <f>IF(OR(Tabla3[[#This Row],[Quartil (1, 2 o 3) com a 1r, últim autor o autor en correspondència]]=1,Tabla3[[#This Row],[Quartil (1, 2 o 3) com a 1r, últim autor o autor en correspondència]]=2),IF(Tabla3[[#This Row],[Posició autoria article indexat]]=$F$2,1,0),0)</f>
        <v>0</v>
      </c>
      <c r="J83" s="207">
        <f>IF(OR(Tabla3[[#This Row],[Quartil (1, 2 o 3) com a 1r, últim autor o autor en correspondència]]=1,Tabla3[[#This Row],[Quartil (1, 2 o 3) com a 1r, últim autor o autor en correspondència]]=2),IF(Tabla3[[#This Row],[Posició autoria article indexat]]=$F$3,1,0),0)</f>
        <v>0</v>
      </c>
      <c r="K83" s="207">
        <f>IF(OR(Tabla3[[#This Row],[Quartil (1, 2 o 3) com a 1r, últim autor o autor en correspondència]]=1,Tabla3[[#This Row],[Quartil (1, 2 o 3) com a 1r, últim autor o autor en correspondència]]=2),IF(Tabla3[[#This Row],[Posició autoria article indexat]]=$F$4,1,0),0)</f>
        <v>0</v>
      </c>
      <c r="L83" s="207">
        <f>IF(AND(I83=0,K83=0,M83=0,O83=0,J83=0,N83=0),IF(Tabla3[[#This Row],[Nomès  per a publicacions no indexades JCR: altres articles o publicacions rellevants (llibres o capítols de llibres que estiguin en editorials incloses al SPI]]&lt;&gt;"",1,0),0)</f>
        <v>0</v>
      </c>
      <c r="M83" s="207">
        <f>IF(OR(Tabla3[[#This Row],[Quartil (1, 2 o 3) com a 1r, últim autor o autor en correspondència]]=3,Tabla3[[#This Row],[Quartil (1, 2 o 3) com a 1r, últim autor o autor en correspondència]]=4),IF(Tabla3[[#This Row],[Posició autoria article indexat]]=$F$2,1,0),0)</f>
        <v>0</v>
      </c>
      <c r="N83" s="207">
        <f>IF(OR(Tabla3[[#This Row],[Quartil (1, 2 o 3) com a 1r, últim autor o autor en correspondència]]=3,Tabla3[[#This Row],[Quartil (1, 2 o 3) com a 1r, últim autor o autor en correspondència]]=4),IF(Tabla3[[#This Row],[Posició autoria article indexat]]=$F$3,1,0),0)</f>
        <v>0</v>
      </c>
      <c r="O83" s="207">
        <f>IF(OR(Tabla3[[#This Row],[Quartil (1, 2 o 3) com a 1r, últim autor o autor en correspondència]]=3,Tabla3[[#This Row],[Quartil (1, 2 o 3) com a 1r, últim autor o autor en correspondència]]=4),IF(Tabla3[[#This Row],[Posició autoria article indexat]]=$F$4,1,0),0)</f>
        <v>0</v>
      </c>
    </row>
    <row r="84" spans="1:15" x14ac:dyDescent="0.25">
      <c r="A84" s="199">
        <v>72</v>
      </c>
      <c r="B84" s="205"/>
      <c r="C84" s="204"/>
      <c r="D84" s="176">
        <f t="shared" si="1"/>
        <v>0</v>
      </c>
      <c r="E84" s="204"/>
      <c r="F84" s="204"/>
      <c r="G84" s="204"/>
      <c r="H84" s="206">
        <f>IFERROR(Tabla3[[#This Row],[Nombre de citesrebudes segos ISI WoK]]/(VLOOKUP(Tabla3[[#This Row],[WoS Category]],'N AQU'!$B$13:$C$55,2,0)*100),0)</f>
        <v>0</v>
      </c>
      <c r="I84" s="207">
        <f>IF(OR(Tabla3[[#This Row],[Quartil (1, 2 o 3) com a 1r, últim autor o autor en correspondència]]=1,Tabla3[[#This Row],[Quartil (1, 2 o 3) com a 1r, últim autor o autor en correspondència]]=2),IF(Tabla3[[#This Row],[Posició autoria article indexat]]=$F$2,1,0),0)</f>
        <v>0</v>
      </c>
      <c r="J84" s="207">
        <f>IF(OR(Tabla3[[#This Row],[Quartil (1, 2 o 3) com a 1r, últim autor o autor en correspondència]]=1,Tabla3[[#This Row],[Quartil (1, 2 o 3) com a 1r, últim autor o autor en correspondència]]=2),IF(Tabla3[[#This Row],[Posició autoria article indexat]]=$F$3,1,0),0)</f>
        <v>0</v>
      </c>
      <c r="K84" s="207">
        <f>IF(OR(Tabla3[[#This Row],[Quartil (1, 2 o 3) com a 1r, últim autor o autor en correspondència]]=1,Tabla3[[#This Row],[Quartil (1, 2 o 3) com a 1r, últim autor o autor en correspondència]]=2),IF(Tabla3[[#This Row],[Posició autoria article indexat]]=$F$4,1,0),0)</f>
        <v>0</v>
      </c>
      <c r="L84" s="207">
        <f>IF(AND(I84=0,K84=0,M84=0,O84=0,J84=0,N84=0),IF(Tabla3[[#This Row],[Nomès  per a publicacions no indexades JCR: altres articles o publicacions rellevants (llibres o capítols de llibres que estiguin en editorials incloses al SPI]]&lt;&gt;"",1,0),0)</f>
        <v>0</v>
      </c>
      <c r="M84" s="207">
        <f>IF(OR(Tabla3[[#This Row],[Quartil (1, 2 o 3) com a 1r, últim autor o autor en correspondència]]=3,Tabla3[[#This Row],[Quartil (1, 2 o 3) com a 1r, últim autor o autor en correspondència]]=4),IF(Tabla3[[#This Row],[Posició autoria article indexat]]=$F$2,1,0),0)</f>
        <v>0</v>
      </c>
      <c r="N84" s="207">
        <f>IF(OR(Tabla3[[#This Row],[Quartil (1, 2 o 3) com a 1r, últim autor o autor en correspondència]]=3,Tabla3[[#This Row],[Quartil (1, 2 o 3) com a 1r, últim autor o autor en correspondència]]=4),IF(Tabla3[[#This Row],[Posició autoria article indexat]]=$F$3,1,0),0)</f>
        <v>0</v>
      </c>
      <c r="O84" s="207">
        <f>IF(OR(Tabla3[[#This Row],[Quartil (1, 2 o 3) com a 1r, últim autor o autor en correspondència]]=3,Tabla3[[#This Row],[Quartil (1, 2 o 3) com a 1r, últim autor o autor en correspondència]]=4),IF(Tabla3[[#This Row],[Posició autoria article indexat]]=$F$4,1,0),0)</f>
        <v>0</v>
      </c>
    </row>
    <row r="85" spans="1:15" x14ac:dyDescent="0.25">
      <c r="A85" s="199">
        <v>73</v>
      </c>
      <c r="B85" s="205"/>
      <c r="C85" s="204"/>
      <c r="D85" s="176">
        <f t="shared" si="1"/>
        <v>0</v>
      </c>
      <c r="E85" s="204"/>
      <c r="F85" s="204"/>
      <c r="G85" s="204"/>
      <c r="H85" s="206">
        <f>IFERROR(Tabla3[[#This Row],[Nombre de citesrebudes segos ISI WoK]]/(VLOOKUP(Tabla3[[#This Row],[WoS Category]],'N AQU'!$B$13:$C$55,2,0)*100),0)</f>
        <v>0</v>
      </c>
      <c r="I85" s="207">
        <f>IF(OR(Tabla3[[#This Row],[Quartil (1, 2 o 3) com a 1r, últim autor o autor en correspondència]]=1,Tabla3[[#This Row],[Quartil (1, 2 o 3) com a 1r, últim autor o autor en correspondència]]=2),IF(Tabla3[[#This Row],[Posició autoria article indexat]]=$F$2,1,0),0)</f>
        <v>0</v>
      </c>
      <c r="J85" s="207">
        <f>IF(OR(Tabla3[[#This Row],[Quartil (1, 2 o 3) com a 1r, últim autor o autor en correspondència]]=1,Tabla3[[#This Row],[Quartil (1, 2 o 3) com a 1r, últim autor o autor en correspondència]]=2),IF(Tabla3[[#This Row],[Posició autoria article indexat]]=$F$3,1,0),0)</f>
        <v>0</v>
      </c>
      <c r="K85" s="207">
        <f>IF(OR(Tabla3[[#This Row],[Quartil (1, 2 o 3) com a 1r, últim autor o autor en correspondència]]=1,Tabla3[[#This Row],[Quartil (1, 2 o 3) com a 1r, últim autor o autor en correspondència]]=2),IF(Tabla3[[#This Row],[Posició autoria article indexat]]=$F$4,1,0),0)</f>
        <v>0</v>
      </c>
      <c r="L85" s="207">
        <f>IF(AND(I85=0,K85=0,M85=0,O85=0,J85=0,N85=0),IF(Tabla3[[#This Row],[Nomès  per a publicacions no indexades JCR: altres articles o publicacions rellevants (llibres o capítols de llibres que estiguin en editorials incloses al SPI]]&lt;&gt;"",1,0),0)</f>
        <v>0</v>
      </c>
      <c r="M85" s="207">
        <f>IF(OR(Tabla3[[#This Row],[Quartil (1, 2 o 3) com a 1r, últim autor o autor en correspondència]]=3,Tabla3[[#This Row],[Quartil (1, 2 o 3) com a 1r, últim autor o autor en correspondència]]=4),IF(Tabla3[[#This Row],[Posició autoria article indexat]]=$F$2,1,0),0)</f>
        <v>0</v>
      </c>
      <c r="N85" s="207">
        <f>IF(OR(Tabla3[[#This Row],[Quartil (1, 2 o 3) com a 1r, últim autor o autor en correspondència]]=3,Tabla3[[#This Row],[Quartil (1, 2 o 3) com a 1r, últim autor o autor en correspondència]]=4),IF(Tabla3[[#This Row],[Posició autoria article indexat]]=$F$3,1,0),0)</f>
        <v>0</v>
      </c>
      <c r="O85" s="207">
        <f>IF(OR(Tabla3[[#This Row],[Quartil (1, 2 o 3) com a 1r, últim autor o autor en correspondència]]=3,Tabla3[[#This Row],[Quartil (1, 2 o 3) com a 1r, últim autor o autor en correspondència]]=4),IF(Tabla3[[#This Row],[Posició autoria article indexat]]=$F$4,1,0),0)</f>
        <v>0</v>
      </c>
    </row>
    <row r="86" spans="1:15" x14ac:dyDescent="0.25">
      <c r="A86" s="199">
        <v>74</v>
      </c>
      <c r="B86" s="205"/>
      <c r="C86" s="204"/>
      <c r="D86" s="176">
        <f t="shared" si="1"/>
        <v>0</v>
      </c>
      <c r="E86" s="204"/>
      <c r="F86" s="204"/>
      <c r="G86" s="204"/>
      <c r="H86" s="206">
        <f>IFERROR(Tabla3[[#This Row],[Nombre de citesrebudes segos ISI WoK]]/(VLOOKUP(Tabla3[[#This Row],[WoS Category]],'N AQU'!$B$13:$C$55,2,0)*100),0)</f>
        <v>0</v>
      </c>
      <c r="I86" s="207">
        <f>IF(OR(Tabla3[[#This Row],[Quartil (1, 2 o 3) com a 1r, últim autor o autor en correspondència]]=1,Tabla3[[#This Row],[Quartil (1, 2 o 3) com a 1r, últim autor o autor en correspondència]]=2),IF(Tabla3[[#This Row],[Posició autoria article indexat]]=$F$2,1,0),0)</f>
        <v>0</v>
      </c>
      <c r="J86" s="207">
        <f>IF(OR(Tabla3[[#This Row],[Quartil (1, 2 o 3) com a 1r, últim autor o autor en correspondència]]=1,Tabla3[[#This Row],[Quartil (1, 2 o 3) com a 1r, últim autor o autor en correspondència]]=2),IF(Tabla3[[#This Row],[Posició autoria article indexat]]=$F$3,1,0),0)</f>
        <v>0</v>
      </c>
      <c r="K86" s="207">
        <f>IF(OR(Tabla3[[#This Row],[Quartil (1, 2 o 3) com a 1r, últim autor o autor en correspondència]]=1,Tabla3[[#This Row],[Quartil (1, 2 o 3) com a 1r, últim autor o autor en correspondència]]=2),IF(Tabla3[[#This Row],[Posició autoria article indexat]]=$F$4,1,0),0)</f>
        <v>0</v>
      </c>
      <c r="L86" s="207">
        <f>IF(AND(I86=0,K86=0,M86=0,O86=0,J86=0,N86=0),IF(Tabla3[[#This Row],[Nomès  per a publicacions no indexades JCR: altres articles o publicacions rellevants (llibres o capítols de llibres que estiguin en editorials incloses al SPI]]&lt;&gt;"",1,0),0)</f>
        <v>0</v>
      </c>
      <c r="M86" s="207">
        <f>IF(OR(Tabla3[[#This Row],[Quartil (1, 2 o 3) com a 1r, últim autor o autor en correspondència]]=3,Tabla3[[#This Row],[Quartil (1, 2 o 3) com a 1r, últim autor o autor en correspondència]]=4),IF(Tabla3[[#This Row],[Posició autoria article indexat]]=$F$2,1,0),0)</f>
        <v>0</v>
      </c>
      <c r="N86" s="207">
        <f>IF(OR(Tabla3[[#This Row],[Quartil (1, 2 o 3) com a 1r, últim autor o autor en correspondència]]=3,Tabla3[[#This Row],[Quartil (1, 2 o 3) com a 1r, últim autor o autor en correspondència]]=4),IF(Tabla3[[#This Row],[Posició autoria article indexat]]=$F$3,1,0),0)</f>
        <v>0</v>
      </c>
      <c r="O86" s="207">
        <f>IF(OR(Tabla3[[#This Row],[Quartil (1, 2 o 3) com a 1r, últim autor o autor en correspondència]]=3,Tabla3[[#This Row],[Quartil (1, 2 o 3) com a 1r, últim autor o autor en correspondència]]=4),IF(Tabla3[[#This Row],[Posició autoria article indexat]]=$F$4,1,0),0)</f>
        <v>0</v>
      </c>
    </row>
    <row r="87" spans="1:15" x14ac:dyDescent="0.25">
      <c r="A87" s="199">
        <v>75</v>
      </c>
      <c r="B87" s="205"/>
      <c r="C87" s="204"/>
      <c r="D87" s="176">
        <f t="shared" si="1"/>
        <v>0</v>
      </c>
      <c r="E87" s="204"/>
      <c r="F87" s="204"/>
      <c r="G87" s="204"/>
      <c r="H87" s="206">
        <f>IFERROR(Tabla3[[#This Row],[Nombre de citesrebudes segos ISI WoK]]/(VLOOKUP(Tabla3[[#This Row],[WoS Category]],'N AQU'!$B$13:$C$55,2,0)*100),0)</f>
        <v>0</v>
      </c>
      <c r="I87" s="207">
        <f>IF(OR(Tabla3[[#This Row],[Quartil (1, 2 o 3) com a 1r, últim autor o autor en correspondència]]=1,Tabla3[[#This Row],[Quartil (1, 2 o 3) com a 1r, últim autor o autor en correspondència]]=2),IF(Tabla3[[#This Row],[Posició autoria article indexat]]=$F$2,1,0),0)</f>
        <v>0</v>
      </c>
      <c r="J87" s="207">
        <f>IF(OR(Tabla3[[#This Row],[Quartil (1, 2 o 3) com a 1r, últim autor o autor en correspondència]]=1,Tabla3[[#This Row],[Quartil (1, 2 o 3) com a 1r, últim autor o autor en correspondència]]=2),IF(Tabla3[[#This Row],[Posició autoria article indexat]]=$F$3,1,0),0)</f>
        <v>0</v>
      </c>
      <c r="K87" s="207">
        <f>IF(OR(Tabla3[[#This Row],[Quartil (1, 2 o 3) com a 1r, últim autor o autor en correspondència]]=1,Tabla3[[#This Row],[Quartil (1, 2 o 3) com a 1r, últim autor o autor en correspondència]]=2),IF(Tabla3[[#This Row],[Posició autoria article indexat]]=$F$4,1,0),0)</f>
        <v>0</v>
      </c>
      <c r="L87" s="207">
        <f>IF(AND(I87=0,K87=0,M87=0,O87=0,J87=0,N87=0),IF(Tabla3[[#This Row],[Nomès  per a publicacions no indexades JCR: altres articles o publicacions rellevants (llibres o capítols de llibres que estiguin en editorials incloses al SPI]]&lt;&gt;"",1,0),0)</f>
        <v>0</v>
      </c>
      <c r="M87" s="207">
        <f>IF(OR(Tabla3[[#This Row],[Quartil (1, 2 o 3) com a 1r, últim autor o autor en correspondència]]=3,Tabla3[[#This Row],[Quartil (1, 2 o 3) com a 1r, últim autor o autor en correspondència]]=4),IF(Tabla3[[#This Row],[Posició autoria article indexat]]=$F$2,1,0),0)</f>
        <v>0</v>
      </c>
      <c r="N87" s="207">
        <f>IF(OR(Tabla3[[#This Row],[Quartil (1, 2 o 3) com a 1r, últim autor o autor en correspondència]]=3,Tabla3[[#This Row],[Quartil (1, 2 o 3) com a 1r, últim autor o autor en correspondència]]=4),IF(Tabla3[[#This Row],[Posició autoria article indexat]]=$F$3,1,0),0)</f>
        <v>0</v>
      </c>
      <c r="O87" s="207">
        <f>IF(OR(Tabla3[[#This Row],[Quartil (1, 2 o 3) com a 1r, últim autor o autor en correspondència]]=3,Tabla3[[#This Row],[Quartil (1, 2 o 3) com a 1r, últim autor o autor en correspondència]]=4),IF(Tabla3[[#This Row],[Posició autoria article indexat]]=$F$4,1,0),0)</f>
        <v>0</v>
      </c>
    </row>
    <row r="88" spans="1:15" x14ac:dyDescent="0.25">
      <c r="A88" s="199">
        <v>76</v>
      </c>
      <c r="B88" s="205"/>
      <c r="C88" s="204"/>
      <c r="D88" s="176">
        <f t="shared" si="1"/>
        <v>0</v>
      </c>
      <c r="E88" s="204"/>
      <c r="F88" s="204"/>
      <c r="G88" s="204"/>
      <c r="H88" s="206">
        <f>IFERROR(Tabla3[[#This Row],[Nombre de citesrebudes segos ISI WoK]]/(VLOOKUP(Tabla3[[#This Row],[WoS Category]],'N AQU'!$B$13:$C$55,2,0)*100),0)</f>
        <v>0</v>
      </c>
      <c r="I88" s="207">
        <f>IF(OR(Tabla3[[#This Row],[Quartil (1, 2 o 3) com a 1r, últim autor o autor en correspondència]]=1,Tabla3[[#This Row],[Quartil (1, 2 o 3) com a 1r, últim autor o autor en correspondència]]=2),IF(Tabla3[[#This Row],[Posició autoria article indexat]]=$F$2,1,0),0)</f>
        <v>0</v>
      </c>
      <c r="J88" s="207">
        <f>IF(OR(Tabla3[[#This Row],[Quartil (1, 2 o 3) com a 1r, últim autor o autor en correspondència]]=1,Tabla3[[#This Row],[Quartil (1, 2 o 3) com a 1r, últim autor o autor en correspondència]]=2),IF(Tabla3[[#This Row],[Posició autoria article indexat]]=$F$3,1,0),0)</f>
        <v>0</v>
      </c>
      <c r="K88" s="207">
        <f>IF(OR(Tabla3[[#This Row],[Quartil (1, 2 o 3) com a 1r, últim autor o autor en correspondència]]=1,Tabla3[[#This Row],[Quartil (1, 2 o 3) com a 1r, últim autor o autor en correspondència]]=2),IF(Tabla3[[#This Row],[Posició autoria article indexat]]=$F$4,1,0),0)</f>
        <v>0</v>
      </c>
      <c r="L88" s="207">
        <f>IF(AND(I88=0,K88=0,M88=0,O88=0,J88=0,N88=0),IF(Tabla3[[#This Row],[Nomès  per a publicacions no indexades JCR: altres articles o publicacions rellevants (llibres o capítols de llibres que estiguin en editorials incloses al SPI]]&lt;&gt;"",1,0),0)</f>
        <v>0</v>
      </c>
      <c r="M88" s="207">
        <f>IF(OR(Tabla3[[#This Row],[Quartil (1, 2 o 3) com a 1r, últim autor o autor en correspondència]]=3,Tabla3[[#This Row],[Quartil (1, 2 o 3) com a 1r, últim autor o autor en correspondència]]=4),IF(Tabla3[[#This Row],[Posició autoria article indexat]]=$F$2,1,0),0)</f>
        <v>0</v>
      </c>
      <c r="N88" s="207">
        <f>IF(OR(Tabla3[[#This Row],[Quartil (1, 2 o 3) com a 1r, últim autor o autor en correspondència]]=3,Tabla3[[#This Row],[Quartil (1, 2 o 3) com a 1r, últim autor o autor en correspondència]]=4),IF(Tabla3[[#This Row],[Posició autoria article indexat]]=$F$3,1,0),0)</f>
        <v>0</v>
      </c>
      <c r="O88" s="207">
        <f>IF(OR(Tabla3[[#This Row],[Quartil (1, 2 o 3) com a 1r, últim autor o autor en correspondència]]=3,Tabla3[[#This Row],[Quartil (1, 2 o 3) com a 1r, últim autor o autor en correspondència]]=4),IF(Tabla3[[#This Row],[Posició autoria article indexat]]=$F$4,1,0),0)</f>
        <v>0</v>
      </c>
    </row>
    <row r="89" spans="1:15" x14ac:dyDescent="0.25">
      <c r="A89" s="199">
        <v>77</v>
      </c>
      <c r="B89" s="205"/>
      <c r="C89" s="204"/>
      <c r="D89" s="176">
        <f t="shared" si="1"/>
        <v>0</v>
      </c>
      <c r="E89" s="204"/>
      <c r="F89" s="204"/>
      <c r="G89" s="204"/>
      <c r="H89" s="206">
        <f>IFERROR(Tabla3[[#This Row],[Nombre de citesrebudes segos ISI WoK]]/(VLOOKUP(Tabla3[[#This Row],[WoS Category]],'N AQU'!$B$13:$C$55,2,0)*100),0)</f>
        <v>0</v>
      </c>
      <c r="I89" s="207">
        <f>IF(OR(Tabla3[[#This Row],[Quartil (1, 2 o 3) com a 1r, últim autor o autor en correspondència]]=1,Tabla3[[#This Row],[Quartil (1, 2 o 3) com a 1r, últim autor o autor en correspondència]]=2),IF(Tabla3[[#This Row],[Posició autoria article indexat]]=$F$2,1,0),0)</f>
        <v>0</v>
      </c>
      <c r="J89" s="207">
        <f>IF(OR(Tabla3[[#This Row],[Quartil (1, 2 o 3) com a 1r, últim autor o autor en correspondència]]=1,Tabla3[[#This Row],[Quartil (1, 2 o 3) com a 1r, últim autor o autor en correspondència]]=2),IF(Tabla3[[#This Row],[Posició autoria article indexat]]=$F$3,1,0),0)</f>
        <v>0</v>
      </c>
      <c r="K89" s="207">
        <f>IF(OR(Tabla3[[#This Row],[Quartil (1, 2 o 3) com a 1r, últim autor o autor en correspondència]]=1,Tabla3[[#This Row],[Quartil (1, 2 o 3) com a 1r, últim autor o autor en correspondència]]=2),IF(Tabla3[[#This Row],[Posició autoria article indexat]]=$F$4,1,0),0)</f>
        <v>0</v>
      </c>
      <c r="L89" s="207">
        <f>IF(AND(I89=0,K89=0,M89=0,O89=0,J89=0,N89=0),IF(Tabla3[[#This Row],[Nomès  per a publicacions no indexades JCR: altres articles o publicacions rellevants (llibres o capítols de llibres que estiguin en editorials incloses al SPI]]&lt;&gt;"",1,0),0)</f>
        <v>0</v>
      </c>
      <c r="M89" s="207">
        <f>IF(OR(Tabla3[[#This Row],[Quartil (1, 2 o 3) com a 1r, últim autor o autor en correspondència]]=3,Tabla3[[#This Row],[Quartil (1, 2 o 3) com a 1r, últim autor o autor en correspondència]]=4),IF(Tabla3[[#This Row],[Posició autoria article indexat]]=$F$2,1,0),0)</f>
        <v>0</v>
      </c>
      <c r="N89" s="207">
        <f>IF(OR(Tabla3[[#This Row],[Quartil (1, 2 o 3) com a 1r, últim autor o autor en correspondència]]=3,Tabla3[[#This Row],[Quartil (1, 2 o 3) com a 1r, últim autor o autor en correspondència]]=4),IF(Tabla3[[#This Row],[Posició autoria article indexat]]=$F$3,1,0),0)</f>
        <v>0</v>
      </c>
      <c r="O89" s="207">
        <f>IF(OR(Tabla3[[#This Row],[Quartil (1, 2 o 3) com a 1r, últim autor o autor en correspondència]]=3,Tabla3[[#This Row],[Quartil (1, 2 o 3) com a 1r, últim autor o autor en correspondència]]=4),IF(Tabla3[[#This Row],[Posició autoria article indexat]]=$F$4,1,0),0)</f>
        <v>0</v>
      </c>
    </row>
    <row r="90" spans="1:15" x14ac:dyDescent="0.25">
      <c r="A90" s="199">
        <v>78</v>
      </c>
      <c r="B90" s="205"/>
      <c r="C90" s="204"/>
      <c r="D90" s="176">
        <f t="shared" si="1"/>
        <v>0</v>
      </c>
      <c r="E90" s="204"/>
      <c r="F90" s="204"/>
      <c r="G90" s="204"/>
      <c r="H90" s="206">
        <f>IFERROR(Tabla3[[#This Row],[Nombre de citesrebudes segos ISI WoK]]/(VLOOKUP(Tabla3[[#This Row],[WoS Category]],'N AQU'!$B$13:$C$55,2,0)*100),0)</f>
        <v>0</v>
      </c>
      <c r="I90" s="207">
        <f>IF(OR(Tabla3[[#This Row],[Quartil (1, 2 o 3) com a 1r, últim autor o autor en correspondència]]=1,Tabla3[[#This Row],[Quartil (1, 2 o 3) com a 1r, últim autor o autor en correspondència]]=2),IF(Tabla3[[#This Row],[Posició autoria article indexat]]=$F$2,1,0),0)</f>
        <v>0</v>
      </c>
      <c r="J90" s="207">
        <f>IF(OR(Tabla3[[#This Row],[Quartil (1, 2 o 3) com a 1r, últim autor o autor en correspondència]]=1,Tabla3[[#This Row],[Quartil (1, 2 o 3) com a 1r, últim autor o autor en correspondència]]=2),IF(Tabla3[[#This Row],[Posició autoria article indexat]]=$F$3,1,0),0)</f>
        <v>0</v>
      </c>
      <c r="K90" s="207">
        <f>IF(OR(Tabla3[[#This Row],[Quartil (1, 2 o 3) com a 1r, últim autor o autor en correspondència]]=1,Tabla3[[#This Row],[Quartil (1, 2 o 3) com a 1r, últim autor o autor en correspondència]]=2),IF(Tabla3[[#This Row],[Posició autoria article indexat]]=$F$4,1,0),0)</f>
        <v>0</v>
      </c>
      <c r="L90" s="207">
        <f>IF(AND(I90=0,K90=0,M90=0,O90=0,J90=0,N90=0),IF(Tabla3[[#This Row],[Nomès  per a publicacions no indexades JCR: altres articles o publicacions rellevants (llibres o capítols de llibres que estiguin en editorials incloses al SPI]]&lt;&gt;"",1,0),0)</f>
        <v>0</v>
      </c>
      <c r="M90" s="207">
        <f>IF(OR(Tabla3[[#This Row],[Quartil (1, 2 o 3) com a 1r, últim autor o autor en correspondència]]=3,Tabla3[[#This Row],[Quartil (1, 2 o 3) com a 1r, últim autor o autor en correspondència]]=4),IF(Tabla3[[#This Row],[Posició autoria article indexat]]=$F$2,1,0),0)</f>
        <v>0</v>
      </c>
      <c r="N90" s="207">
        <f>IF(OR(Tabla3[[#This Row],[Quartil (1, 2 o 3) com a 1r, últim autor o autor en correspondència]]=3,Tabla3[[#This Row],[Quartil (1, 2 o 3) com a 1r, últim autor o autor en correspondència]]=4),IF(Tabla3[[#This Row],[Posició autoria article indexat]]=$F$3,1,0),0)</f>
        <v>0</v>
      </c>
      <c r="O90" s="207">
        <f>IF(OR(Tabla3[[#This Row],[Quartil (1, 2 o 3) com a 1r, últim autor o autor en correspondència]]=3,Tabla3[[#This Row],[Quartil (1, 2 o 3) com a 1r, últim autor o autor en correspondència]]=4),IF(Tabla3[[#This Row],[Posició autoria article indexat]]=$F$4,1,0),0)</f>
        <v>0</v>
      </c>
    </row>
    <row r="91" spans="1:15" x14ac:dyDescent="0.25">
      <c r="A91" s="199">
        <v>79</v>
      </c>
      <c r="B91" s="205"/>
      <c r="C91" s="204"/>
      <c r="D91" s="176">
        <f t="shared" si="1"/>
        <v>0</v>
      </c>
      <c r="E91" s="204"/>
      <c r="F91" s="204"/>
      <c r="G91" s="204"/>
      <c r="H91" s="206">
        <f>IFERROR(Tabla3[[#This Row],[Nombre de citesrebudes segos ISI WoK]]/(VLOOKUP(Tabla3[[#This Row],[WoS Category]],'N AQU'!$B$13:$C$55,2,0)*100),0)</f>
        <v>0</v>
      </c>
      <c r="I91" s="207">
        <f>IF(OR(Tabla3[[#This Row],[Quartil (1, 2 o 3) com a 1r, últim autor o autor en correspondència]]=1,Tabla3[[#This Row],[Quartil (1, 2 o 3) com a 1r, últim autor o autor en correspondència]]=2),IF(Tabla3[[#This Row],[Posició autoria article indexat]]=$F$2,1,0),0)</f>
        <v>0</v>
      </c>
      <c r="J91" s="207">
        <f>IF(OR(Tabla3[[#This Row],[Quartil (1, 2 o 3) com a 1r, últim autor o autor en correspondència]]=1,Tabla3[[#This Row],[Quartil (1, 2 o 3) com a 1r, últim autor o autor en correspondència]]=2),IF(Tabla3[[#This Row],[Posició autoria article indexat]]=$F$3,1,0),0)</f>
        <v>0</v>
      </c>
      <c r="K91" s="207">
        <f>IF(OR(Tabla3[[#This Row],[Quartil (1, 2 o 3) com a 1r, últim autor o autor en correspondència]]=1,Tabla3[[#This Row],[Quartil (1, 2 o 3) com a 1r, últim autor o autor en correspondència]]=2),IF(Tabla3[[#This Row],[Posició autoria article indexat]]=$F$4,1,0),0)</f>
        <v>0</v>
      </c>
      <c r="L91" s="207">
        <f>IF(AND(I91=0,K91=0,M91=0,O91=0,J91=0,N91=0),IF(Tabla3[[#This Row],[Nomès  per a publicacions no indexades JCR: altres articles o publicacions rellevants (llibres o capítols de llibres que estiguin en editorials incloses al SPI]]&lt;&gt;"",1,0),0)</f>
        <v>0</v>
      </c>
      <c r="M91" s="207">
        <f>IF(OR(Tabla3[[#This Row],[Quartil (1, 2 o 3) com a 1r, últim autor o autor en correspondència]]=3,Tabla3[[#This Row],[Quartil (1, 2 o 3) com a 1r, últim autor o autor en correspondència]]=4),IF(Tabla3[[#This Row],[Posició autoria article indexat]]=$F$2,1,0),0)</f>
        <v>0</v>
      </c>
      <c r="N91" s="207">
        <f>IF(OR(Tabla3[[#This Row],[Quartil (1, 2 o 3) com a 1r, últim autor o autor en correspondència]]=3,Tabla3[[#This Row],[Quartil (1, 2 o 3) com a 1r, últim autor o autor en correspondència]]=4),IF(Tabla3[[#This Row],[Posició autoria article indexat]]=$F$3,1,0),0)</f>
        <v>0</v>
      </c>
      <c r="O91" s="207">
        <f>IF(OR(Tabla3[[#This Row],[Quartil (1, 2 o 3) com a 1r, últim autor o autor en correspondència]]=3,Tabla3[[#This Row],[Quartil (1, 2 o 3) com a 1r, últim autor o autor en correspondència]]=4),IF(Tabla3[[#This Row],[Posició autoria article indexat]]=$F$4,1,0),0)</f>
        <v>0</v>
      </c>
    </row>
    <row r="92" spans="1:15" x14ac:dyDescent="0.25">
      <c r="A92" s="199">
        <v>80</v>
      </c>
      <c r="B92" s="205"/>
      <c r="C92" s="204"/>
      <c r="D92" s="176">
        <f t="shared" si="1"/>
        <v>0</v>
      </c>
      <c r="E92" s="204"/>
      <c r="F92" s="204"/>
      <c r="G92" s="204"/>
      <c r="H92" s="206">
        <f>IFERROR(Tabla3[[#This Row],[Nombre de citesrebudes segos ISI WoK]]/(VLOOKUP(Tabla3[[#This Row],[WoS Category]],'N AQU'!$B$13:$C$55,2,0)*100),0)</f>
        <v>0</v>
      </c>
      <c r="I92" s="207">
        <f>IF(OR(Tabla3[[#This Row],[Quartil (1, 2 o 3) com a 1r, últim autor o autor en correspondència]]=1,Tabla3[[#This Row],[Quartil (1, 2 o 3) com a 1r, últim autor o autor en correspondència]]=2),IF(Tabla3[[#This Row],[Posició autoria article indexat]]=$F$2,1,0),0)</f>
        <v>0</v>
      </c>
      <c r="J92" s="207">
        <f>IF(OR(Tabla3[[#This Row],[Quartil (1, 2 o 3) com a 1r, últim autor o autor en correspondència]]=1,Tabla3[[#This Row],[Quartil (1, 2 o 3) com a 1r, últim autor o autor en correspondència]]=2),IF(Tabla3[[#This Row],[Posició autoria article indexat]]=$F$3,1,0),0)</f>
        <v>0</v>
      </c>
      <c r="K92" s="207">
        <f>IF(OR(Tabla3[[#This Row],[Quartil (1, 2 o 3) com a 1r, últim autor o autor en correspondència]]=1,Tabla3[[#This Row],[Quartil (1, 2 o 3) com a 1r, últim autor o autor en correspondència]]=2),IF(Tabla3[[#This Row],[Posició autoria article indexat]]=$F$4,1,0),0)</f>
        <v>0</v>
      </c>
      <c r="L92" s="207">
        <f>IF(AND(I92=0,K92=0,M92=0,O92=0,J92=0,N92=0),IF(Tabla3[[#This Row],[Nomès  per a publicacions no indexades JCR: altres articles o publicacions rellevants (llibres o capítols de llibres que estiguin en editorials incloses al SPI]]&lt;&gt;"",1,0),0)</f>
        <v>0</v>
      </c>
      <c r="M92" s="207">
        <f>IF(OR(Tabla3[[#This Row],[Quartil (1, 2 o 3) com a 1r, últim autor o autor en correspondència]]=3,Tabla3[[#This Row],[Quartil (1, 2 o 3) com a 1r, últim autor o autor en correspondència]]=4),IF(Tabla3[[#This Row],[Posició autoria article indexat]]=$F$2,1,0),0)</f>
        <v>0</v>
      </c>
      <c r="N92" s="207">
        <f>IF(OR(Tabla3[[#This Row],[Quartil (1, 2 o 3) com a 1r, últim autor o autor en correspondència]]=3,Tabla3[[#This Row],[Quartil (1, 2 o 3) com a 1r, últim autor o autor en correspondència]]=4),IF(Tabla3[[#This Row],[Posició autoria article indexat]]=$F$3,1,0),0)</f>
        <v>0</v>
      </c>
      <c r="O92" s="207">
        <f>IF(OR(Tabla3[[#This Row],[Quartil (1, 2 o 3) com a 1r, últim autor o autor en correspondència]]=3,Tabla3[[#This Row],[Quartil (1, 2 o 3) com a 1r, últim autor o autor en correspondència]]=4),IF(Tabla3[[#This Row],[Posició autoria article indexat]]=$F$4,1,0),0)</f>
        <v>0</v>
      </c>
    </row>
    <row r="93" spans="1:15" x14ac:dyDescent="0.25">
      <c r="A93" s="199">
        <v>81</v>
      </c>
      <c r="B93" s="205"/>
      <c r="C93" s="204"/>
      <c r="D93" s="176">
        <f t="shared" si="1"/>
        <v>0</v>
      </c>
      <c r="E93" s="204"/>
      <c r="F93" s="204"/>
      <c r="G93" s="204"/>
      <c r="H93" s="206">
        <f>IFERROR(Tabla3[[#This Row],[Nombre de citesrebudes segos ISI WoK]]/(VLOOKUP(Tabla3[[#This Row],[WoS Category]],'N AQU'!$B$13:$C$55,2,0)*100),0)</f>
        <v>0</v>
      </c>
      <c r="I93" s="207">
        <f>IF(OR(Tabla3[[#This Row],[Quartil (1, 2 o 3) com a 1r, últim autor o autor en correspondència]]=1,Tabla3[[#This Row],[Quartil (1, 2 o 3) com a 1r, últim autor o autor en correspondència]]=2),IF(Tabla3[[#This Row],[Posició autoria article indexat]]=$F$2,1,0),0)</f>
        <v>0</v>
      </c>
      <c r="J93" s="207">
        <f>IF(OR(Tabla3[[#This Row],[Quartil (1, 2 o 3) com a 1r, últim autor o autor en correspondència]]=1,Tabla3[[#This Row],[Quartil (1, 2 o 3) com a 1r, últim autor o autor en correspondència]]=2),IF(Tabla3[[#This Row],[Posició autoria article indexat]]=$F$3,1,0),0)</f>
        <v>0</v>
      </c>
      <c r="K93" s="207">
        <f>IF(OR(Tabla3[[#This Row],[Quartil (1, 2 o 3) com a 1r, últim autor o autor en correspondència]]=1,Tabla3[[#This Row],[Quartil (1, 2 o 3) com a 1r, últim autor o autor en correspondència]]=2),IF(Tabla3[[#This Row],[Posició autoria article indexat]]=$F$4,1,0),0)</f>
        <v>0</v>
      </c>
      <c r="L93" s="207">
        <f>IF(AND(I93=0,K93=0,M93=0,O93=0,J93=0,N93=0),IF(Tabla3[[#This Row],[Nomès  per a publicacions no indexades JCR: altres articles o publicacions rellevants (llibres o capítols de llibres que estiguin en editorials incloses al SPI]]&lt;&gt;"",1,0),0)</f>
        <v>0</v>
      </c>
      <c r="M93" s="207">
        <f>IF(OR(Tabla3[[#This Row],[Quartil (1, 2 o 3) com a 1r, últim autor o autor en correspondència]]=3,Tabla3[[#This Row],[Quartil (1, 2 o 3) com a 1r, últim autor o autor en correspondència]]=4),IF(Tabla3[[#This Row],[Posició autoria article indexat]]=$F$2,1,0),0)</f>
        <v>0</v>
      </c>
      <c r="N93" s="207">
        <f>IF(OR(Tabla3[[#This Row],[Quartil (1, 2 o 3) com a 1r, últim autor o autor en correspondència]]=3,Tabla3[[#This Row],[Quartil (1, 2 o 3) com a 1r, últim autor o autor en correspondència]]=4),IF(Tabla3[[#This Row],[Posició autoria article indexat]]=$F$3,1,0),0)</f>
        <v>0</v>
      </c>
      <c r="O93" s="207">
        <f>IF(OR(Tabla3[[#This Row],[Quartil (1, 2 o 3) com a 1r, últim autor o autor en correspondència]]=3,Tabla3[[#This Row],[Quartil (1, 2 o 3) com a 1r, últim autor o autor en correspondència]]=4),IF(Tabla3[[#This Row],[Posició autoria article indexat]]=$F$4,1,0),0)</f>
        <v>0</v>
      </c>
    </row>
    <row r="94" spans="1:15" x14ac:dyDescent="0.25">
      <c r="A94" s="199">
        <v>82</v>
      </c>
      <c r="B94" s="205"/>
      <c r="C94" s="204"/>
      <c r="D94" s="176">
        <f t="shared" si="1"/>
        <v>0</v>
      </c>
      <c r="E94" s="204"/>
      <c r="F94" s="204"/>
      <c r="G94" s="204"/>
      <c r="H94" s="206">
        <f>IFERROR(Tabla3[[#This Row],[Nombre de citesrebudes segos ISI WoK]]/(VLOOKUP(Tabla3[[#This Row],[WoS Category]],'N AQU'!$B$13:$C$55,2,0)*100),0)</f>
        <v>0</v>
      </c>
      <c r="I94" s="207">
        <f>IF(OR(Tabla3[[#This Row],[Quartil (1, 2 o 3) com a 1r, últim autor o autor en correspondència]]=1,Tabla3[[#This Row],[Quartil (1, 2 o 3) com a 1r, últim autor o autor en correspondència]]=2),IF(Tabla3[[#This Row],[Posició autoria article indexat]]=$F$2,1,0),0)</f>
        <v>0</v>
      </c>
      <c r="J94" s="207">
        <f>IF(OR(Tabla3[[#This Row],[Quartil (1, 2 o 3) com a 1r, últim autor o autor en correspondència]]=1,Tabla3[[#This Row],[Quartil (1, 2 o 3) com a 1r, últim autor o autor en correspondència]]=2),IF(Tabla3[[#This Row],[Posició autoria article indexat]]=$F$3,1,0),0)</f>
        <v>0</v>
      </c>
      <c r="K94" s="207">
        <f>IF(OR(Tabla3[[#This Row],[Quartil (1, 2 o 3) com a 1r, últim autor o autor en correspondència]]=1,Tabla3[[#This Row],[Quartil (1, 2 o 3) com a 1r, últim autor o autor en correspondència]]=2),IF(Tabla3[[#This Row],[Posició autoria article indexat]]=$F$4,1,0),0)</f>
        <v>0</v>
      </c>
      <c r="L94" s="207">
        <f>IF(AND(I94=0,K94=0,M94=0,O94=0,J94=0,N94=0),IF(Tabla3[[#This Row],[Nomès  per a publicacions no indexades JCR: altres articles o publicacions rellevants (llibres o capítols de llibres que estiguin en editorials incloses al SPI]]&lt;&gt;"",1,0),0)</f>
        <v>0</v>
      </c>
      <c r="M94" s="207">
        <f>IF(OR(Tabla3[[#This Row],[Quartil (1, 2 o 3) com a 1r, últim autor o autor en correspondència]]=3,Tabla3[[#This Row],[Quartil (1, 2 o 3) com a 1r, últim autor o autor en correspondència]]=4),IF(Tabla3[[#This Row],[Posició autoria article indexat]]=$F$2,1,0),0)</f>
        <v>0</v>
      </c>
      <c r="N94" s="207">
        <f>IF(OR(Tabla3[[#This Row],[Quartil (1, 2 o 3) com a 1r, últim autor o autor en correspondència]]=3,Tabla3[[#This Row],[Quartil (1, 2 o 3) com a 1r, últim autor o autor en correspondència]]=4),IF(Tabla3[[#This Row],[Posició autoria article indexat]]=$F$3,1,0),0)</f>
        <v>0</v>
      </c>
      <c r="O94" s="207">
        <f>IF(OR(Tabla3[[#This Row],[Quartil (1, 2 o 3) com a 1r, últim autor o autor en correspondència]]=3,Tabla3[[#This Row],[Quartil (1, 2 o 3) com a 1r, últim autor o autor en correspondència]]=4),IF(Tabla3[[#This Row],[Posició autoria article indexat]]=$F$4,1,0),0)</f>
        <v>0</v>
      </c>
    </row>
    <row r="95" spans="1:15" x14ac:dyDescent="0.25">
      <c r="A95" s="199">
        <v>83</v>
      </c>
      <c r="B95" s="205"/>
      <c r="C95" s="204"/>
      <c r="D95" s="176">
        <f t="shared" si="1"/>
        <v>0</v>
      </c>
      <c r="E95" s="204"/>
      <c r="F95" s="204"/>
      <c r="G95" s="204"/>
      <c r="H95" s="206">
        <f>IFERROR(Tabla3[[#This Row],[Nombre de citesrebudes segos ISI WoK]]/(VLOOKUP(Tabla3[[#This Row],[WoS Category]],'N AQU'!$B$13:$C$55,2,0)*100),0)</f>
        <v>0</v>
      </c>
      <c r="I95" s="207">
        <f>IF(OR(Tabla3[[#This Row],[Quartil (1, 2 o 3) com a 1r, últim autor o autor en correspondència]]=1,Tabla3[[#This Row],[Quartil (1, 2 o 3) com a 1r, últim autor o autor en correspondència]]=2),IF(Tabla3[[#This Row],[Posició autoria article indexat]]=$F$2,1,0),0)</f>
        <v>0</v>
      </c>
      <c r="J95" s="207">
        <f>IF(OR(Tabla3[[#This Row],[Quartil (1, 2 o 3) com a 1r, últim autor o autor en correspondència]]=1,Tabla3[[#This Row],[Quartil (1, 2 o 3) com a 1r, últim autor o autor en correspondència]]=2),IF(Tabla3[[#This Row],[Posició autoria article indexat]]=$F$3,1,0),0)</f>
        <v>0</v>
      </c>
      <c r="K95" s="207">
        <f>IF(OR(Tabla3[[#This Row],[Quartil (1, 2 o 3) com a 1r, últim autor o autor en correspondència]]=1,Tabla3[[#This Row],[Quartil (1, 2 o 3) com a 1r, últim autor o autor en correspondència]]=2),IF(Tabla3[[#This Row],[Posició autoria article indexat]]=$F$4,1,0),0)</f>
        <v>0</v>
      </c>
      <c r="L95" s="207">
        <f>IF(AND(I95=0,K95=0,M95=0,O95=0,J95=0,N95=0),IF(Tabla3[[#This Row],[Nomès  per a publicacions no indexades JCR: altres articles o publicacions rellevants (llibres o capítols de llibres que estiguin en editorials incloses al SPI]]&lt;&gt;"",1,0),0)</f>
        <v>0</v>
      </c>
      <c r="M95" s="207">
        <f>IF(OR(Tabla3[[#This Row],[Quartil (1, 2 o 3) com a 1r, últim autor o autor en correspondència]]=3,Tabla3[[#This Row],[Quartil (1, 2 o 3) com a 1r, últim autor o autor en correspondència]]=4),IF(Tabla3[[#This Row],[Posició autoria article indexat]]=$F$2,1,0),0)</f>
        <v>0</v>
      </c>
      <c r="N95" s="207">
        <f>IF(OR(Tabla3[[#This Row],[Quartil (1, 2 o 3) com a 1r, últim autor o autor en correspondència]]=3,Tabla3[[#This Row],[Quartil (1, 2 o 3) com a 1r, últim autor o autor en correspondència]]=4),IF(Tabla3[[#This Row],[Posició autoria article indexat]]=$F$3,1,0),0)</f>
        <v>0</v>
      </c>
      <c r="O95" s="207">
        <f>IF(OR(Tabla3[[#This Row],[Quartil (1, 2 o 3) com a 1r, últim autor o autor en correspondència]]=3,Tabla3[[#This Row],[Quartil (1, 2 o 3) com a 1r, últim autor o autor en correspondència]]=4),IF(Tabla3[[#This Row],[Posició autoria article indexat]]=$F$4,1,0),0)</f>
        <v>0</v>
      </c>
    </row>
    <row r="96" spans="1:15" x14ac:dyDescent="0.25">
      <c r="A96" s="199">
        <v>84</v>
      </c>
      <c r="B96" s="205"/>
      <c r="C96" s="204"/>
      <c r="D96" s="176">
        <f t="shared" si="1"/>
        <v>0</v>
      </c>
      <c r="E96" s="204"/>
      <c r="F96" s="204"/>
      <c r="G96" s="204"/>
      <c r="H96" s="206">
        <f>IFERROR(Tabla3[[#This Row],[Nombre de citesrebudes segos ISI WoK]]/(VLOOKUP(Tabla3[[#This Row],[WoS Category]],'N AQU'!$B$13:$C$55,2,0)*100),0)</f>
        <v>0</v>
      </c>
      <c r="I96" s="207">
        <f>IF(OR(Tabla3[[#This Row],[Quartil (1, 2 o 3) com a 1r, últim autor o autor en correspondència]]=1,Tabla3[[#This Row],[Quartil (1, 2 o 3) com a 1r, últim autor o autor en correspondència]]=2),IF(Tabla3[[#This Row],[Posició autoria article indexat]]=$F$2,1,0),0)</f>
        <v>0</v>
      </c>
      <c r="J96" s="207">
        <f>IF(OR(Tabla3[[#This Row],[Quartil (1, 2 o 3) com a 1r, últim autor o autor en correspondència]]=1,Tabla3[[#This Row],[Quartil (1, 2 o 3) com a 1r, últim autor o autor en correspondència]]=2),IF(Tabla3[[#This Row],[Posició autoria article indexat]]=$F$3,1,0),0)</f>
        <v>0</v>
      </c>
      <c r="K96" s="207">
        <f>IF(OR(Tabla3[[#This Row],[Quartil (1, 2 o 3) com a 1r, últim autor o autor en correspondència]]=1,Tabla3[[#This Row],[Quartil (1, 2 o 3) com a 1r, últim autor o autor en correspondència]]=2),IF(Tabla3[[#This Row],[Posició autoria article indexat]]=$F$4,1,0),0)</f>
        <v>0</v>
      </c>
      <c r="L96" s="207">
        <f>IF(AND(I96=0,K96=0,M96=0,O96=0,J96=0,N96=0),IF(Tabla3[[#This Row],[Nomès  per a publicacions no indexades JCR: altres articles o publicacions rellevants (llibres o capítols de llibres que estiguin en editorials incloses al SPI]]&lt;&gt;"",1,0),0)</f>
        <v>0</v>
      </c>
      <c r="M96" s="207">
        <f>IF(OR(Tabla3[[#This Row],[Quartil (1, 2 o 3) com a 1r, últim autor o autor en correspondència]]=3,Tabla3[[#This Row],[Quartil (1, 2 o 3) com a 1r, últim autor o autor en correspondència]]=4),IF(Tabla3[[#This Row],[Posició autoria article indexat]]=$F$2,1,0),0)</f>
        <v>0</v>
      </c>
      <c r="N96" s="207">
        <f>IF(OR(Tabla3[[#This Row],[Quartil (1, 2 o 3) com a 1r, últim autor o autor en correspondència]]=3,Tabla3[[#This Row],[Quartil (1, 2 o 3) com a 1r, últim autor o autor en correspondència]]=4),IF(Tabla3[[#This Row],[Posició autoria article indexat]]=$F$3,1,0),0)</f>
        <v>0</v>
      </c>
      <c r="O96" s="207">
        <f>IF(OR(Tabla3[[#This Row],[Quartil (1, 2 o 3) com a 1r, últim autor o autor en correspondència]]=3,Tabla3[[#This Row],[Quartil (1, 2 o 3) com a 1r, últim autor o autor en correspondència]]=4),IF(Tabla3[[#This Row],[Posició autoria article indexat]]=$F$4,1,0),0)</f>
        <v>0</v>
      </c>
    </row>
    <row r="97" spans="1:15" x14ac:dyDescent="0.25">
      <c r="A97" s="199">
        <v>85</v>
      </c>
      <c r="B97" s="205"/>
      <c r="C97" s="204"/>
      <c r="D97" s="176">
        <f t="shared" si="1"/>
        <v>0</v>
      </c>
      <c r="E97" s="204"/>
      <c r="F97" s="204"/>
      <c r="G97" s="204"/>
      <c r="H97" s="206">
        <f>IFERROR(Tabla3[[#This Row],[Nombre de citesrebudes segos ISI WoK]]/(VLOOKUP(Tabla3[[#This Row],[WoS Category]],'N AQU'!$B$13:$C$55,2,0)*100),0)</f>
        <v>0</v>
      </c>
      <c r="I97" s="207">
        <f>IF(OR(Tabla3[[#This Row],[Quartil (1, 2 o 3) com a 1r, últim autor o autor en correspondència]]=1,Tabla3[[#This Row],[Quartil (1, 2 o 3) com a 1r, últim autor o autor en correspondència]]=2),IF(Tabla3[[#This Row],[Posició autoria article indexat]]=$F$2,1,0),0)</f>
        <v>0</v>
      </c>
      <c r="J97" s="207">
        <f>IF(OR(Tabla3[[#This Row],[Quartil (1, 2 o 3) com a 1r, últim autor o autor en correspondència]]=1,Tabla3[[#This Row],[Quartil (1, 2 o 3) com a 1r, últim autor o autor en correspondència]]=2),IF(Tabla3[[#This Row],[Posició autoria article indexat]]=$F$3,1,0),0)</f>
        <v>0</v>
      </c>
      <c r="K97" s="207">
        <f>IF(OR(Tabla3[[#This Row],[Quartil (1, 2 o 3) com a 1r, últim autor o autor en correspondència]]=1,Tabla3[[#This Row],[Quartil (1, 2 o 3) com a 1r, últim autor o autor en correspondència]]=2),IF(Tabla3[[#This Row],[Posició autoria article indexat]]=$F$4,1,0),0)</f>
        <v>0</v>
      </c>
      <c r="L97" s="207">
        <f>IF(AND(I97=0,K97=0,M97=0,O97=0,J97=0,N97=0),IF(Tabla3[[#This Row],[Nomès  per a publicacions no indexades JCR: altres articles o publicacions rellevants (llibres o capítols de llibres que estiguin en editorials incloses al SPI]]&lt;&gt;"",1,0),0)</f>
        <v>0</v>
      </c>
      <c r="M97" s="207">
        <f>IF(OR(Tabla3[[#This Row],[Quartil (1, 2 o 3) com a 1r, últim autor o autor en correspondència]]=3,Tabla3[[#This Row],[Quartil (1, 2 o 3) com a 1r, últim autor o autor en correspondència]]=4),IF(Tabla3[[#This Row],[Posició autoria article indexat]]=$F$2,1,0),0)</f>
        <v>0</v>
      </c>
      <c r="N97" s="207">
        <f>IF(OR(Tabla3[[#This Row],[Quartil (1, 2 o 3) com a 1r, últim autor o autor en correspondència]]=3,Tabla3[[#This Row],[Quartil (1, 2 o 3) com a 1r, últim autor o autor en correspondència]]=4),IF(Tabla3[[#This Row],[Posició autoria article indexat]]=$F$3,1,0),0)</f>
        <v>0</v>
      </c>
      <c r="O97" s="207">
        <f>IF(OR(Tabla3[[#This Row],[Quartil (1, 2 o 3) com a 1r, últim autor o autor en correspondència]]=3,Tabla3[[#This Row],[Quartil (1, 2 o 3) com a 1r, últim autor o autor en correspondència]]=4),IF(Tabla3[[#This Row],[Posició autoria article indexat]]=$F$4,1,0),0)</f>
        <v>0</v>
      </c>
    </row>
    <row r="98" spans="1:15" x14ac:dyDescent="0.25">
      <c r="A98" s="199">
        <v>86</v>
      </c>
      <c r="B98" s="205"/>
      <c r="C98" s="204"/>
      <c r="D98" s="176">
        <f t="shared" si="1"/>
        <v>0</v>
      </c>
      <c r="E98" s="204"/>
      <c r="F98" s="204"/>
      <c r="G98" s="204"/>
      <c r="H98" s="206">
        <f>IFERROR(Tabla3[[#This Row],[Nombre de citesrebudes segos ISI WoK]]/(VLOOKUP(Tabla3[[#This Row],[WoS Category]],'N AQU'!$B$13:$C$55,2,0)*100),0)</f>
        <v>0</v>
      </c>
      <c r="I98" s="207">
        <f>IF(OR(Tabla3[[#This Row],[Quartil (1, 2 o 3) com a 1r, últim autor o autor en correspondència]]=1,Tabla3[[#This Row],[Quartil (1, 2 o 3) com a 1r, últim autor o autor en correspondència]]=2),IF(Tabla3[[#This Row],[Posició autoria article indexat]]=$F$2,1,0),0)</f>
        <v>0</v>
      </c>
      <c r="J98" s="207">
        <f>IF(OR(Tabla3[[#This Row],[Quartil (1, 2 o 3) com a 1r, últim autor o autor en correspondència]]=1,Tabla3[[#This Row],[Quartil (1, 2 o 3) com a 1r, últim autor o autor en correspondència]]=2),IF(Tabla3[[#This Row],[Posició autoria article indexat]]=$F$3,1,0),0)</f>
        <v>0</v>
      </c>
      <c r="K98" s="207">
        <f>IF(OR(Tabla3[[#This Row],[Quartil (1, 2 o 3) com a 1r, últim autor o autor en correspondència]]=1,Tabla3[[#This Row],[Quartil (1, 2 o 3) com a 1r, últim autor o autor en correspondència]]=2),IF(Tabla3[[#This Row],[Posició autoria article indexat]]=$F$4,1,0),0)</f>
        <v>0</v>
      </c>
      <c r="L98" s="207">
        <f>IF(AND(I98=0,K98=0,M98=0,O98=0,J98=0,N98=0),IF(Tabla3[[#This Row],[Nomès  per a publicacions no indexades JCR: altres articles o publicacions rellevants (llibres o capítols de llibres que estiguin en editorials incloses al SPI]]&lt;&gt;"",1,0),0)</f>
        <v>0</v>
      </c>
      <c r="M98" s="207">
        <f>IF(OR(Tabla3[[#This Row],[Quartil (1, 2 o 3) com a 1r, últim autor o autor en correspondència]]=3,Tabla3[[#This Row],[Quartil (1, 2 o 3) com a 1r, últim autor o autor en correspondència]]=4),IF(Tabla3[[#This Row],[Posició autoria article indexat]]=$F$2,1,0),0)</f>
        <v>0</v>
      </c>
      <c r="N98" s="207">
        <f>IF(OR(Tabla3[[#This Row],[Quartil (1, 2 o 3) com a 1r, últim autor o autor en correspondència]]=3,Tabla3[[#This Row],[Quartil (1, 2 o 3) com a 1r, últim autor o autor en correspondència]]=4),IF(Tabla3[[#This Row],[Posició autoria article indexat]]=$F$3,1,0),0)</f>
        <v>0</v>
      </c>
      <c r="O98" s="207">
        <f>IF(OR(Tabla3[[#This Row],[Quartil (1, 2 o 3) com a 1r, últim autor o autor en correspondència]]=3,Tabla3[[#This Row],[Quartil (1, 2 o 3) com a 1r, últim autor o autor en correspondència]]=4),IF(Tabla3[[#This Row],[Posició autoria article indexat]]=$F$4,1,0),0)</f>
        <v>0</v>
      </c>
    </row>
    <row r="99" spans="1:15" x14ac:dyDescent="0.25">
      <c r="A99" s="199">
        <v>87</v>
      </c>
      <c r="B99" s="205"/>
      <c r="C99" s="204"/>
      <c r="D99" s="176">
        <f t="shared" si="1"/>
        <v>0</v>
      </c>
      <c r="E99" s="204"/>
      <c r="F99" s="204"/>
      <c r="G99" s="204"/>
      <c r="H99" s="206">
        <f>IFERROR(Tabla3[[#This Row],[Nombre de citesrebudes segos ISI WoK]]/(VLOOKUP(Tabla3[[#This Row],[WoS Category]],'N AQU'!$B$13:$C$55,2,0)*100),0)</f>
        <v>0</v>
      </c>
      <c r="I99" s="207">
        <f>IF(OR(Tabla3[[#This Row],[Quartil (1, 2 o 3) com a 1r, últim autor o autor en correspondència]]=1,Tabla3[[#This Row],[Quartil (1, 2 o 3) com a 1r, últim autor o autor en correspondència]]=2),IF(Tabla3[[#This Row],[Posició autoria article indexat]]=$F$2,1,0),0)</f>
        <v>0</v>
      </c>
      <c r="J99" s="207">
        <f>IF(OR(Tabla3[[#This Row],[Quartil (1, 2 o 3) com a 1r, últim autor o autor en correspondència]]=1,Tabla3[[#This Row],[Quartil (1, 2 o 3) com a 1r, últim autor o autor en correspondència]]=2),IF(Tabla3[[#This Row],[Posició autoria article indexat]]=$F$3,1,0),0)</f>
        <v>0</v>
      </c>
      <c r="K99" s="207">
        <f>IF(OR(Tabla3[[#This Row],[Quartil (1, 2 o 3) com a 1r, últim autor o autor en correspondència]]=1,Tabla3[[#This Row],[Quartil (1, 2 o 3) com a 1r, últim autor o autor en correspondència]]=2),IF(Tabla3[[#This Row],[Posició autoria article indexat]]=$F$4,1,0),0)</f>
        <v>0</v>
      </c>
      <c r="L99" s="207">
        <f>IF(AND(I99=0,K99=0,M99=0,O99=0,J99=0,N99=0),IF(Tabla3[[#This Row],[Nomès  per a publicacions no indexades JCR: altres articles o publicacions rellevants (llibres o capítols de llibres que estiguin en editorials incloses al SPI]]&lt;&gt;"",1,0),0)</f>
        <v>0</v>
      </c>
      <c r="M99" s="207">
        <f>IF(OR(Tabla3[[#This Row],[Quartil (1, 2 o 3) com a 1r, últim autor o autor en correspondència]]=3,Tabla3[[#This Row],[Quartil (1, 2 o 3) com a 1r, últim autor o autor en correspondència]]=4),IF(Tabla3[[#This Row],[Posició autoria article indexat]]=$F$2,1,0),0)</f>
        <v>0</v>
      </c>
      <c r="N99" s="207">
        <f>IF(OR(Tabla3[[#This Row],[Quartil (1, 2 o 3) com a 1r, últim autor o autor en correspondència]]=3,Tabla3[[#This Row],[Quartil (1, 2 o 3) com a 1r, últim autor o autor en correspondència]]=4),IF(Tabla3[[#This Row],[Posició autoria article indexat]]=$F$3,1,0),0)</f>
        <v>0</v>
      </c>
      <c r="O99" s="207">
        <f>IF(OR(Tabla3[[#This Row],[Quartil (1, 2 o 3) com a 1r, últim autor o autor en correspondència]]=3,Tabla3[[#This Row],[Quartil (1, 2 o 3) com a 1r, últim autor o autor en correspondència]]=4),IF(Tabla3[[#This Row],[Posició autoria article indexat]]=$F$4,1,0),0)</f>
        <v>0</v>
      </c>
    </row>
    <row r="100" spans="1:15" x14ac:dyDescent="0.25">
      <c r="A100" s="199">
        <v>88</v>
      </c>
      <c r="B100" s="205"/>
      <c r="C100" s="204"/>
      <c r="D100" s="176">
        <f t="shared" si="1"/>
        <v>0</v>
      </c>
      <c r="E100" s="204"/>
      <c r="F100" s="204"/>
      <c r="G100" s="204"/>
      <c r="H100" s="206">
        <f>IFERROR(Tabla3[[#This Row],[Nombre de citesrebudes segos ISI WoK]]/(VLOOKUP(Tabla3[[#This Row],[WoS Category]],'N AQU'!$B$13:$C$55,2,0)*100),0)</f>
        <v>0</v>
      </c>
      <c r="I100" s="207">
        <f>IF(OR(Tabla3[[#This Row],[Quartil (1, 2 o 3) com a 1r, últim autor o autor en correspondència]]=1,Tabla3[[#This Row],[Quartil (1, 2 o 3) com a 1r, últim autor o autor en correspondència]]=2),IF(Tabla3[[#This Row],[Posició autoria article indexat]]=$F$2,1,0),0)</f>
        <v>0</v>
      </c>
      <c r="J100" s="207">
        <f>IF(OR(Tabla3[[#This Row],[Quartil (1, 2 o 3) com a 1r, últim autor o autor en correspondència]]=1,Tabla3[[#This Row],[Quartil (1, 2 o 3) com a 1r, últim autor o autor en correspondència]]=2),IF(Tabla3[[#This Row],[Posició autoria article indexat]]=$F$3,1,0),0)</f>
        <v>0</v>
      </c>
      <c r="K100" s="207">
        <f>IF(OR(Tabla3[[#This Row],[Quartil (1, 2 o 3) com a 1r, últim autor o autor en correspondència]]=1,Tabla3[[#This Row],[Quartil (1, 2 o 3) com a 1r, últim autor o autor en correspondència]]=2),IF(Tabla3[[#This Row],[Posició autoria article indexat]]=$F$4,1,0),0)</f>
        <v>0</v>
      </c>
      <c r="L100" s="207">
        <f>IF(AND(I100=0,K100=0,M100=0,O100=0,J100=0,N100=0),IF(Tabla3[[#This Row],[Nomès  per a publicacions no indexades JCR: altres articles o publicacions rellevants (llibres o capítols de llibres que estiguin en editorials incloses al SPI]]&lt;&gt;"",1,0),0)</f>
        <v>0</v>
      </c>
      <c r="M100" s="207">
        <f>IF(OR(Tabla3[[#This Row],[Quartil (1, 2 o 3) com a 1r, últim autor o autor en correspondència]]=3,Tabla3[[#This Row],[Quartil (1, 2 o 3) com a 1r, últim autor o autor en correspondència]]=4),IF(Tabla3[[#This Row],[Posició autoria article indexat]]=$F$2,1,0),0)</f>
        <v>0</v>
      </c>
      <c r="N100" s="207">
        <f>IF(OR(Tabla3[[#This Row],[Quartil (1, 2 o 3) com a 1r, últim autor o autor en correspondència]]=3,Tabla3[[#This Row],[Quartil (1, 2 o 3) com a 1r, últim autor o autor en correspondència]]=4),IF(Tabla3[[#This Row],[Posició autoria article indexat]]=$F$3,1,0),0)</f>
        <v>0</v>
      </c>
      <c r="O100" s="207">
        <f>IF(OR(Tabla3[[#This Row],[Quartil (1, 2 o 3) com a 1r, últim autor o autor en correspondència]]=3,Tabla3[[#This Row],[Quartil (1, 2 o 3) com a 1r, últim autor o autor en correspondència]]=4),IF(Tabla3[[#This Row],[Posició autoria article indexat]]=$F$4,1,0),0)</f>
        <v>0</v>
      </c>
    </row>
    <row r="101" spans="1:15" x14ac:dyDescent="0.25">
      <c r="A101" s="199">
        <v>89</v>
      </c>
      <c r="B101" s="205"/>
      <c r="C101" s="204"/>
      <c r="D101" s="176">
        <f t="shared" si="1"/>
        <v>0</v>
      </c>
      <c r="E101" s="204"/>
      <c r="F101" s="204"/>
      <c r="G101" s="204"/>
      <c r="H101" s="206">
        <f>IFERROR(Tabla3[[#This Row],[Nombre de citesrebudes segos ISI WoK]]/(VLOOKUP(Tabla3[[#This Row],[WoS Category]],'N AQU'!$B$13:$C$55,2,0)*100),0)</f>
        <v>0</v>
      </c>
      <c r="I101" s="207">
        <f>IF(OR(Tabla3[[#This Row],[Quartil (1, 2 o 3) com a 1r, últim autor o autor en correspondència]]=1,Tabla3[[#This Row],[Quartil (1, 2 o 3) com a 1r, últim autor o autor en correspondència]]=2),IF(Tabla3[[#This Row],[Posició autoria article indexat]]=$F$2,1,0),0)</f>
        <v>0</v>
      </c>
      <c r="J101" s="207">
        <f>IF(OR(Tabla3[[#This Row],[Quartil (1, 2 o 3) com a 1r, últim autor o autor en correspondència]]=1,Tabla3[[#This Row],[Quartil (1, 2 o 3) com a 1r, últim autor o autor en correspondència]]=2),IF(Tabla3[[#This Row],[Posició autoria article indexat]]=$F$3,1,0),0)</f>
        <v>0</v>
      </c>
      <c r="K101" s="207">
        <f>IF(OR(Tabla3[[#This Row],[Quartil (1, 2 o 3) com a 1r, últim autor o autor en correspondència]]=1,Tabla3[[#This Row],[Quartil (1, 2 o 3) com a 1r, últim autor o autor en correspondència]]=2),IF(Tabla3[[#This Row],[Posició autoria article indexat]]=$F$4,1,0),0)</f>
        <v>0</v>
      </c>
      <c r="L101" s="207">
        <f>IF(AND(I101=0,K101=0,M101=0,O101=0,J101=0,N101=0),IF(Tabla3[[#This Row],[Nomès  per a publicacions no indexades JCR: altres articles o publicacions rellevants (llibres o capítols de llibres que estiguin en editorials incloses al SPI]]&lt;&gt;"",1,0),0)</f>
        <v>0</v>
      </c>
      <c r="M101" s="207">
        <f>IF(OR(Tabla3[[#This Row],[Quartil (1, 2 o 3) com a 1r, últim autor o autor en correspondència]]=3,Tabla3[[#This Row],[Quartil (1, 2 o 3) com a 1r, últim autor o autor en correspondència]]=4),IF(Tabla3[[#This Row],[Posició autoria article indexat]]=$F$2,1,0),0)</f>
        <v>0</v>
      </c>
      <c r="N101" s="207">
        <f>IF(OR(Tabla3[[#This Row],[Quartil (1, 2 o 3) com a 1r, últim autor o autor en correspondència]]=3,Tabla3[[#This Row],[Quartil (1, 2 o 3) com a 1r, últim autor o autor en correspondència]]=4),IF(Tabla3[[#This Row],[Posició autoria article indexat]]=$F$3,1,0),0)</f>
        <v>0</v>
      </c>
      <c r="O101" s="207">
        <f>IF(OR(Tabla3[[#This Row],[Quartil (1, 2 o 3) com a 1r, últim autor o autor en correspondència]]=3,Tabla3[[#This Row],[Quartil (1, 2 o 3) com a 1r, últim autor o autor en correspondència]]=4),IF(Tabla3[[#This Row],[Posició autoria article indexat]]=$F$4,1,0),0)</f>
        <v>0</v>
      </c>
    </row>
    <row r="102" spans="1:15" x14ac:dyDescent="0.25">
      <c r="A102" s="199">
        <v>90</v>
      </c>
      <c r="B102" s="205"/>
      <c r="C102" s="204"/>
      <c r="D102" s="176">
        <f t="shared" si="1"/>
        <v>0</v>
      </c>
      <c r="E102" s="204"/>
      <c r="F102" s="204"/>
      <c r="G102" s="204"/>
      <c r="H102" s="206">
        <f>IFERROR(Tabla3[[#This Row],[Nombre de citesrebudes segos ISI WoK]]/(VLOOKUP(Tabla3[[#This Row],[WoS Category]],'N AQU'!$B$13:$C$55,2,0)*100),0)</f>
        <v>0</v>
      </c>
      <c r="I102" s="207">
        <f>IF(OR(Tabla3[[#This Row],[Quartil (1, 2 o 3) com a 1r, últim autor o autor en correspondència]]=1,Tabla3[[#This Row],[Quartil (1, 2 o 3) com a 1r, últim autor o autor en correspondència]]=2),IF(Tabla3[[#This Row],[Posició autoria article indexat]]=$F$2,1,0),0)</f>
        <v>0</v>
      </c>
      <c r="J102" s="207">
        <f>IF(OR(Tabla3[[#This Row],[Quartil (1, 2 o 3) com a 1r, últim autor o autor en correspondència]]=1,Tabla3[[#This Row],[Quartil (1, 2 o 3) com a 1r, últim autor o autor en correspondència]]=2),IF(Tabla3[[#This Row],[Posició autoria article indexat]]=$F$3,1,0),0)</f>
        <v>0</v>
      </c>
      <c r="K102" s="207">
        <f>IF(OR(Tabla3[[#This Row],[Quartil (1, 2 o 3) com a 1r, últim autor o autor en correspondència]]=1,Tabla3[[#This Row],[Quartil (1, 2 o 3) com a 1r, últim autor o autor en correspondència]]=2),IF(Tabla3[[#This Row],[Posició autoria article indexat]]=$F$4,1,0),0)</f>
        <v>0</v>
      </c>
      <c r="L102" s="207">
        <f>IF(AND(I102=0,K102=0,M102=0,O102=0,J102=0,N102=0),IF(Tabla3[[#This Row],[Nomès  per a publicacions no indexades JCR: altres articles o publicacions rellevants (llibres o capítols de llibres que estiguin en editorials incloses al SPI]]&lt;&gt;"",1,0),0)</f>
        <v>0</v>
      </c>
      <c r="M102" s="207">
        <f>IF(OR(Tabla3[[#This Row],[Quartil (1, 2 o 3) com a 1r, últim autor o autor en correspondència]]=3,Tabla3[[#This Row],[Quartil (1, 2 o 3) com a 1r, últim autor o autor en correspondència]]=4),IF(Tabla3[[#This Row],[Posició autoria article indexat]]=$F$2,1,0),0)</f>
        <v>0</v>
      </c>
      <c r="N102" s="207">
        <f>IF(OR(Tabla3[[#This Row],[Quartil (1, 2 o 3) com a 1r, últim autor o autor en correspondència]]=3,Tabla3[[#This Row],[Quartil (1, 2 o 3) com a 1r, últim autor o autor en correspondència]]=4),IF(Tabla3[[#This Row],[Posició autoria article indexat]]=$F$3,1,0),0)</f>
        <v>0</v>
      </c>
      <c r="O102" s="207">
        <f>IF(OR(Tabla3[[#This Row],[Quartil (1, 2 o 3) com a 1r, últim autor o autor en correspondència]]=3,Tabla3[[#This Row],[Quartil (1, 2 o 3) com a 1r, últim autor o autor en correspondència]]=4),IF(Tabla3[[#This Row],[Posició autoria article indexat]]=$F$4,1,0),0)</f>
        <v>0</v>
      </c>
    </row>
    <row r="103" spans="1:15" x14ac:dyDescent="0.25">
      <c r="A103" s="199">
        <v>91</v>
      </c>
      <c r="B103" s="205"/>
      <c r="C103" s="204"/>
      <c r="D103" s="176">
        <f t="shared" si="1"/>
        <v>0</v>
      </c>
      <c r="E103" s="204"/>
      <c r="F103" s="204"/>
      <c r="G103" s="204"/>
      <c r="H103" s="206">
        <f>IFERROR(Tabla3[[#This Row],[Nombre de citesrebudes segos ISI WoK]]/(VLOOKUP(Tabla3[[#This Row],[WoS Category]],'N AQU'!$B$13:$C$55,2,0)*100),0)</f>
        <v>0</v>
      </c>
      <c r="I103" s="207">
        <f>IF(OR(Tabla3[[#This Row],[Quartil (1, 2 o 3) com a 1r, últim autor o autor en correspondència]]=1,Tabla3[[#This Row],[Quartil (1, 2 o 3) com a 1r, últim autor o autor en correspondència]]=2),IF(Tabla3[[#This Row],[Posició autoria article indexat]]=$F$2,1,0),0)</f>
        <v>0</v>
      </c>
      <c r="J103" s="207">
        <f>IF(OR(Tabla3[[#This Row],[Quartil (1, 2 o 3) com a 1r, últim autor o autor en correspondència]]=1,Tabla3[[#This Row],[Quartil (1, 2 o 3) com a 1r, últim autor o autor en correspondència]]=2),IF(Tabla3[[#This Row],[Posició autoria article indexat]]=$F$3,1,0),0)</f>
        <v>0</v>
      </c>
      <c r="K103" s="207">
        <f>IF(OR(Tabla3[[#This Row],[Quartil (1, 2 o 3) com a 1r, últim autor o autor en correspondència]]=1,Tabla3[[#This Row],[Quartil (1, 2 o 3) com a 1r, últim autor o autor en correspondència]]=2),IF(Tabla3[[#This Row],[Posició autoria article indexat]]=$F$4,1,0),0)</f>
        <v>0</v>
      </c>
      <c r="L103" s="207">
        <f>IF(AND(I103=0,K103=0,M103=0,O103=0,J103=0,N103=0),IF(Tabla3[[#This Row],[Nomès  per a publicacions no indexades JCR: altres articles o publicacions rellevants (llibres o capítols de llibres que estiguin en editorials incloses al SPI]]&lt;&gt;"",1,0),0)</f>
        <v>0</v>
      </c>
      <c r="M103" s="207">
        <f>IF(OR(Tabla3[[#This Row],[Quartil (1, 2 o 3) com a 1r, últim autor o autor en correspondència]]=3,Tabla3[[#This Row],[Quartil (1, 2 o 3) com a 1r, últim autor o autor en correspondència]]=4),IF(Tabla3[[#This Row],[Posició autoria article indexat]]=$F$2,1,0),0)</f>
        <v>0</v>
      </c>
      <c r="N103" s="207">
        <f>IF(OR(Tabla3[[#This Row],[Quartil (1, 2 o 3) com a 1r, últim autor o autor en correspondència]]=3,Tabla3[[#This Row],[Quartil (1, 2 o 3) com a 1r, últim autor o autor en correspondència]]=4),IF(Tabla3[[#This Row],[Posició autoria article indexat]]=$F$3,1,0),0)</f>
        <v>0</v>
      </c>
      <c r="O103" s="207">
        <f>IF(OR(Tabla3[[#This Row],[Quartil (1, 2 o 3) com a 1r, últim autor o autor en correspondència]]=3,Tabla3[[#This Row],[Quartil (1, 2 o 3) com a 1r, últim autor o autor en correspondència]]=4),IF(Tabla3[[#This Row],[Posició autoria article indexat]]=$F$4,1,0),0)</f>
        <v>0</v>
      </c>
    </row>
    <row r="104" spans="1:15" x14ac:dyDescent="0.25">
      <c r="A104" s="199">
        <v>92</v>
      </c>
      <c r="B104" s="205"/>
      <c r="C104" s="204"/>
      <c r="D104" s="176">
        <f t="shared" si="1"/>
        <v>0</v>
      </c>
      <c r="E104" s="204"/>
      <c r="F104" s="204"/>
      <c r="G104" s="204"/>
      <c r="H104" s="206">
        <f>IFERROR(Tabla3[[#This Row],[Nombre de citesrebudes segos ISI WoK]]/(VLOOKUP(Tabla3[[#This Row],[WoS Category]],'N AQU'!$B$13:$C$55,2,0)*100),0)</f>
        <v>0</v>
      </c>
      <c r="I104" s="207">
        <f>IF(OR(Tabla3[[#This Row],[Quartil (1, 2 o 3) com a 1r, últim autor o autor en correspondència]]=1,Tabla3[[#This Row],[Quartil (1, 2 o 3) com a 1r, últim autor o autor en correspondència]]=2),IF(Tabla3[[#This Row],[Posició autoria article indexat]]=$F$2,1,0),0)</f>
        <v>0</v>
      </c>
      <c r="J104" s="207">
        <f>IF(OR(Tabla3[[#This Row],[Quartil (1, 2 o 3) com a 1r, últim autor o autor en correspondència]]=1,Tabla3[[#This Row],[Quartil (1, 2 o 3) com a 1r, últim autor o autor en correspondència]]=2),IF(Tabla3[[#This Row],[Posició autoria article indexat]]=$F$3,1,0),0)</f>
        <v>0</v>
      </c>
      <c r="K104" s="207">
        <f>IF(OR(Tabla3[[#This Row],[Quartil (1, 2 o 3) com a 1r, últim autor o autor en correspondència]]=1,Tabla3[[#This Row],[Quartil (1, 2 o 3) com a 1r, últim autor o autor en correspondència]]=2),IF(Tabla3[[#This Row],[Posició autoria article indexat]]=$F$4,1,0),0)</f>
        <v>0</v>
      </c>
      <c r="L104" s="207">
        <f>IF(AND(I104=0,K104=0,M104=0,O104=0,J104=0,N104=0),IF(Tabla3[[#This Row],[Nomès  per a publicacions no indexades JCR: altres articles o publicacions rellevants (llibres o capítols de llibres que estiguin en editorials incloses al SPI]]&lt;&gt;"",1,0),0)</f>
        <v>0</v>
      </c>
      <c r="M104" s="207">
        <f>IF(OR(Tabla3[[#This Row],[Quartil (1, 2 o 3) com a 1r, últim autor o autor en correspondència]]=3,Tabla3[[#This Row],[Quartil (1, 2 o 3) com a 1r, últim autor o autor en correspondència]]=4),IF(Tabla3[[#This Row],[Posició autoria article indexat]]=$F$2,1,0),0)</f>
        <v>0</v>
      </c>
      <c r="N104" s="207">
        <f>IF(OR(Tabla3[[#This Row],[Quartil (1, 2 o 3) com a 1r, últim autor o autor en correspondència]]=3,Tabla3[[#This Row],[Quartil (1, 2 o 3) com a 1r, últim autor o autor en correspondència]]=4),IF(Tabla3[[#This Row],[Posició autoria article indexat]]=$F$3,1,0),0)</f>
        <v>0</v>
      </c>
      <c r="O104" s="207">
        <f>IF(OR(Tabla3[[#This Row],[Quartil (1, 2 o 3) com a 1r, últim autor o autor en correspondència]]=3,Tabla3[[#This Row],[Quartil (1, 2 o 3) com a 1r, últim autor o autor en correspondència]]=4),IF(Tabla3[[#This Row],[Posició autoria article indexat]]=$F$4,1,0),0)</f>
        <v>0</v>
      </c>
    </row>
    <row r="105" spans="1:15" x14ac:dyDescent="0.25">
      <c r="A105" s="199">
        <v>93</v>
      </c>
      <c r="B105" s="205"/>
      <c r="C105" s="204"/>
      <c r="D105" s="176">
        <f t="shared" si="1"/>
        <v>0</v>
      </c>
      <c r="E105" s="204"/>
      <c r="F105" s="204"/>
      <c r="G105" s="204"/>
      <c r="H105" s="206">
        <f>IFERROR(Tabla3[[#This Row],[Nombre de citesrebudes segos ISI WoK]]/(VLOOKUP(Tabla3[[#This Row],[WoS Category]],'N AQU'!$B$13:$C$55,2,0)*100),0)</f>
        <v>0</v>
      </c>
      <c r="I105" s="207">
        <f>IF(OR(Tabla3[[#This Row],[Quartil (1, 2 o 3) com a 1r, últim autor o autor en correspondència]]=1,Tabla3[[#This Row],[Quartil (1, 2 o 3) com a 1r, últim autor o autor en correspondència]]=2),IF(Tabla3[[#This Row],[Posició autoria article indexat]]=$F$2,1,0),0)</f>
        <v>0</v>
      </c>
      <c r="J105" s="207">
        <f>IF(OR(Tabla3[[#This Row],[Quartil (1, 2 o 3) com a 1r, últim autor o autor en correspondència]]=1,Tabla3[[#This Row],[Quartil (1, 2 o 3) com a 1r, últim autor o autor en correspondència]]=2),IF(Tabla3[[#This Row],[Posició autoria article indexat]]=$F$3,1,0),0)</f>
        <v>0</v>
      </c>
      <c r="K105" s="207">
        <f>IF(OR(Tabla3[[#This Row],[Quartil (1, 2 o 3) com a 1r, últim autor o autor en correspondència]]=1,Tabla3[[#This Row],[Quartil (1, 2 o 3) com a 1r, últim autor o autor en correspondència]]=2),IF(Tabla3[[#This Row],[Posició autoria article indexat]]=$F$4,1,0),0)</f>
        <v>0</v>
      </c>
      <c r="L105" s="207">
        <f>IF(AND(I105=0,K105=0,M105=0,O105=0,J105=0,N105=0),IF(Tabla3[[#This Row],[Nomès  per a publicacions no indexades JCR: altres articles o publicacions rellevants (llibres o capítols de llibres que estiguin en editorials incloses al SPI]]&lt;&gt;"",1,0),0)</f>
        <v>0</v>
      </c>
      <c r="M105" s="207">
        <f>IF(OR(Tabla3[[#This Row],[Quartil (1, 2 o 3) com a 1r, últim autor o autor en correspondència]]=3,Tabla3[[#This Row],[Quartil (1, 2 o 3) com a 1r, últim autor o autor en correspondència]]=4),IF(Tabla3[[#This Row],[Posició autoria article indexat]]=$F$2,1,0),0)</f>
        <v>0</v>
      </c>
      <c r="N105" s="207">
        <f>IF(OR(Tabla3[[#This Row],[Quartil (1, 2 o 3) com a 1r, últim autor o autor en correspondència]]=3,Tabla3[[#This Row],[Quartil (1, 2 o 3) com a 1r, últim autor o autor en correspondència]]=4),IF(Tabla3[[#This Row],[Posició autoria article indexat]]=$F$3,1,0),0)</f>
        <v>0</v>
      </c>
      <c r="O105" s="207">
        <f>IF(OR(Tabla3[[#This Row],[Quartil (1, 2 o 3) com a 1r, últim autor o autor en correspondència]]=3,Tabla3[[#This Row],[Quartil (1, 2 o 3) com a 1r, últim autor o autor en correspondència]]=4),IF(Tabla3[[#This Row],[Posició autoria article indexat]]=$F$4,1,0),0)</f>
        <v>0</v>
      </c>
    </row>
    <row r="106" spans="1:15" x14ac:dyDescent="0.25">
      <c r="A106" s="199">
        <v>94</v>
      </c>
      <c r="B106" s="205"/>
      <c r="C106" s="204"/>
      <c r="D106" s="176">
        <f t="shared" si="1"/>
        <v>0</v>
      </c>
      <c r="E106" s="204"/>
      <c r="F106" s="204"/>
      <c r="G106" s="204"/>
      <c r="H106" s="206">
        <f>IFERROR(Tabla3[[#This Row],[Nombre de citesrebudes segos ISI WoK]]/(VLOOKUP(Tabla3[[#This Row],[WoS Category]],'N AQU'!$B$13:$C$55,2,0)*100),0)</f>
        <v>0</v>
      </c>
      <c r="I106" s="207">
        <f>IF(OR(Tabla3[[#This Row],[Quartil (1, 2 o 3) com a 1r, últim autor o autor en correspondència]]=1,Tabla3[[#This Row],[Quartil (1, 2 o 3) com a 1r, últim autor o autor en correspondència]]=2),IF(Tabla3[[#This Row],[Posició autoria article indexat]]=$F$2,1,0),0)</f>
        <v>0</v>
      </c>
      <c r="J106" s="207">
        <f>IF(OR(Tabla3[[#This Row],[Quartil (1, 2 o 3) com a 1r, últim autor o autor en correspondència]]=1,Tabla3[[#This Row],[Quartil (1, 2 o 3) com a 1r, últim autor o autor en correspondència]]=2),IF(Tabla3[[#This Row],[Posició autoria article indexat]]=$F$3,1,0),0)</f>
        <v>0</v>
      </c>
      <c r="K106" s="207">
        <f>IF(OR(Tabla3[[#This Row],[Quartil (1, 2 o 3) com a 1r, últim autor o autor en correspondència]]=1,Tabla3[[#This Row],[Quartil (1, 2 o 3) com a 1r, últim autor o autor en correspondència]]=2),IF(Tabla3[[#This Row],[Posició autoria article indexat]]=$F$4,1,0),0)</f>
        <v>0</v>
      </c>
      <c r="L106" s="207">
        <f>IF(AND(I106=0,K106=0,M106=0,O106=0,J106=0,N106=0),IF(Tabla3[[#This Row],[Nomès  per a publicacions no indexades JCR: altres articles o publicacions rellevants (llibres o capítols de llibres que estiguin en editorials incloses al SPI]]&lt;&gt;"",1,0),0)</f>
        <v>0</v>
      </c>
      <c r="M106" s="207">
        <f>IF(OR(Tabla3[[#This Row],[Quartil (1, 2 o 3) com a 1r, últim autor o autor en correspondència]]=3,Tabla3[[#This Row],[Quartil (1, 2 o 3) com a 1r, últim autor o autor en correspondència]]=4),IF(Tabla3[[#This Row],[Posició autoria article indexat]]=$F$2,1,0),0)</f>
        <v>0</v>
      </c>
      <c r="N106" s="207">
        <f>IF(OR(Tabla3[[#This Row],[Quartil (1, 2 o 3) com a 1r, últim autor o autor en correspondència]]=3,Tabla3[[#This Row],[Quartil (1, 2 o 3) com a 1r, últim autor o autor en correspondència]]=4),IF(Tabla3[[#This Row],[Posició autoria article indexat]]=$F$3,1,0),0)</f>
        <v>0</v>
      </c>
      <c r="O106" s="207">
        <f>IF(OR(Tabla3[[#This Row],[Quartil (1, 2 o 3) com a 1r, últim autor o autor en correspondència]]=3,Tabla3[[#This Row],[Quartil (1, 2 o 3) com a 1r, últim autor o autor en correspondència]]=4),IF(Tabla3[[#This Row],[Posició autoria article indexat]]=$F$4,1,0),0)</f>
        <v>0</v>
      </c>
    </row>
    <row r="107" spans="1:15" x14ac:dyDescent="0.25">
      <c r="A107" s="199">
        <v>95</v>
      </c>
      <c r="B107" s="205"/>
      <c r="C107" s="204"/>
      <c r="D107" s="176">
        <f t="shared" si="1"/>
        <v>0</v>
      </c>
      <c r="E107" s="204"/>
      <c r="F107" s="204"/>
      <c r="G107" s="204"/>
      <c r="H107" s="206">
        <f>IFERROR(Tabla3[[#This Row],[Nombre de citesrebudes segos ISI WoK]]/(VLOOKUP(Tabla3[[#This Row],[WoS Category]],'N AQU'!$B$13:$C$55,2,0)*100),0)</f>
        <v>0</v>
      </c>
      <c r="I107" s="207">
        <f>IF(OR(Tabla3[[#This Row],[Quartil (1, 2 o 3) com a 1r, últim autor o autor en correspondència]]=1,Tabla3[[#This Row],[Quartil (1, 2 o 3) com a 1r, últim autor o autor en correspondència]]=2),IF(Tabla3[[#This Row],[Posició autoria article indexat]]=$F$2,1,0),0)</f>
        <v>0</v>
      </c>
      <c r="J107" s="207">
        <f>IF(OR(Tabla3[[#This Row],[Quartil (1, 2 o 3) com a 1r, últim autor o autor en correspondència]]=1,Tabla3[[#This Row],[Quartil (1, 2 o 3) com a 1r, últim autor o autor en correspondència]]=2),IF(Tabla3[[#This Row],[Posició autoria article indexat]]=$F$3,1,0),0)</f>
        <v>0</v>
      </c>
      <c r="K107" s="207">
        <f>IF(OR(Tabla3[[#This Row],[Quartil (1, 2 o 3) com a 1r, últim autor o autor en correspondència]]=1,Tabla3[[#This Row],[Quartil (1, 2 o 3) com a 1r, últim autor o autor en correspondència]]=2),IF(Tabla3[[#This Row],[Posició autoria article indexat]]=$F$4,1,0),0)</f>
        <v>0</v>
      </c>
      <c r="L107" s="207">
        <f>IF(AND(I107=0,K107=0,M107=0,O107=0,J107=0,N107=0),IF(Tabla3[[#This Row],[Nomès  per a publicacions no indexades JCR: altres articles o publicacions rellevants (llibres o capítols de llibres que estiguin en editorials incloses al SPI]]&lt;&gt;"",1,0),0)</f>
        <v>0</v>
      </c>
      <c r="M107" s="207">
        <f>IF(OR(Tabla3[[#This Row],[Quartil (1, 2 o 3) com a 1r, últim autor o autor en correspondència]]=3,Tabla3[[#This Row],[Quartil (1, 2 o 3) com a 1r, últim autor o autor en correspondència]]=4),IF(Tabla3[[#This Row],[Posició autoria article indexat]]=$F$2,1,0),0)</f>
        <v>0</v>
      </c>
      <c r="N107" s="207">
        <f>IF(OR(Tabla3[[#This Row],[Quartil (1, 2 o 3) com a 1r, últim autor o autor en correspondència]]=3,Tabla3[[#This Row],[Quartil (1, 2 o 3) com a 1r, últim autor o autor en correspondència]]=4),IF(Tabla3[[#This Row],[Posició autoria article indexat]]=$F$3,1,0),0)</f>
        <v>0</v>
      </c>
      <c r="O107" s="207">
        <f>IF(OR(Tabla3[[#This Row],[Quartil (1, 2 o 3) com a 1r, últim autor o autor en correspondència]]=3,Tabla3[[#This Row],[Quartil (1, 2 o 3) com a 1r, últim autor o autor en correspondència]]=4),IF(Tabla3[[#This Row],[Posició autoria article indexat]]=$F$4,1,0),0)</f>
        <v>0</v>
      </c>
    </row>
    <row r="108" spans="1:15" x14ac:dyDescent="0.25">
      <c r="A108" s="199">
        <v>96</v>
      </c>
      <c r="B108" s="205"/>
      <c r="C108" s="204"/>
      <c r="D108" s="176">
        <f t="shared" si="1"/>
        <v>0</v>
      </c>
      <c r="E108" s="204"/>
      <c r="F108" s="204"/>
      <c r="G108" s="204"/>
      <c r="H108" s="206">
        <f>IFERROR(Tabla3[[#This Row],[Nombre de citesrebudes segos ISI WoK]]/(VLOOKUP(Tabla3[[#This Row],[WoS Category]],'N AQU'!$B$13:$C$55,2,0)*100),0)</f>
        <v>0</v>
      </c>
      <c r="I108" s="207">
        <f>IF(OR(Tabla3[[#This Row],[Quartil (1, 2 o 3) com a 1r, últim autor o autor en correspondència]]=1,Tabla3[[#This Row],[Quartil (1, 2 o 3) com a 1r, últim autor o autor en correspondència]]=2),IF(Tabla3[[#This Row],[Posició autoria article indexat]]=$F$2,1,0),0)</f>
        <v>0</v>
      </c>
      <c r="J108" s="207">
        <f>IF(OR(Tabla3[[#This Row],[Quartil (1, 2 o 3) com a 1r, últim autor o autor en correspondència]]=1,Tabla3[[#This Row],[Quartil (1, 2 o 3) com a 1r, últim autor o autor en correspondència]]=2),IF(Tabla3[[#This Row],[Posició autoria article indexat]]=$F$3,1,0),0)</f>
        <v>0</v>
      </c>
      <c r="K108" s="207">
        <f>IF(OR(Tabla3[[#This Row],[Quartil (1, 2 o 3) com a 1r, últim autor o autor en correspondència]]=1,Tabla3[[#This Row],[Quartil (1, 2 o 3) com a 1r, últim autor o autor en correspondència]]=2),IF(Tabla3[[#This Row],[Posició autoria article indexat]]=$F$4,1,0),0)</f>
        <v>0</v>
      </c>
      <c r="L108" s="207">
        <f>IF(AND(I108=0,K108=0,M108=0,O108=0,J108=0,N108=0),IF(Tabla3[[#This Row],[Nomès  per a publicacions no indexades JCR: altres articles o publicacions rellevants (llibres o capítols de llibres que estiguin en editorials incloses al SPI]]&lt;&gt;"",1,0),0)</f>
        <v>0</v>
      </c>
      <c r="M108" s="207">
        <f>IF(OR(Tabla3[[#This Row],[Quartil (1, 2 o 3) com a 1r, últim autor o autor en correspondència]]=3,Tabla3[[#This Row],[Quartil (1, 2 o 3) com a 1r, últim autor o autor en correspondència]]=4),IF(Tabla3[[#This Row],[Posició autoria article indexat]]=$F$2,1,0),0)</f>
        <v>0</v>
      </c>
      <c r="N108" s="207">
        <f>IF(OR(Tabla3[[#This Row],[Quartil (1, 2 o 3) com a 1r, últim autor o autor en correspondència]]=3,Tabla3[[#This Row],[Quartil (1, 2 o 3) com a 1r, últim autor o autor en correspondència]]=4),IF(Tabla3[[#This Row],[Posició autoria article indexat]]=$F$3,1,0),0)</f>
        <v>0</v>
      </c>
      <c r="O108" s="207">
        <f>IF(OR(Tabla3[[#This Row],[Quartil (1, 2 o 3) com a 1r, últim autor o autor en correspondència]]=3,Tabla3[[#This Row],[Quartil (1, 2 o 3) com a 1r, últim autor o autor en correspondència]]=4),IF(Tabla3[[#This Row],[Posició autoria article indexat]]=$F$4,1,0),0)</f>
        <v>0</v>
      </c>
    </row>
    <row r="109" spans="1:15" x14ac:dyDescent="0.25">
      <c r="A109" s="199">
        <v>97</v>
      </c>
      <c r="B109" s="205"/>
      <c r="C109" s="204"/>
      <c r="D109" s="176">
        <f t="shared" si="1"/>
        <v>0</v>
      </c>
      <c r="E109" s="204"/>
      <c r="F109" s="204"/>
      <c r="G109" s="204"/>
      <c r="H109" s="206">
        <f>IFERROR(Tabla3[[#This Row],[Nombre de citesrebudes segos ISI WoK]]/(VLOOKUP(Tabla3[[#This Row],[WoS Category]],'N AQU'!$B$13:$C$55,2,0)*100),0)</f>
        <v>0</v>
      </c>
      <c r="I109" s="207">
        <f>IF(OR(Tabla3[[#This Row],[Quartil (1, 2 o 3) com a 1r, últim autor o autor en correspondència]]=1,Tabla3[[#This Row],[Quartil (1, 2 o 3) com a 1r, últim autor o autor en correspondència]]=2),IF(Tabla3[[#This Row],[Posició autoria article indexat]]=$F$2,1,0),0)</f>
        <v>0</v>
      </c>
      <c r="J109" s="207">
        <f>IF(OR(Tabla3[[#This Row],[Quartil (1, 2 o 3) com a 1r, últim autor o autor en correspondència]]=1,Tabla3[[#This Row],[Quartil (1, 2 o 3) com a 1r, últim autor o autor en correspondència]]=2),IF(Tabla3[[#This Row],[Posició autoria article indexat]]=$F$3,1,0),0)</f>
        <v>0</v>
      </c>
      <c r="K109" s="207">
        <f>IF(OR(Tabla3[[#This Row],[Quartil (1, 2 o 3) com a 1r, últim autor o autor en correspondència]]=1,Tabla3[[#This Row],[Quartil (1, 2 o 3) com a 1r, últim autor o autor en correspondència]]=2),IF(Tabla3[[#This Row],[Posició autoria article indexat]]=$F$4,1,0),0)</f>
        <v>0</v>
      </c>
      <c r="L109" s="207">
        <f>IF(AND(I109=0,K109=0,M109=0,O109=0,J109=0,N109=0),IF(Tabla3[[#This Row],[Nomès  per a publicacions no indexades JCR: altres articles o publicacions rellevants (llibres o capítols de llibres que estiguin en editorials incloses al SPI]]&lt;&gt;"",1,0),0)</f>
        <v>0</v>
      </c>
      <c r="M109" s="207">
        <f>IF(OR(Tabla3[[#This Row],[Quartil (1, 2 o 3) com a 1r, últim autor o autor en correspondència]]=3,Tabla3[[#This Row],[Quartil (1, 2 o 3) com a 1r, últim autor o autor en correspondència]]=4),IF(Tabla3[[#This Row],[Posició autoria article indexat]]=$F$2,1,0),0)</f>
        <v>0</v>
      </c>
      <c r="N109" s="207">
        <f>IF(OR(Tabla3[[#This Row],[Quartil (1, 2 o 3) com a 1r, últim autor o autor en correspondència]]=3,Tabla3[[#This Row],[Quartil (1, 2 o 3) com a 1r, últim autor o autor en correspondència]]=4),IF(Tabla3[[#This Row],[Posició autoria article indexat]]=$F$3,1,0),0)</f>
        <v>0</v>
      </c>
      <c r="O109" s="207">
        <f>IF(OR(Tabla3[[#This Row],[Quartil (1, 2 o 3) com a 1r, últim autor o autor en correspondència]]=3,Tabla3[[#This Row],[Quartil (1, 2 o 3) com a 1r, últim autor o autor en correspondència]]=4),IF(Tabla3[[#This Row],[Posició autoria article indexat]]=$F$4,1,0),0)</f>
        <v>0</v>
      </c>
    </row>
    <row r="110" spans="1:15" x14ac:dyDescent="0.25">
      <c r="A110" s="199">
        <v>98</v>
      </c>
      <c r="B110" s="205"/>
      <c r="C110" s="204"/>
      <c r="D110" s="176">
        <f t="shared" si="1"/>
        <v>0</v>
      </c>
      <c r="E110" s="204"/>
      <c r="F110" s="204"/>
      <c r="G110" s="204"/>
      <c r="H110" s="206">
        <f>IFERROR(Tabla3[[#This Row],[Nombre de citesrebudes segos ISI WoK]]/(VLOOKUP(Tabla3[[#This Row],[WoS Category]],'N AQU'!$B$13:$C$55,2,0)*100),0)</f>
        <v>0</v>
      </c>
      <c r="I110" s="207">
        <f>IF(OR(Tabla3[[#This Row],[Quartil (1, 2 o 3) com a 1r, últim autor o autor en correspondència]]=1,Tabla3[[#This Row],[Quartil (1, 2 o 3) com a 1r, últim autor o autor en correspondència]]=2),IF(Tabla3[[#This Row],[Posició autoria article indexat]]=$F$2,1,0),0)</f>
        <v>0</v>
      </c>
      <c r="J110" s="207">
        <f>IF(OR(Tabla3[[#This Row],[Quartil (1, 2 o 3) com a 1r, últim autor o autor en correspondència]]=1,Tabla3[[#This Row],[Quartil (1, 2 o 3) com a 1r, últim autor o autor en correspondència]]=2),IF(Tabla3[[#This Row],[Posició autoria article indexat]]=$F$3,1,0),0)</f>
        <v>0</v>
      </c>
      <c r="K110" s="207">
        <f>IF(OR(Tabla3[[#This Row],[Quartil (1, 2 o 3) com a 1r, últim autor o autor en correspondència]]=1,Tabla3[[#This Row],[Quartil (1, 2 o 3) com a 1r, últim autor o autor en correspondència]]=2),IF(Tabla3[[#This Row],[Posició autoria article indexat]]=$F$4,1,0),0)</f>
        <v>0</v>
      </c>
      <c r="L110" s="207">
        <f>IF(AND(I110=0,K110=0,M110=0,O110=0,J110=0,N110=0),IF(Tabla3[[#This Row],[Nomès  per a publicacions no indexades JCR: altres articles o publicacions rellevants (llibres o capítols de llibres que estiguin en editorials incloses al SPI]]&lt;&gt;"",1,0),0)</f>
        <v>0</v>
      </c>
      <c r="M110" s="207">
        <f>IF(OR(Tabla3[[#This Row],[Quartil (1, 2 o 3) com a 1r, últim autor o autor en correspondència]]=3,Tabla3[[#This Row],[Quartil (1, 2 o 3) com a 1r, últim autor o autor en correspondència]]=4),IF(Tabla3[[#This Row],[Posició autoria article indexat]]=$F$2,1,0),0)</f>
        <v>0</v>
      </c>
      <c r="N110" s="207">
        <f>IF(OR(Tabla3[[#This Row],[Quartil (1, 2 o 3) com a 1r, últim autor o autor en correspondència]]=3,Tabla3[[#This Row],[Quartil (1, 2 o 3) com a 1r, últim autor o autor en correspondència]]=4),IF(Tabla3[[#This Row],[Posició autoria article indexat]]=$F$3,1,0),0)</f>
        <v>0</v>
      </c>
      <c r="O110" s="207">
        <f>IF(OR(Tabla3[[#This Row],[Quartil (1, 2 o 3) com a 1r, últim autor o autor en correspondència]]=3,Tabla3[[#This Row],[Quartil (1, 2 o 3) com a 1r, últim autor o autor en correspondència]]=4),IF(Tabla3[[#This Row],[Posició autoria article indexat]]=$F$4,1,0),0)</f>
        <v>0</v>
      </c>
    </row>
    <row r="111" spans="1:15" x14ac:dyDescent="0.25">
      <c r="A111" s="199">
        <v>99</v>
      </c>
      <c r="B111" s="205"/>
      <c r="C111" s="204"/>
      <c r="D111" s="176">
        <f t="shared" si="1"/>
        <v>0</v>
      </c>
      <c r="E111" s="204"/>
      <c r="F111" s="204"/>
      <c r="G111" s="204"/>
      <c r="H111" s="206">
        <f>IFERROR(Tabla3[[#This Row],[Nombre de citesrebudes segos ISI WoK]]/(VLOOKUP(Tabla3[[#This Row],[WoS Category]],'N AQU'!$B$13:$C$55,2,0)*100),0)</f>
        <v>0</v>
      </c>
      <c r="I111" s="207">
        <f>IF(OR(Tabla3[[#This Row],[Quartil (1, 2 o 3) com a 1r, últim autor o autor en correspondència]]=1,Tabla3[[#This Row],[Quartil (1, 2 o 3) com a 1r, últim autor o autor en correspondència]]=2),IF(Tabla3[[#This Row],[Posició autoria article indexat]]=$F$2,1,0),0)</f>
        <v>0</v>
      </c>
      <c r="J111" s="207">
        <f>IF(OR(Tabla3[[#This Row],[Quartil (1, 2 o 3) com a 1r, últim autor o autor en correspondència]]=1,Tabla3[[#This Row],[Quartil (1, 2 o 3) com a 1r, últim autor o autor en correspondència]]=2),IF(Tabla3[[#This Row],[Posició autoria article indexat]]=$F$3,1,0),0)</f>
        <v>0</v>
      </c>
      <c r="K111" s="207">
        <f>IF(OR(Tabla3[[#This Row],[Quartil (1, 2 o 3) com a 1r, últim autor o autor en correspondència]]=1,Tabla3[[#This Row],[Quartil (1, 2 o 3) com a 1r, últim autor o autor en correspondència]]=2),IF(Tabla3[[#This Row],[Posició autoria article indexat]]=$F$4,1,0),0)</f>
        <v>0</v>
      </c>
      <c r="L111" s="207">
        <f>IF(AND(I111=0,K111=0,M111=0,O111=0,J111=0,N111=0),IF(Tabla3[[#This Row],[Nomès  per a publicacions no indexades JCR: altres articles o publicacions rellevants (llibres o capítols de llibres que estiguin en editorials incloses al SPI]]&lt;&gt;"",1,0),0)</f>
        <v>0</v>
      </c>
      <c r="M111" s="207">
        <f>IF(OR(Tabla3[[#This Row],[Quartil (1, 2 o 3) com a 1r, últim autor o autor en correspondència]]=3,Tabla3[[#This Row],[Quartil (1, 2 o 3) com a 1r, últim autor o autor en correspondència]]=4),IF(Tabla3[[#This Row],[Posició autoria article indexat]]=$F$2,1,0),0)</f>
        <v>0</v>
      </c>
      <c r="N111" s="207">
        <f>IF(OR(Tabla3[[#This Row],[Quartil (1, 2 o 3) com a 1r, últim autor o autor en correspondència]]=3,Tabla3[[#This Row],[Quartil (1, 2 o 3) com a 1r, últim autor o autor en correspondència]]=4),IF(Tabla3[[#This Row],[Posició autoria article indexat]]=$F$3,1,0),0)</f>
        <v>0</v>
      </c>
      <c r="O111" s="207">
        <f>IF(OR(Tabla3[[#This Row],[Quartil (1, 2 o 3) com a 1r, últim autor o autor en correspondència]]=3,Tabla3[[#This Row],[Quartil (1, 2 o 3) com a 1r, últim autor o autor en correspondència]]=4),IF(Tabla3[[#This Row],[Posició autoria article indexat]]=$F$4,1,0),0)</f>
        <v>0</v>
      </c>
    </row>
    <row r="112" spans="1:15" x14ac:dyDescent="0.25">
      <c r="A112" s="199">
        <v>100</v>
      </c>
      <c r="B112" s="205"/>
      <c r="C112" s="204"/>
      <c r="D112" s="176">
        <f t="shared" si="1"/>
        <v>0</v>
      </c>
      <c r="E112" s="204"/>
      <c r="F112" s="204"/>
      <c r="G112" s="204"/>
      <c r="H112" s="206">
        <f>IFERROR(Tabla3[[#This Row],[Nombre de citesrebudes segos ISI WoK]]/(VLOOKUP(Tabla3[[#This Row],[WoS Category]],'N AQU'!$B$13:$C$55,2,0)*100),0)</f>
        <v>0</v>
      </c>
      <c r="I112" s="207">
        <f>IF(OR(Tabla3[[#This Row],[Quartil (1, 2 o 3) com a 1r, últim autor o autor en correspondència]]=1,Tabla3[[#This Row],[Quartil (1, 2 o 3) com a 1r, últim autor o autor en correspondència]]=2),IF(Tabla3[[#This Row],[Posició autoria article indexat]]=$F$2,1,0),0)</f>
        <v>0</v>
      </c>
      <c r="J112" s="207">
        <f>IF(OR(Tabla3[[#This Row],[Quartil (1, 2 o 3) com a 1r, últim autor o autor en correspondència]]=1,Tabla3[[#This Row],[Quartil (1, 2 o 3) com a 1r, últim autor o autor en correspondència]]=2),IF(Tabla3[[#This Row],[Posició autoria article indexat]]=$F$3,1,0),0)</f>
        <v>0</v>
      </c>
      <c r="K112" s="207">
        <f>IF(OR(Tabla3[[#This Row],[Quartil (1, 2 o 3) com a 1r, últim autor o autor en correspondència]]=1,Tabla3[[#This Row],[Quartil (1, 2 o 3) com a 1r, últim autor o autor en correspondència]]=2),IF(Tabla3[[#This Row],[Posició autoria article indexat]]=$F$4,1,0),0)</f>
        <v>0</v>
      </c>
      <c r="L112" s="207">
        <f>IF(AND(I112=0,K112=0,M112=0,O112=0,J112=0,N112=0),IF(Tabla3[[#This Row],[Nomès  per a publicacions no indexades JCR: altres articles o publicacions rellevants (llibres o capítols de llibres que estiguin en editorials incloses al SPI]]&lt;&gt;"",1,0),0)</f>
        <v>0</v>
      </c>
      <c r="M112" s="207">
        <f>IF(OR(Tabla3[[#This Row],[Quartil (1, 2 o 3) com a 1r, últim autor o autor en correspondència]]=3,Tabla3[[#This Row],[Quartil (1, 2 o 3) com a 1r, últim autor o autor en correspondència]]=4),IF(Tabla3[[#This Row],[Posició autoria article indexat]]=$F$2,1,0),0)</f>
        <v>0</v>
      </c>
      <c r="N112" s="207">
        <f>IF(OR(Tabla3[[#This Row],[Quartil (1, 2 o 3) com a 1r, últim autor o autor en correspondència]]=3,Tabla3[[#This Row],[Quartil (1, 2 o 3) com a 1r, últim autor o autor en correspondència]]=4),IF(Tabla3[[#This Row],[Posició autoria article indexat]]=$F$3,1,0),0)</f>
        <v>0</v>
      </c>
      <c r="O112" s="207">
        <f>IF(OR(Tabla3[[#This Row],[Quartil (1, 2 o 3) com a 1r, últim autor o autor en correspondència]]=3,Tabla3[[#This Row],[Quartil (1, 2 o 3) com a 1r, últim autor o autor en correspondència]]=4),IF(Tabla3[[#This Row],[Posició autoria article indexat]]=$F$4,1,0),0)</f>
        <v>0</v>
      </c>
    </row>
    <row r="113" spans="1:15" x14ac:dyDescent="0.25">
      <c r="A113" s="199">
        <v>101</v>
      </c>
      <c r="B113" s="205"/>
      <c r="C113" s="204"/>
      <c r="D113" s="176">
        <f t="shared" si="1"/>
        <v>0</v>
      </c>
      <c r="E113" s="204"/>
      <c r="F113" s="204"/>
      <c r="G113" s="204"/>
      <c r="H113" s="206">
        <f>IFERROR(Tabla3[[#This Row],[Nombre de citesrebudes segos ISI WoK]]/(VLOOKUP(Tabla3[[#This Row],[WoS Category]],'N AQU'!$B$13:$C$55,2,0)*100),0)</f>
        <v>0</v>
      </c>
      <c r="I113" s="207">
        <f>IF(OR(Tabla3[[#This Row],[Quartil (1, 2 o 3) com a 1r, últim autor o autor en correspondència]]=1,Tabla3[[#This Row],[Quartil (1, 2 o 3) com a 1r, últim autor o autor en correspondència]]=2),IF(Tabla3[[#This Row],[Posició autoria article indexat]]=$F$2,1,0),0)</f>
        <v>0</v>
      </c>
      <c r="J113" s="207">
        <f>IF(OR(Tabla3[[#This Row],[Quartil (1, 2 o 3) com a 1r, últim autor o autor en correspondència]]=1,Tabla3[[#This Row],[Quartil (1, 2 o 3) com a 1r, últim autor o autor en correspondència]]=2),IF(Tabla3[[#This Row],[Posició autoria article indexat]]=$F$3,1,0),0)</f>
        <v>0</v>
      </c>
      <c r="K113" s="207">
        <f>IF(OR(Tabla3[[#This Row],[Quartil (1, 2 o 3) com a 1r, últim autor o autor en correspondència]]=1,Tabla3[[#This Row],[Quartil (1, 2 o 3) com a 1r, últim autor o autor en correspondència]]=2),IF(Tabla3[[#This Row],[Posició autoria article indexat]]=$F$4,1,0),0)</f>
        <v>0</v>
      </c>
      <c r="L113" s="207">
        <f>IF(AND(I113=0,K113=0,M113=0,O113=0,J113=0,N113=0),IF(Tabla3[[#This Row],[Nomès  per a publicacions no indexades JCR: altres articles o publicacions rellevants (llibres o capítols de llibres que estiguin en editorials incloses al SPI]]&lt;&gt;"",1,0),0)</f>
        <v>0</v>
      </c>
      <c r="M113" s="207">
        <f>IF(OR(Tabla3[[#This Row],[Quartil (1, 2 o 3) com a 1r, últim autor o autor en correspondència]]=3,Tabla3[[#This Row],[Quartil (1, 2 o 3) com a 1r, últim autor o autor en correspondència]]=4),IF(Tabla3[[#This Row],[Posició autoria article indexat]]=$F$2,1,0),0)</f>
        <v>0</v>
      </c>
      <c r="N113" s="207">
        <f>IF(OR(Tabla3[[#This Row],[Quartil (1, 2 o 3) com a 1r, últim autor o autor en correspondència]]=3,Tabla3[[#This Row],[Quartil (1, 2 o 3) com a 1r, últim autor o autor en correspondència]]=4),IF(Tabla3[[#This Row],[Posició autoria article indexat]]=$F$3,1,0),0)</f>
        <v>0</v>
      </c>
      <c r="O113" s="207">
        <f>IF(OR(Tabla3[[#This Row],[Quartil (1, 2 o 3) com a 1r, últim autor o autor en correspondència]]=3,Tabla3[[#This Row],[Quartil (1, 2 o 3) com a 1r, últim autor o autor en correspondència]]=4),IF(Tabla3[[#This Row],[Posició autoria article indexat]]=$F$4,1,0),0)</f>
        <v>0</v>
      </c>
    </row>
    <row r="114" spans="1:15" x14ac:dyDescent="0.25">
      <c r="A114" s="199">
        <v>102</v>
      </c>
      <c r="B114" s="205"/>
      <c r="C114" s="204"/>
      <c r="D114" s="176">
        <f t="shared" si="1"/>
        <v>0</v>
      </c>
      <c r="E114" s="204"/>
      <c r="F114" s="204"/>
      <c r="G114" s="204"/>
      <c r="H114" s="206">
        <f>IFERROR(Tabla3[[#This Row],[Nombre de citesrebudes segos ISI WoK]]/(VLOOKUP(Tabla3[[#This Row],[WoS Category]],'N AQU'!$B$13:$C$55,2,0)*100),0)</f>
        <v>0</v>
      </c>
      <c r="I114" s="207">
        <f>IF(OR(Tabla3[[#This Row],[Quartil (1, 2 o 3) com a 1r, últim autor o autor en correspondència]]=1,Tabla3[[#This Row],[Quartil (1, 2 o 3) com a 1r, últim autor o autor en correspondència]]=2),IF(Tabla3[[#This Row],[Posició autoria article indexat]]=$F$2,1,0),0)</f>
        <v>0</v>
      </c>
      <c r="J114" s="207">
        <f>IF(OR(Tabla3[[#This Row],[Quartil (1, 2 o 3) com a 1r, últim autor o autor en correspondència]]=1,Tabla3[[#This Row],[Quartil (1, 2 o 3) com a 1r, últim autor o autor en correspondència]]=2),IF(Tabla3[[#This Row],[Posició autoria article indexat]]=$F$3,1,0),0)</f>
        <v>0</v>
      </c>
      <c r="K114" s="207">
        <f>IF(OR(Tabla3[[#This Row],[Quartil (1, 2 o 3) com a 1r, últim autor o autor en correspondència]]=1,Tabla3[[#This Row],[Quartil (1, 2 o 3) com a 1r, últim autor o autor en correspondència]]=2),IF(Tabla3[[#This Row],[Posició autoria article indexat]]=$F$4,1,0),0)</f>
        <v>0</v>
      </c>
      <c r="L114" s="207">
        <f>IF(AND(I114=0,K114=0,M114=0,O114=0,J114=0,N114=0),IF(Tabla3[[#This Row],[Nomès  per a publicacions no indexades JCR: altres articles o publicacions rellevants (llibres o capítols de llibres que estiguin en editorials incloses al SPI]]&lt;&gt;"",1,0),0)</f>
        <v>0</v>
      </c>
      <c r="M114" s="207">
        <f>IF(OR(Tabla3[[#This Row],[Quartil (1, 2 o 3) com a 1r, últim autor o autor en correspondència]]=3,Tabla3[[#This Row],[Quartil (1, 2 o 3) com a 1r, últim autor o autor en correspondència]]=4),IF(Tabla3[[#This Row],[Posició autoria article indexat]]=$F$2,1,0),0)</f>
        <v>0</v>
      </c>
      <c r="N114" s="207">
        <f>IF(OR(Tabla3[[#This Row],[Quartil (1, 2 o 3) com a 1r, últim autor o autor en correspondència]]=3,Tabla3[[#This Row],[Quartil (1, 2 o 3) com a 1r, últim autor o autor en correspondència]]=4),IF(Tabla3[[#This Row],[Posició autoria article indexat]]=$F$3,1,0),0)</f>
        <v>0</v>
      </c>
      <c r="O114" s="207">
        <f>IF(OR(Tabla3[[#This Row],[Quartil (1, 2 o 3) com a 1r, últim autor o autor en correspondència]]=3,Tabla3[[#This Row],[Quartil (1, 2 o 3) com a 1r, últim autor o autor en correspondència]]=4),IF(Tabla3[[#This Row],[Posició autoria article indexat]]=$F$4,1,0),0)</f>
        <v>0</v>
      </c>
    </row>
    <row r="115" spans="1:15" x14ac:dyDescent="0.25">
      <c r="A115" s="199">
        <v>103</v>
      </c>
      <c r="B115" s="205"/>
      <c r="C115" s="204"/>
      <c r="D115" s="176">
        <f t="shared" si="1"/>
        <v>0</v>
      </c>
      <c r="E115" s="204"/>
      <c r="F115" s="204"/>
      <c r="G115" s="204"/>
      <c r="H115" s="206">
        <f>IFERROR(Tabla3[[#This Row],[Nombre de citesrebudes segos ISI WoK]]/(VLOOKUP(Tabla3[[#This Row],[WoS Category]],'N AQU'!$B$13:$C$55,2,0)*100),0)</f>
        <v>0</v>
      </c>
      <c r="I115" s="207">
        <f>IF(OR(Tabla3[[#This Row],[Quartil (1, 2 o 3) com a 1r, últim autor o autor en correspondència]]=1,Tabla3[[#This Row],[Quartil (1, 2 o 3) com a 1r, últim autor o autor en correspondència]]=2),IF(Tabla3[[#This Row],[Posició autoria article indexat]]=$F$2,1,0),0)</f>
        <v>0</v>
      </c>
      <c r="J115" s="207">
        <f>IF(OR(Tabla3[[#This Row],[Quartil (1, 2 o 3) com a 1r, últim autor o autor en correspondència]]=1,Tabla3[[#This Row],[Quartil (1, 2 o 3) com a 1r, últim autor o autor en correspondència]]=2),IF(Tabla3[[#This Row],[Posició autoria article indexat]]=$F$3,1,0),0)</f>
        <v>0</v>
      </c>
      <c r="K115" s="207">
        <f>IF(OR(Tabla3[[#This Row],[Quartil (1, 2 o 3) com a 1r, últim autor o autor en correspondència]]=1,Tabla3[[#This Row],[Quartil (1, 2 o 3) com a 1r, últim autor o autor en correspondència]]=2),IF(Tabla3[[#This Row],[Posició autoria article indexat]]=$F$4,1,0),0)</f>
        <v>0</v>
      </c>
      <c r="L115" s="207">
        <f>IF(AND(I115=0,K115=0,M115=0,O115=0,J115=0,N115=0),IF(Tabla3[[#This Row],[Nomès  per a publicacions no indexades JCR: altres articles o publicacions rellevants (llibres o capítols de llibres que estiguin en editorials incloses al SPI]]&lt;&gt;"",1,0),0)</f>
        <v>0</v>
      </c>
      <c r="M115" s="207">
        <f>IF(OR(Tabla3[[#This Row],[Quartil (1, 2 o 3) com a 1r, últim autor o autor en correspondència]]=3,Tabla3[[#This Row],[Quartil (1, 2 o 3) com a 1r, últim autor o autor en correspondència]]=4),IF(Tabla3[[#This Row],[Posició autoria article indexat]]=$F$2,1,0),0)</f>
        <v>0</v>
      </c>
      <c r="N115" s="207">
        <f>IF(OR(Tabla3[[#This Row],[Quartil (1, 2 o 3) com a 1r, últim autor o autor en correspondència]]=3,Tabla3[[#This Row],[Quartil (1, 2 o 3) com a 1r, últim autor o autor en correspondència]]=4),IF(Tabla3[[#This Row],[Posició autoria article indexat]]=$F$3,1,0),0)</f>
        <v>0</v>
      </c>
      <c r="O115" s="207">
        <f>IF(OR(Tabla3[[#This Row],[Quartil (1, 2 o 3) com a 1r, últim autor o autor en correspondència]]=3,Tabla3[[#This Row],[Quartil (1, 2 o 3) com a 1r, últim autor o autor en correspondència]]=4),IF(Tabla3[[#This Row],[Posició autoria article indexat]]=$F$4,1,0),0)</f>
        <v>0</v>
      </c>
    </row>
    <row r="116" spans="1:15" x14ac:dyDescent="0.25">
      <c r="A116" s="199">
        <v>104</v>
      </c>
      <c r="B116" s="205"/>
      <c r="C116" s="204"/>
      <c r="D116" s="176">
        <f t="shared" si="1"/>
        <v>0</v>
      </c>
      <c r="E116" s="204"/>
      <c r="F116" s="204"/>
      <c r="G116" s="204"/>
      <c r="H116" s="206">
        <f>IFERROR(Tabla3[[#This Row],[Nombre de citesrebudes segos ISI WoK]]/(VLOOKUP(Tabla3[[#This Row],[WoS Category]],'N AQU'!$B$13:$C$55,2,0)*100),0)</f>
        <v>0</v>
      </c>
      <c r="I116" s="207">
        <f>IF(OR(Tabla3[[#This Row],[Quartil (1, 2 o 3) com a 1r, últim autor o autor en correspondència]]=1,Tabla3[[#This Row],[Quartil (1, 2 o 3) com a 1r, últim autor o autor en correspondència]]=2),IF(Tabla3[[#This Row],[Posició autoria article indexat]]=$F$2,1,0),0)</f>
        <v>0</v>
      </c>
      <c r="J116" s="207">
        <f>IF(OR(Tabla3[[#This Row],[Quartil (1, 2 o 3) com a 1r, últim autor o autor en correspondència]]=1,Tabla3[[#This Row],[Quartil (1, 2 o 3) com a 1r, últim autor o autor en correspondència]]=2),IF(Tabla3[[#This Row],[Posició autoria article indexat]]=$F$3,1,0),0)</f>
        <v>0</v>
      </c>
      <c r="K116" s="207">
        <f>IF(OR(Tabla3[[#This Row],[Quartil (1, 2 o 3) com a 1r, últim autor o autor en correspondència]]=1,Tabla3[[#This Row],[Quartil (1, 2 o 3) com a 1r, últim autor o autor en correspondència]]=2),IF(Tabla3[[#This Row],[Posició autoria article indexat]]=$F$4,1,0),0)</f>
        <v>0</v>
      </c>
      <c r="L116" s="207">
        <f>IF(AND(I116=0,K116=0,M116=0,O116=0,J116=0,N116=0),IF(Tabla3[[#This Row],[Nomès  per a publicacions no indexades JCR: altres articles o publicacions rellevants (llibres o capítols de llibres que estiguin en editorials incloses al SPI]]&lt;&gt;"",1,0),0)</f>
        <v>0</v>
      </c>
      <c r="M116" s="207">
        <f>IF(OR(Tabla3[[#This Row],[Quartil (1, 2 o 3) com a 1r, últim autor o autor en correspondència]]=3,Tabla3[[#This Row],[Quartil (1, 2 o 3) com a 1r, últim autor o autor en correspondència]]=4),IF(Tabla3[[#This Row],[Posició autoria article indexat]]=$F$2,1,0),0)</f>
        <v>0</v>
      </c>
      <c r="N116" s="207">
        <f>IF(OR(Tabla3[[#This Row],[Quartil (1, 2 o 3) com a 1r, últim autor o autor en correspondència]]=3,Tabla3[[#This Row],[Quartil (1, 2 o 3) com a 1r, últim autor o autor en correspondència]]=4),IF(Tabla3[[#This Row],[Posició autoria article indexat]]=$F$3,1,0),0)</f>
        <v>0</v>
      </c>
      <c r="O116" s="207">
        <f>IF(OR(Tabla3[[#This Row],[Quartil (1, 2 o 3) com a 1r, últim autor o autor en correspondència]]=3,Tabla3[[#This Row],[Quartil (1, 2 o 3) com a 1r, últim autor o autor en correspondència]]=4),IF(Tabla3[[#This Row],[Posició autoria article indexat]]=$F$4,1,0),0)</f>
        <v>0</v>
      </c>
    </row>
    <row r="117" spans="1:15" x14ac:dyDescent="0.25">
      <c r="A117" s="199">
        <v>105</v>
      </c>
      <c r="B117" s="205"/>
      <c r="C117" s="204"/>
      <c r="D117" s="176">
        <f t="shared" si="1"/>
        <v>0</v>
      </c>
      <c r="E117" s="204"/>
      <c r="F117" s="204"/>
      <c r="G117" s="204"/>
      <c r="H117" s="206">
        <f>IFERROR(Tabla3[[#This Row],[Nombre de citesrebudes segos ISI WoK]]/(VLOOKUP(Tabla3[[#This Row],[WoS Category]],'N AQU'!$B$13:$C$55,2,0)*100),0)</f>
        <v>0</v>
      </c>
      <c r="I117" s="207">
        <f>IF(OR(Tabla3[[#This Row],[Quartil (1, 2 o 3) com a 1r, últim autor o autor en correspondència]]=1,Tabla3[[#This Row],[Quartil (1, 2 o 3) com a 1r, últim autor o autor en correspondència]]=2),IF(Tabla3[[#This Row],[Posició autoria article indexat]]=$F$2,1,0),0)</f>
        <v>0</v>
      </c>
      <c r="J117" s="207">
        <f>IF(OR(Tabla3[[#This Row],[Quartil (1, 2 o 3) com a 1r, últim autor o autor en correspondència]]=1,Tabla3[[#This Row],[Quartil (1, 2 o 3) com a 1r, últim autor o autor en correspondència]]=2),IF(Tabla3[[#This Row],[Posició autoria article indexat]]=$F$3,1,0),0)</f>
        <v>0</v>
      </c>
      <c r="K117" s="207">
        <f>IF(OR(Tabla3[[#This Row],[Quartil (1, 2 o 3) com a 1r, últim autor o autor en correspondència]]=1,Tabla3[[#This Row],[Quartil (1, 2 o 3) com a 1r, últim autor o autor en correspondència]]=2),IF(Tabla3[[#This Row],[Posició autoria article indexat]]=$F$4,1,0),0)</f>
        <v>0</v>
      </c>
      <c r="L117" s="207">
        <f>IF(AND(I117=0,K117=0,M117=0,O117=0,J117=0,N117=0),IF(Tabla3[[#This Row],[Nomès  per a publicacions no indexades JCR: altres articles o publicacions rellevants (llibres o capítols de llibres que estiguin en editorials incloses al SPI]]&lt;&gt;"",1,0),0)</f>
        <v>0</v>
      </c>
      <c r="M117" s="207">
        <f>IF(OR(Tabla3[[#This Row],[Quartil (1, 2 o 3) com a 1r, últim autor o autor en correspondència]]=3,Tabla3[[#This Row],[Quartil (1, 2 o 3) com a 1r, últim autor o autor en correspondència]]=4),IF(Tabla3[[#This Row],[Posició autoria article indexat]]=$F$2,1,0),0)</f>
        <v>0</v>
      </c>
      <c r="N117" s="207">
        <f>IF(OR(Tabla3[[#This Row],[Quartil (1, 2 o 3) com a 1r, últim autor o autor en correspondència]]=3,Tabla3[[#This Row],[Quartil (1, 2 o 3) com a 1r, últim autor o autor en correspondència]]=4),IF(Tabla3[[#This Row],[Posició autoria article indexat]]=$F$3,1,0),0)</f>
        <v>0</v>
      </c>
      <c r="O117" s="207">
        <f>IF(OR(Tabla3[[#This Row],[Quartil (1, 2 o 3) com a 1r, últim autor o autor en correspondència]]=3,Tabla3[[#This Row],[Quartil (1, 2 o 3) com a 1r, últim autor o autor en correspondència]]=4),IF(Tabla3[[#This Row],[Posició autoria article indexat]]=$F$4,1,0),0)</f>
        <v>0</v>
      </c>
    </row>
    <row r="118" spans="1:15" x14ac:dyDescent="0.25">
      <c r="A118" s="199">
        <v>106</v>
      </c>
      <c r="B118" s="205"/>
      <c r="C118" s="204"/>
      <c r="D118" s="176">
        <f t="shared" si="1"/>
        <v>0</v>
      </c>
      <c r="E118" s="204"/>
      <c r="F118" s="204"/>
      <c r="G118" s="204"/>
      <c r="H118" s="206">
        <f>IFERROR(Tabla3[[#This Row],[Nombre de citesrebudes segos ISI WoK]]/(VLOOKUP(Tabla3[[#This Row],[WoS Category]],'N AQU'!$B$13:$C$55,2,0)*100),0)</f>
        <v>0</v>
      </c>
      <c r="I118" s="207">
        <f>IF(OR(Tabla3[[#This Row],[Quartil (1, 2 o 3) com a 1r, últim autor o autor en correspondència]]=1,Tabla3[[#This Row],[Quartil (1, 2 o 3) com a 1r, últim autor o autor en correspondència]]=2),IF(Tabla3[[#This Row],[Posició autoria article indexat]]=$F$2,1,0),0)</f>
        <v>0</v>
      </c>
      <c r="J118" s="207">
        <f>IF(OR(Tabla3[[#This Row],[Quartil (1, 2 o 3) com a 1r, últim autor o autor en correspondència]]=1,Tabla3[[#This Row],[Quartil (1, 2 o 3) com a 1r, últim autor o autor en correspondència]]=2),IF(Tabla3[[#This Row],[Posició autoria article indexat]]=$F$3,1,0),0)</f>
        <v>0</v>
      </c>
      <c r="K118" s="207">
        <f>IF(OR(Tabla3[[#This Row],[Quartil (1, 2 o 3) com a 1r, últim autor o autor en correspondència]]=1,Tabla3[[#This Row],[Quartil (1, 2 o 3) com a 1r, últim autor o autor en correspondència]]=2),IF(Tabla3[[#This Row],[Posició autoria article indexat]]=$F$4,1,0),0)</f>
        <v>0</v>
      </c>
      <c r="L118" s="207">
        <f>IF(AND(I118=0,K118=0,M118=0,O118=0,J118=0,N118=0),IF(Tabla3[[#This Row],[Nomès  per a publicacions no indexades JCR: altres articles o publicacions rellevants (llibres o capítols de llibres que estiguin en editorials incloses al SPI]]&lt;&gt;"",1,0),0)</f>
        <v>0</v>
      </c>
      <c r="M118" s="207">
        <f>IF(OR(Tabla3[[#This Row],[Quartil (1, 2 o 3) com a 1r, últim autor o autor en correspondència]]=3,Tabla3[[#This Row],[Quartil (1, 2 o 3) com a 1r, últim autor o autor en correspondència]]=4),IF(Tabla3[[#This Row],[Posició autoria article indexat]]=$F$2,1,0),0)</f>
        <v>0</v>
      </c>
      <c r="N118" s="207">
        <f>IF(OR(Tabla3[[#This Row],[Quartil (1, 2 o 3) com a 1r, últim autor o autor en correspondència]]=3,Tabla3[[#This Row],[Quartil (1, 2 o 3) com a 1r, últim autor o autor en correspondència]]=4),IF(Tabla3[[#This Row],[Posició autoria article indexat]]=$F$3,1,0),0)</f>
        <v>0</v>
      </c>
      <c r="O118" s="207">
        <f>IF(OR(Tabla3[[#This Row],[Quartil (1, 2 o 3) com a 1r, últim autor o autor en correspondència]]=3,Tabla3[[#This Row],[Quartil (1, 2 o 3) com a 1r, últim autor o autor en correspondència]]=4),IF(Tabla3[[#This Row],[Posició autoria article indexat]]=$F$4,1,0),0)</f>
        <v>0</v>
      </c>
    </row>
    <row r="119" spans="1:15" x14ac:dyDescent="0.25">
      <c r="A119" s="199">
        <v>107</v>
      </c>
      <c r="B119" s="205"/>
      <c r="C119" s="204"/>
      <c r="D119" s="176">
        <f t="shared" si="1"/>
        <v>0</v>
      </c>
      <c r="E119" s="204"/>
      <c r="F119" s="204"/>
      <c r="G119" s="204"/>
      <c r="H119" s="206">
        <f>IFERROR(Tabla3[[#This Row],[Nombre de citesrebudes segos ISI WoK]]/(VLOOKUP(Tabla3[[#This Row],[WoS Category]],'N AQU'!$B$13:$C$55,2,0)*100),0)</f>
        <v>0</v>
      </c>
      <c r="I119" s="207">
        <f>IF(OR(Tabla3[[#This Row],[Quartil (1, 2 o 3) com a 1r, últim autor o autor en correspondència]]=1,Tabla3[[#This Row],[Quartil (1, 2 o 3) com a 1r, últim autor o autor en correspondència]]=2),IF(Tabla3[[#This Row],[Posició autoria article indexat]]=$F$2,1,0),0)</f>
        <v>0</v>
      </c>
      <c r="J119" s="207">
        <f>IF(OR(Tabla3[[#This Row],[Quartil (1, 2 o 3) com a 1r, últim autor o autor en correspondència]]=1,Tabla3[[#This Row],[Quartil (1, 2 o 3) com a 1r, últim autor o autor en correspondència]]=2),IF(Tabla3[[#This Row],[Posició autoria article indexat]]=$F$3,1,0),0)</f>
        <v>0</v>
      </c>
      <c r="K119" s="207">
        <f>IF(OR(Tabla3[[#This Row],[Quartil (1, 2 o 3) com a 1r, últim autor o autor en correspondència]]=1,Tabla3[[#This Row],[Quartil (1, 2 o 3) com a 1r, últim autor o autor en correspondència]]=2),IF(Tabla3[[#This Row],[Posició autoria article indexat]]=$F$4,1,0),0)</f>
        <v>0</v>
      </c>
      <c r="L119" s="207">
        <f>IF(AND(I119=0,K119=0,M119=0,O119=0,J119=0,N119=0),IF(Tabla3[[#This Row],[Nomès  per a publicacions no indexades JCR: altres articles o publicacions rellevants (llibres o capítols de llibres que estiguin en editorials incloses al SPI]]&lt;&gt;"",1,0),0)</f>
        <v>0</v>
      </c>
      <c r="M119" s="207">
        <f>IF(OR(Tabla3[[#This Row],[Quartil (1, 2 o 3) com a 1r, últim autor o autor en correspondència]]=3,Tabla3[[#This Row],[Quartil (1, 2 o 3) com a 1r, últim autor o autor en correspondència]]=4),IF(Tabla3[[#This Row],[Posició autoria article indexat]]=$F$2,1,0),0)</f>
        <v>0</v>
      </c>
      <c r="N119" s="207">
        <f>IF(OR(Tabla3[[#This Row],[Quartil (1, 2 o 3) com a 1r, últim autor o autor en correspondència]]=3,Tabla3[[#This Row],[Quartil (1, 2 o 3) com a 1r, últim autor o autor en correspondència]]=4),IF(Tabla3[[#This Row],[Posició autoria article indexat]]=$F$3,1,0),0)</f>
        <v>0</v>
      </c>
      <c r="O119" s="207">
        <f>IF(OR(Tabla3[[#This Row],[Quartil (1, 2 o 3) com a 1r, últim autor o autor en correspondència]]=3,Tabla3[[#This Row],[Quartil (1, 2 o 3) com a 1r, últim autor o autor en correspondència]]=4),IF(Tabla3[[#This Row],[Posició autoria article indexat]]=$F$4,1,0),0)</f>
        <v>0</v>
      </c>
    </row>
    <row r="120" spans="1:15" x14ac:dyDescent="0.25">
      <c r="A120" s="199">
        <v>108</v>
      </c>
      <c r="B120" s="205"/>
      <c r="C120" s="204"/>
      <c r="D120" s="176">
        <f t="shared" si="1"/>
        <v>0</v>
      </c>
      <c r="E120" s="204"/>
      <c r="F120" s="204"/>
      <c r="G120" s="204"/>
      <c r="H120" s="206">
        <f>IFERROR(Tabla3[[#This Row],[Nombre de citesrebudes segos ISI WoK]]/(VLOOKUP(Tabla3[[#This Row],[WoS Category]],'N AQU'!$B$13:$C$55,2,0)*100),0)</f>
        <v>0</v>
      </c>
      <c r="I120" s="207">
        <f>IF(OR(Tabla3[[#This Row],[Quartil (1, 2 o 3) com a 1r, últim autor o autor en correspondència]]=1,Tabla3[[#This Row],[Quartil (1, 2 o 3) com a 1r, últim autor o autor en correspondència]]=2),IF(Tabla3[[#This Row],[Posició autoria article indexat]]=$F$2,1,0),0)</f>
        <v>0</v>
      </c>
      <c r="J120" s="207">
        <f>IF(OR(Tabla3[[#This Row],[Quartil (1, 2 o 3) com a 1r, últim autor o autor en correspondència]]=1,Tabla3[[#This Row],[Quartil (1, 2 o 3) com a 1r, últim autor o autor en correspondència]]=2),IF(Tabla3[[#This Row],[Posició autoria article indexat]]=$F$3,1,0),0)</f>
        <v>0</v>
      </c>
      <c r="K120" s="207">
        <f>IF(OR(Tabla3[[#This Row],[Quartil (1, 2 o 3) com a 1r, últim autor o autor en correspondència]]=1,Tabla3[[#This Row],[Quartil (1, 2 o 3) com a 1r, últim autor o autor en correspondència]]=2),IF(Tabla3[[#This Row],[Posició autoria article indexat]]=$F$4,1,0),0)</f>
        <v>0</v>
      </c>
      <c r="L120" s="207">
        <f>IF(AND(I120=0,K120=0,M120=0,O120=0,J120=0,N120=0),IF(Tabla3[[#This Row],[Nomès  per a publicacions no indexades JCR: altres articles o publicacions rellevants (llibres o capítols de llibres que estiguin en editorials incloses al SPI]]&lt;&gt;"",1,0),0)</f>
        <v>0</v>
      </c>
      <c r="M120" s="207">
        <f>IF(OR(Tabla3[[#This Row],[Quartil (1, 2 o 3) com a 1r, últim autor o autor en correspondència]]=3,Tabla3[[#This Row],[Quartil (1, 2 o 3) com a 1r, últim autor o autor en correspondència]]=4),IF(Tabla3[[#This Row],[Posició autoria article indexat]]=$F$2,1,0),0)</f>
        <v>0</v>
      </c>
      <c r="N120" s="207">
        <f>IF(OR(Tabla3[[#This Row],[Quartil (1, 2 o 3) com a 1r, últim autor o autor en correspondència]]=3,Tabla3[[#This Row],[Quartil (1, 2 o 3) com a 1r, últim autor o autor en correspondència]]=4),IF(Tabla3[[#This Row],[Posició autoria article indexat]]=$F$3,1,0),0)</f>
        <v>0</v>
      </c>
      <c r="O120" s="207">
        <f>IF(OR(Tabla3[[#This Row],[Quartil (1, 2 o 3) com a 1r, últim autor o autor en correspondència]]=3,Tabla3[[#This Row],[Quartil (1, 2 o 3) com a 1r, últim autor o autor en correspondència]]=4),IF(Tabla3[[#This Row],[Posició autoria article indexat]]=$F$4,1,0),0)</f>
        <v>0</v>
      </c>
    </row>
    <row r="121" spans="1:15" x14ac:dyDescent="0.25">
      <c r="A121" s="199">
        <v>109</v>
      </c>
      <c r="B121" s="205"/>
      <c r="C121" s="204"/>
      <c r="D121" s="176">
        <f t="shared" si="1"/>
        <v>0</v>
      </c>
      <c r="E121" s="204"/>
      <c r="F121" s="204"/>
      <c r="G121" s="204"/>
      <c r="H121" s="206">
        <f>IFERROR(Tabla3[[#This Row],[Nombre de citesrebudes segos ISI WoK]]/(VLOOKUP(Tabla3[[#This Row],[WoS Category]],'N AQU'!$B$13:$C$55,2,0)*100),0)</f>
        <v>0</v>
      </c>
      <c r="I121" s="207">
        <f>IF(OR(Tabla3[[#This Row],[Quartil (1, 2 o 3) com a 1r, últim autor o autor en correspondència]]=1,Tabla3[[#This Row],[Quartil (1, 2 o 3) com a 1r, últim autor o autor en correspondència]]=2),IF(Tabla3[[#This Row],[Posició autoria article indexat]]=$F$2,1,0),0)</f>
        <v>0</v>
      </c>
      <c r="J121" s="207">
        <f>IF(OR(Tabla3[[#This Row],[Quartil (1, 2 o 3) com a 1r, últim autor o autor en correspondència]]=1,Tabla3[[#This Row],[Quartil (1, 2 o 3) com a 1r, últim autor o autor en correspondència]]=2),IF(Tabla3[[#This Row],[Posició autoria article indexat]]=$F$3,1,0),0)</f>
        <v>0</v>
      </c>
      <c r="K121" s="207">
        <f>IF(OR(Tabla3[[#This Row],[Quartil (1, 2 o 3) com a 1r, últim autor o autor en correspondència]]=1,Tabla3[[#This Row],[Quartil (1, 2 o 3) com a 1r, últim autor o autor en correspondència]]=2),IF(Tabla3[[#This Row],[Posició autoria article indexat]]=$F$4,1,0),0)</f>
        <v>0</v>
      </c>
      <c r="L121" s="207">
        <f>IF(AND(I121=0,K121=0,M121=0,O121=0,J121=0,N121=0),IF(Tabla3[[#This Row],[Nomès  per a publicacions no indexades JCR: altres articles o publicacions rellevants (llibres o capítols de llibres que estiguin en editorials incloses al SPI]]&lt;&gt;"",1,0),0)</f>
        <v>0</v>
      </c>
      <c r="M121" s="207">
        <f>IF(OR(Tabla3[[#This Row],[Quartil (1, 2 o 3) com a 1r, últim autor o autor en correspondència]]=3,Tabla3[[#This Row],[Quartil (1, 2 o 3) com a 1r, últim autor o autor en correspondència]]=4),IF(Tabla3[[#This Row],[Posició autoria article indexat]]=$F$2,1,0),0)</f>
        <v>0</v>
      </c>
      <c r="N121" s="207">
        <f>IF(OR(Tabla3[[#This Row],[Quartil (1, 2 o 3) com a 1r, últim autor o autor en correspondència]]=3,Tabla3[[#This Row],[Quartil (1, 2 o 3) com a 1r, últim autor o autor en correspondència]]=4),IF(Tabla3[[#This Row],[Posició autoria article indexat]]=$F$3,1,0),0)</f>
        <v>0</v>
      </c>
      <c r="O121" s="207">
        <f>IF(OR(Tabla3[[#This Row],[Quartil (1, 2 o 3) com a 1r, últim autor o autor en correspondència]]=3,Tabla3[[#This Row],[Quartil (1, 2 o 3) com a 1r, últim autor o autor en correspondència]]=4),IF(Tabla3[[#This Row],[Posició autoria article indexat]]=$F$4,1,0),0)</f>
        <v>0</v>
      </c>
    </row>
    <row r="122" spans="1:15" x14ac:dyDescent="0.25">
      <c r="A122" s="199">
        <v>110</v>
      </c>
      <c r="B122" s="205"/>
      <c r="C122" s="204"/>
      <c r="D122" s="176">
        <f t="shared" si="1"/>
        <v>0</v>
      </c>
      <c r="E122" s="204"/>
      <c r="F122" s="204"/>
      <c r="G122" s="204"/>
      <c r="H122" s="206">
        <f>IFERROR(Tabla3[[#This Row],[Nombre de citesrebudes segos ISI WoK]]/(VLOOKUP(Tabla3[[#This Row],[WoS Category]],'N AQU'!$B$13:$C$55,2,0)*100),0)</f>
        <v>0</v>
      </c>
      <c r="I122" s="207">
        <f>IF(OR(Tabla3[[#This Row],[Quartil (1, 2 o 3) com a 1r, últim autor o autor en correspondència]]=1,Tabla3[[#This Row],[Quartil (1, 2 o 3) com a 1r, últim autor o autor en correspondència]]=2),IF(Tabla3[[#This Row],[Posició autoria article indexat]]=$F$2,1,0),0)</f>
        <v>0</v>
      </c>
      <c r="J122" s="207">
        <f>IF(OR(Tabla3[[#This Row],[Quartil (1, 2 o 3) com a 1r, últim autor o autor en correspondència]]=1,Tabla3[[#This Row],[Quartil (1, 2 o 3) com a 1r, últim autor o autor en correspondència]]=2),IF(Tabla3[[#This Row],[Posició autoria article indexat]]=$F$3,1,0),0)</f>
        <v>0</v>
      </c>
      <c r="K122" s="207">
        <f>IF(OR(Tabla3[[#This Row],[Quartil (1, 2 o 3) com a 1r, últim autor o autor en correspondència]]=1,Tabla3[[#This Row],[Quartil (1, 2 o 3) com a 1r, últim autor o autor en correspondència]]=2),IF(Tabla3[[#This Row],[Posició autoria article indexat]]=$F$4,1,0),0)</f>
        <v>0</v>
      </c>
      <c r="L122" s="207">
        <f>IF(AND(I122=0,K122=0,M122=0,O122=0,J122=0,N122=0),IF(Tabla3[[#This Row],[Nomès  per a publicacions no indexades JCR: altres articles o publicacions rellevants (llibres o capítols de llibres que estiguin en editorials incloses al SPI]]&lt;&gt;"",1,0),0)</f>
        <v>0</v>
      </c>
      <c r="M122" s="207">
        <f>IF(OR(Tabla3[[#This Row],[Quartil (1, 2 o 3) com a 1r, últim autor o autor en correspondència]]=3,Tabla3[[#This Row],[Quartil (1, 2 o 3) com a 1r, últim autor o autor en correspondència]]=4),IF(Tabla3[[#This Row],[Posició autoria article indexat]]=$F$2,1,0),0)</f>
        <v>0</v>
      </c>
      <c r="N122" s="207">
        <f>IF(OR(Tabla3[[#This Row],[Quartil (1, 2 o 3) com a 1r, últim autor o autor en correspondència]]=3,Tabla3[[#This Row],[Quartil (1, 2 o 3) com a 1r, últim autor o autor en correspondència]]=4),IF(Tabla3[[#This Row],[Posició autoria article indexat]]=$F$3,1,0),0)</f>
        <v>0</v>
      </c>
      <c r="O122" s="207">
        <f>IF(OR(Tabla3[[#This Row],[Quartil (1, 2 o 3) com a 1r, últim autor o autor en correspondència]]=3,Tabla3[[#This Row],[Quartil (1, 2 o 3) com a 1r, últim autor o autor en correspondència]]=4),IF(Tabla3[[#This Row],[Posició autoria article indexat]]=$F$4,1,0),0)</f>
        <v>0</v>
      </c>
    </row>
    <row r="123" spans="1:15" x14ac:dyDescent="0.25">
      <c r="A123" s="199">
        <v>111</v>
      </c>
      <c r="B123" s="205"/>
      <c r="C123" s="204"/>
      <c r="D123" s="176">
        <f t="shared" si="1"/>
        <v>0</v>
      </c>
      <c r="E123" s="204"/>
      <c r="F123" s="204"/>
      <c r="G123" s="204"/>
      <c r="H123" s="206">
        <f>IFERROR(Tabla3[[#This Row],[Nombre de citesrebudes segos ISI WoK]]/(VLOOKUP(Tabla3[[#This Row],[WoS Category]],'N AQU'!$B$13:$C$55,2,0)*100),0)</f>
        <v>0</v>
      </c>
      <c r="I123" s="207">
        <f>IF(OR(Tabla3[[#This Row],[Quartil (1, 2 o 3) com a 1r, últim autor o autor en correspondència]]=1,Tabla3[[#This Row],[Quartil (1, 2 o 3) com a 1r, últim autor o autor en correspondència]]=2),IF(Tabla3[[#This Row],[Posició autoria article indexat]]=$F$2,1,0),0)</f>
        <v>0</v>
      </c>
      <c r="J123" s="207">
        <f>IF(OR(Tabla3[[#This Row],[Quartil (1, 2 o 3) com a 1r, últim autor o autor en correspondència]]=1,Tabla3[[#This Row],[Quartil (1, 2 o 3) com a 1r, últim autor o autor en correspondència]]=2),IF(Tabla3[[#This Row],[Posició autoria article indexat]]=$F$3,1,0),0)</f>
        <v>0</v>
      </c>
      <c r="K123" s="207">
        <f>IF(OR(Tabla3[[#This Row],[Quartil (1, 2 o 3) com a 1r, últim autor o autor en correspondència]]=1,Tabla3[[#This Row],[Quartil (1, 2 o 3) com a 1r, últim autor o autor en correspondència]]=2),IF(Tabla3[[#This Row],[Posició autoria article indexat]]=$F$4,1,0),0)</f>
        <v>0</v>
      </c>
      <c r="L123" s="207">
        <f>IF(AND(I123=0,K123=0,M123=0,O123=0,J123=0,N123=0),IF(Tabla3[[#This Row],[Nomès  per a publicacions no indexades JCR: altres articles o publicacions rellevants (llibres o capítols de llibres que estiguin en editorials incloses al SPI]]&lt;&gt;"",1,0),0)</f>
        <v>0</v>
      </c>
      <c r="M123" s="207">
        <f>IF(OR(Tabla3[[#This Row],[Quartil (1, 2 o 3) com a 1r, últim autor o autor en correspondència]]=3,Tabla3[[#This Row],[Quartil (1, 2 o 3) com a 1r, últim autor o autor en correspondència]]=4),IF(Tabla3[[#This Row],[Posició autoria article indexat]]=$F$2,1,0),0)</f>
        <v>0</v>
      </c>
      <c r="N123" s="207">
        <f>IF(OR(Tabla3[[#This Row],[Quartil (1, 2 o 3) com a 1r, últim autor o autor en correspondència]]=3,Tabla3[[#This Row],[Quartil (1, 2 o 3) com a 1r, últim autor o autor en correspondència]]=4),IF(Tabla3[[#This Row],[Posició autoria article indexat]]=$F$3,1,0),0)</f>
        <v>0</v>
      </c>
      <c r="O123" s="207">
        <f>IF(OR(Tabla3[[#This Row],[Quartil (1, 2 o 3) com a 1r, últim autor o autor en correspondència]]=3,Tabla3[[#This Row],[Quartil (1, 2 o 3) com a 1r, últim autor o autor en correspondència]]=4),IF(Tabla3[[#This Row],[Posició autoria article indexat]]=$F$4,1,0),0)</f>
        <v>0</v>
      </c>
    </row>
    <row r="124" spans="1:15" x14ac:dyDescent="0.25">
      <c r="A124" s="199">
        <v>112</v>
      </c>
      <c r="B124" s="205"/>
      <c r="C124" s="204"/>
      <c r="D124" s="176">
        <f t="shared" si="1"/>
        <v>0</v>
      </c>
      <c r="E124" s="204"/>
      <c r="F124" s="204"/>
      <c r="G124" s="204"/>
      <c r="H124" s="206">
        <f>IFERROR(Tabla3[[#This Row],[Nombre de citesrebudes segos ISI WoK]]/(VLOOKUP(Tabla3[[#This Row],[WoS Category]],'N AQU'!$B$13:$C$55,2,0)*100),0)</f>
        <v>0</v>
      </c>
      <c r="I124" s="207">
        <f>IF(OR(Tabla3[[#This Row],[Quartil (1, 2 o 3) com a 1r, últim autor o autor en correspondència]]=1,Tabla3[[#This Row],[Quartil (1, 2 o 3) com a 1r, últim autor o autor en correspondència]]=2),IF(Tabla3[[#This Row],[Posició autoria article indexat]]=$F$2,1,0),0)</f>
        <v>0</v>
      </c>
      <c r="J124" s="207">
        <f>IF(OR(Tabla3[[#This Row],[Quartil (1, 2 o 3) com a 1r, últim autor o autor en correspondència]]=1,Tabla3[[#This Row],[Quartil (1, 2 o 3) com a 1r, últim autor o autor en correspondència]]=2),IF(Tabla3[[#This Row],[Posició autoria article indexat]]=$F$3,1,0),0)</f>
        <v>0</v>
      </c>
      <c r="K124" s="207">
        <f>IF(OR(Tabla3[[#This Row],[Quartil (1, 2 o 3) com a 1r, últim autor o autor en correspondència]]=1,Tabla3[[#This Row],[Quartil (1, 2 o 3) com a 1r, últim autor o autor en correspondència]]=2),IF(Tabla3[[#This Row],[Posició autoria article indexat]]=$F$4,1,0),0)</f>
        <v>0</v>
      </c>
      <c r="L124" s="207">
        <f>IF(AND(I124=0,K124=0,M124=0,O124=0,J124=0,N124=0),IF(Tabla3[[#This Row],[Nomès  per a publicacions no indexades JCR: altres articles o publicacions rellevants (llibres o capítols de llibres que estiguin en editorials incloses al SPI]]&lt;&gt;"",1,0),0)</f>
        <v>0</v>
      </c>
      <c r="M124" s="207">
        <f>IF(OR(Tabla3[[#This Row],[Quartil (1, 2 o 3) com a 1r, últim autor o autor en correspondència]]=3,Tabla3[[#This Row],[Quartil (1, 2 o 3) com a 1r, últim autor o autor en correspondència]]=4),IF(Tabla3[[#This Row],[Posició autoria article indexat]]=$F$2,1,0),0)</f>
        <v>0</v>
      </c>
      <c r="N124" s="207">
        <f>IF(OR(Tabla3[[#This Row],[Quartil (1, 2 o 3) com a 1r, últim autor o autor en correspondència]]=3,Tabla3[[#This Row],[Quartil (1, 2 o 3) com a 1r, últim autor o autor en correspondència]]=4),IF(Tabla3[[#This Row],[Posició autoria article indexat]]=$F$3,1,0),0)</f>
        <v>0</v>
      </c>
      <c r="O124" s="207">
        <f>IF(OR(Tabla3[[#This Row],[Quartil (1, 2 o 3) com a 1r, últim autor o autor en correspondència]]=3,Tabla3[[#This Row],[Quartil (1, 2 o 3) com a 1r, últim autor o autor en correspondència]]=4),IF(Tabla3[[#This Row],[Posició autoria article indexat]]=$F$4,1,0),0)</f>
        <v>0</v>
      </c>
    </row>
    <row r="125" spans="1:15" x14ac:dyDescent="0.25">
      <c r="A125" s="199">
        <v>113</v>
      </c>
      <c r="B125" s="205"/>
      <c r="C125" s="204"/>
      <c r="D125" s="176">
        <f t="shared" si="1"/>
        <v>0</v>
      </c>
      <c r="E125" s="204"/>
      <c r="F125" s="204"/>
      <c r="G125" s="204"/>
      <c r="H125" s="206">
        <f>IFERROR(Tabla3[[#This Row],[Nombre de citesrebudes segos ISI WoK]]/(VLOOKUP(Tabla3[[#This Row],[WoS Category]],'N AQU'!$B$13:$C$55,2,0)*100),0)</f>
        <v>0</v>
      </c>
      <c r="I125" s="207">
        <f>IF(OR(Tabla3[[#This Row],[Quartil (1, 2 o 3) com a 1r, últim autor o autor en correspondència]]=1,Tabla3[[#This Row],[Quartil (1, 2 o 3) com a 1r, últim autor o autor en correspondència]]=2),IF(Tabla3[[#This Row],[Posició autoria article indexat]]=$F$2,1,0),0)</f>
        <v>0</v>
      </c>
      <c r="J125" s="207">
        <f>IF(OR(Tabla3[[#This Row],[Quartil (1, 2 o 3) com a 1r, últim autor o autor en correspondència]]=1,Tabla3[[#This Row],[Quartil (1, 2 o 3) com a 1r, últim autor o autor en correspondència]]=2),IF(Tabla3[[#This Row],[Posició autoria article indexat]]=$F$3,1,0),0)</f>
        <v>0</v>
      </c>
      <c r="K125" s="207">
        <f>IF(OR(Tabla3[[#This Row],[Quartil (1, 2 o 3) com a 1r, últim autor o autor en correspondència]]=1,Tabla3[[#This Row],[Quartil (1, 2 o 3) com a 1r, últim autor o autor en correspondència]]=2),IF(Tabla3[[#This Row],[Posició autoria article indexat]]=$F$4,1,0),0)</f>
        <v>0</v>
      </c>
      <c r="L125" s="207">
        <f>IF(AND(I125=0,K125=0,M125=0,O125=0,J125=0,N125=0),IF(Tabla3[[#This Row],[Nomès  per a publicacions no indexades JCR: altres articles o publicacions rellevants (llibres o capítols de llibres que estiguin en editorials incloses al SPI]]&lt;&gt;"",1,0),0)</f>
        <v>0</v>
      </c>
      <c r="M125" s="207">
        <f>IF(OR(Tabla3[[#This Row],[Quartil (1, 2 o 3) com a 1r, últim autor o autor en correspondència]]=3,Tabla3[[#This Row],[Quartil (1, 2 o 3) com a 1r, últim autor o autor en correspondència]]=4),IF(Tabla3[[#This Row],[Posició autoria article indexat]]=$F$2,1,0),0)</f>
        <v>0</v>
      </c>
      <c r="N125" s="207">
        <f>IF(OR(Tabla3[[#This Row],[Quartil (1, 2 o 3) com a 1r, últim autor o autor en correspondència]]=3,Tabla3[[#This Row],[Quartil (1, 2 o 3) com a 1r, últim autor o autor en correspondència]]=4),IF(Tabla3[[#This Row],[Posició autoria article indexat]]=$F$3,1,0),0)</f>
        <v>0</v>
      </c>
      <c r="O125" s="207">
        <f>IF(OR(Tabla3[[#This Row],[Quartil (1, 2 o 3) com a 1r, últim autor o autor en correspondència]]=3,Tabla3[[#This Row],[Quartil (1, 2 o 3) com a 1r, últim autor o autor en correspondència]]=4),IF(Tabla3[[#This Row],[Posició autoria article indexat]]=$F$4,1,0),0)</f>
        <v>0</v>
      </c>
    </row>
    <row r="126" spans="1:15" x14ac:dyDescent="0.25">
      <c r="A126" s="199">
        <v>114</v>
      </c>
      <c r="B126" s="205"/>
      <c r="C126" s="204"/>
      <c r="D126" s="176">
        <f t="shared" si="1"/>
        <v>0</v>
      </c>
      <c r="E126" s="204"/>
      <c r="F126" s="204"/>
      <c r="G126" s="204"/>
      <c r="H126" s="206">
        <f>IFERROR(Tabla3[[#This Row],[Nombre de citesrebudes segos ISI WoK]]/(VLOOKUP(Tabla3[[#This Row],[WoS Category]],'N AQU'!$B$13:$C$55,2,0)*100),0)</f>
        <v>0</v>
      </c>
      <c r="I126" s="207">
        <f>IF(OR(Tabla3[[#This Row],[Quartil (1, 2 o 3) com a 1r, últim autor o autor en correspondència]]=1,Tabla3[[#This Row],[Quartil (1, 2 o 3) com a 1r, últim autor o autor en correspondència]]=2),IF(Tabla3[[#This Row],[Posició autoria article indexat]]=$F$2,1,0),0)</f>
        <v>0</v>
      </c>
      <c r="J126" s="207">
        <f>IF(OR(Tabla3[[#This Row],[Quartil (1, 2 o 3) com a 1r, últim autor o autor en correspondència]]=1,Tabla3[[#This Row],[Quartil (1, 2 o 3) com a 1r, últim autor o autor en correspondència]]=2),IF(Tabla3[[#This Row],[Posició autoria article indexat]]=$F$3,1,0),0)</f>
        <v>0</v>
      </c>
      <c r="K126" s="207">
        <f>IF(OR(Tabla3[[#This Row],[Quartil (1, 2 o 3) com a 1r, últim autor o autor en correspondència]]=1,Tabla3[[#This Row],[Quartil (1, 2 o 3) com a 1r, últim autor o autor en correspondència]]=2),IF(Tabla3[[#This Row],[Posició autoria article indexat]]=$F$4,1,0),0)</f>
        <v>0</v>
      </c>
      <c r="L126" s="207">
        <f>IF(AND(I126=0,K126=0,M126=0,O126=0,J126=0,N126=0),IF(Tabla3[[#This Row],[Nomès  per a publicacions no indexades JCR: altres articles o publicacions rellevants (llibres o capítols de llibres que estiguin en editorials incloses al SPI]]&lt;&gt;"",1,0),0)</f>
        <v>0</v>
      </c>
      <c r="M126" s="207">
        <f>IF(OR(Tabla3[[#This Row],[Quartil (1, 2 o 3) com a 1r, últim autor o autor en correspondència]]=3,Tabla3[[#This Row],[Quartil (1, 2 o 3) com a 1r, últim autor o autor en correspondència]]=4),IF(Tabla3[[#This Row],[Posició autoria article indexat]]=$F$2,1,0),0)</f>
        <v>0</v>
      </c>
      <c r="N126" s="207">
        <f>IF(OR(Tabla3[[#This Row],[Quartil (1, 2 o 3) com a 1r, últim autor o autor en correspondència]]=3,Tabla3[[#This Row],[Quartil (1, 2 o 3) com a 1r, últim autor o autor en correspondència]]=4),IF(Tabla3[[#This Row],[Posició autoria article indexat]]=$F$3,1,0),0)</f>
        <v>0</v>
      </c>
      <c r="O126" s="207">
        <f>IF(OR(Tabla3[[#This Row],[Quartil (1, 2 o 3) com a 1r, últim autor o autor en correspondència]]=3,Tabla3[[#This Row],[Quartil (1, 2 o 3) com a 1r, últim autor o autor en correspondència]]=4),IF(Tabla3[[#This Row],[Posició autoria article indexat]]=$F$4,1,0),0)</f>
        <v>0</v>
      </c>
    </row>
    <row r="127" spans="1:15" x14ac:dyDescent="0.25">
      <c r="A127" s="199">
        <v>115</v>
      </c>
      <c r="B127" s="205"/>
      <c r="C127" s="204"/>
      <c r="D127" s="176">
        <f t="shared" si="1"/>
        <v>0</v>
      </c>
      <c r="E127" s="204"/>
      <c r="F127" s="204"/>
      <c r="G127" s="204"/>
      <c r="H127" s="206">
        <f>IFERROR(Tabla3[[#This Row],[Nombre de citesrebudes segos ISI WoK]]/(VLOOKUP(Tabla3[[#This Row],[WoS Category]],'N AQU'!$B$13:$C$55,2,0)*100),0)</f>
        <v>0</v>
      </c>
      <c r="I127" s="207">
        <f>IF(OR(Tabla3[[#This Row],[Quartil (1, 2 o 3) com a 1r, últim autor o autor en correspondència]]=1,Tabla3[[#This Row],[Quartil (1, 2 o 3) com a 1r, últim autor o autor en correspondència]]=2),IF(Tabla3[[#This Row],[Posició autoria article indexat]]=$F$2,1,0),0)</f>
        <v>0</v>
      </c>
      <c r="J127" s="207">
        <f>IF(OR(Tabla3[[#This Row],[Quartil (1, 2 o 3) com a 1r, últim autor o autor en correspondència]]=1,Tabla3[[#This Row],[Quartil (1, 2 o 3) com a 1r, últim autor o autor en correspondència]]=2),IF(Tabla3[[#This Row],[Posició autoria article indexat]]=$F$3,1,0),0)</f>
        <v>0</v>
      </c>
      <c r="K127" s="207">
        <f>IF(OR(Tabla3[[#This Row],[Quartil (1, 2 o 3) com a 1r, últim autor o autor en correspondència]]=1,Tabla3[[#This Row],[Quartil (1, 2 o 3) com a 1r, últim autor o autor en correspondència]]=2),IF(Tabla3[[#This Row],[Posició autoria article indexat]]=$F$4,1,0),0)</f>
        <v>0</v>
      </c>
      <c r="L127" s="207">
        <f>IF(AND(I127=0,K127=0,M127=0,O127=0,J127=0,N127=0),IF(Tabla3[[#This Row],[Nomès  per a publicacions no indexades JCR: altres articles o publicacions rellevants (llibres o capítols de llibres que estiguin en editorials incloses al SPI]]&lt;&gt;"",1,0),0)</f>
        <v>0</v>
      </c>
      <c r="M127" s="207">
        <f>IF(OR(Tabla3[[#This Row],[Quartil (1, 2 o 3) com a 1r, últim autor o autor en correspondència]]=3,Tabla3[[#This Row],[Quartil (1, 2 o 3) com a 1r, últim autor o autor en correspondència]]=4),IF(Tabla3[[#This Row],[Posició autoria article indexat]]=$F$2,1,0),0)</f>
        <v>0</v>
      </c>
      <c r="N127" s="207">
        <f>IF(OR(Tabla3[[#This Row],[Quartil (1, 2 o 3) com a 1r, últim autor o autor en correspondència]]=3,Tabla3[[#This Row],[Quartil (1, 2 o 3) com a 1r, últim autor o autor en correspondència]]=4),IF(Tabla3[[#This Row],[Posició autoria article indexat]]=$F$3,1,0),0)</f>
        <v>0</v>
      </c>
      <c r="O127" s="207">
        <f>IF(OR(Tabla3[[#This Row],[Quartil (1, 2 o 3) com a 1r, últim autor o autor en correspondència]]=3,Tabla3[[#This Row],[Quartil (1, 2 o 3) com a 1r, últim autor o autor en correspondència]]=4),IF(Tabla3[[#This Row],[Posició autoria article indexat]]=$F$4,1,0),0)</f>
        <v>0</v>
      </c>
    </row>
    <row r="128" spans="1:15" x14ac:dyDescent="0.25">
      <c r="A128" s="199">
        <v>116</v>
      </c>
      <c r="B128" s="205"/>
      <c r="C128" s="204"/>
      <c r="D128" s="176">
        <f t="shared" si="1"/>
        <v>0</v>
      </c>
      <c r="E128" s="204"/>
      <c r="F128" s="204"/>
      <c r="G128" s="204"/>
      <c r="H128" s="206">
        <f>IFERROR(Tabla3[[#This Row],[Nombre de citesrebudes segos ISI WoK]]/(VLOOKUP(Tabla3[[#This Row],[WoS Category]],'N AQU'!$B$13:$C$55,2,0)*100),0)</f>
        <v>0</v>
      </c>
      <c r="I128" s="207">
        <f>IF(OR(Tabla3[[#This Row],[Quartil (1, 2 o 3) com a 1r, últim autor o autor en correspondència]]=1,Tabla3[[#This Row],[Quartil (1, 2 o 3) com a 1r, últim autor o autor en correspondència]]=2),IF(Tabla3[[#This Row],[Posició autoria article indexat]]=$F$2,1,0),0)</f>
        <v>0</v>
      </c>
      <c r="J128" s="207">
        <f>IF(OR(Tabla3[[#This Row],[Quartil (1, 2 o 3) com a 1r, últim autor o autor en correspondència]]=1,Tabla3[[#This Row],[Quartil (1, 2 o 3) com a 1r, últim autor o autor en correspondència]]=2),IF(Tabla3[[#This Row],[Posició autoria article indexat]]=$F$3,1,0),0)</f>
        <v>0</v>
      </c>
      <c r="K128" s="207">
        <f>IF(OR(Tabla3[[#This Row],[Quartil (1, 2 o 3) com a 1r, últim autor o autor en correspondència]]=1,Tabla3[[#This Row],[Quartil (1, 2 o 3) com a 1r, últim autor o autor en correspondència]]=2),IF(Tabla3[[#This Row],[Posició autoria article indexat]]=$F$4,1,0),0)</f>
        <v>0</v>
      </c>
      <c r="L128" s="207">
        <f>IF(AND(I128=0,K128=0,M128=0,O128=0,J128=0,N128=0),IF(Tabla3[[#This Row],[Nomès  per a publicacions no indexades JCR: altres articles o publicacions rellevants (llibres o capítols de llibres que estiguin en editorials incloses al SPI]]&lt;&gt;"",1,0),0)</f>
        <v>0</v>
      </c>
      <c r="M128" s="207">
        <f>IF(OR(Tabla3[[#This Row],[Quartil (1, 2 o 3) com a 1r, últim autor o autor en correspondència]]=3,Tabla3[[#This Row],[Quartil (1, 2 o 3) com a 1r, últim autor o autor en correspondència]]=4),IF(Tabla3[[#This Row],[Posició autoria article indexat]]=$F$2,1,0),0)</f>
        <v>0</v>
      </c>
      <c r="N128" s="207">
        <f>IF(OR(Tabla3[[#This Row],[Quartil (1, 2 o 3) com a 1r, últim autor o autor en correspondència]]=3,Tabla3[[#This Row],[Quartil (1, 2 o 3) com a 1r, últim autor o autor en correspondència]]=4),IF(Tabla3[[#This Row],[Posició autoria article indexat]]=$F$3,1,0),0)</f>
        <v>0</v>
      </c>
      <c r="O128" s="207">
        <f>IF(OR(Tabla3[[#This Row],[Quartil (1, 2 o 3) com a 1r, últim autor o autor en correspondència]]=3,Tabla3[[#This Row],[Quartil (1, 2 o 3) com a 1r, últim autor o autor en correspondència]]=4),IF(Tabla3[[#This Row],[Posició autoria article indexat]]=$F$4,1,0),0)</f>
        <v>0</v>
      </c>
    </row>
    <row r="129" spans="1:15" x14ac:dyDescent="0.25">
      <c r="A129" s="199">
        <v>117</v>
      </c>
      <c r="B129" s="205"/>
      <c r="C129" s="204"/>
      <c r="D129" s="176">
        <f t="shared" si="1"/>
        <v>0</v>
      </c>
      <c r="E129" s="204"/>
      <c r="F129" s="204"/>
      <c r="G129" s="204"/>
      <c r="H129" s="206">
        <f>IFERROR(Tabla3[[#This Row],[Nombre de citesrebudes segos ISI WoK]]/(VLOOKUP(Tabla3[[#This Row],[WoS Category]],'N AQU'!$B$13:$C$55,2,0)*100),0)</f>
        <v>0</v>
      </c>
      <c r="I129" s="207">
        <f>IF(OR(Tabla3[[#This Row],[Quartil (1, 2 o 3) com a 1r, últim autor o autor en correspondència]]=1,Tabla3[[#This Row],[Quartil (1, 2 o 3) com a 1r, últim autor o autor en correspondència]]=2),IF(Tabla3[[#This Row],[Posició autoria article indexat]]=$F$2,1,0),0)</f>
        <v>0</v>
      </c>
      <c r="J129" s="207">
        <f>IF(OR(Tabla3[[#This Row],[Quartil (1, 2 o 3) com a 1r, últim autor o autor en correspondència]]=1,Tabla3[[#This Row],[Quartil (1, 2 o 3) com a 1r, últim autor o autor en correspondència]]=2),IF(Tabla3[[#This Row],[Posició autoria article indexat]]=$F$3,1,0),0)</f>
        <v>0</v>
      </c>
      <c r="K129" s="207">
        <f>IF(OR(Tabla3[[#This Row],[Quartil (1, 2 o 3) com a 1r, últim autor o autor en correspondència]]=1,Tabla3[[#This Row],[Quartil (1, 2 o 3) com a 1r, últim autor o autor en correspondència]]=2),IF(Tabla3[[#This Row],[Posició autoria article indexat]]=$F$4,1,0),0)</f>
        <v>0</v>
      </c>
      <c r="L129" s="207">
        <f>IF(AND(I129=0,K129=0,M129=0,O129=0,J129=0,N129=0),IF(Tabla3[[#This Row],[Nomès  per a publicacions no indexades JCR: altres articles o publicacions rellevants (llibres o capítols de llibres que estiguin en editorials incloses al SPI]]&lt;&gt;"",1,0),0)</f>
        <v>0</v>
      </c>
      <c r="M129" s="207">
        <f>IF(OR(Tabla3[[#This Row],[Quartil (1, 2 o 3) com a 1r, últim autor o autor en correspondència]]=3,Tabla3[[#This Row],[Quartil (1, 2 o 3) com a 1r, últim autor o autor en correspondència]]=4),IF(Tabla3[[#This Row],[Posició autoria article indexat]]=$F$2,1,0),0)</f>
        <v>0</v>
      </c>
      <c r="N129" s="207">
        <f>IF(OR(Tabla3[[#This Row],[Quartil (1, 2 o 3) com a 1r, últim autor o autor en correspondència]]=3,Tabla3[[#This Row],[Quartil (1, 2 o 3) com a 1r, últim autor o autor en correspondència]]=4),IF(Tabla3[[#This Row],[Posició autoria article indexat]]=$F$3,1,0),0)</f>
        <v>0</v>
      </c>
      <c r="O129" s="207">
        <f>IF(OR(Tabla3[[#This Row],[Quartil (1, 2 o 3) com a 1r, últim autor o autor en correspondència]]=3,Tabla3[[#This Row],[Quartil (1, 2 o 3) com a 1r, últim autor o autor en correspondència]]=4),IF(Tabla3[[#This Row],[Posició autoria article indexat]]=$F$4,1,0),0)</f>
        <v>0</v>
      </c>
    </row>
    <row r="130" spans="1:15" x14ac:dyDescent="0.25">
      <c r="A130" s="199">
        <v>118</v>
      </c>
      <c r="B130" s="205"/>
      <c r="C130" s="204"/>
      <c r="D130" s="176">
        <f t="shared" si="1"/>
        <v>0</v>
      </c>
      <c r="E130" s="204"/>
      <c r="F130" s="204"/>
      <c r="G130" s="204"/>
      <c r="H130" s="206">
        <f>IFERROR(Tabla3[[#This Row],[Nombre de citesrebudes segos ISI WoK]]/(VLOOKUP(Tabla3[[#This Row],[WoS Category]],'N AQU'!$B$13:$C$55,2,0)*100),0)</f>
        <v>0</v>
      </c>
      <c r="I130" s="207">
        <f>IF(OR(Tabla3[[#This Row],[Quartil (1, 2 o 3) com a 1r, últim autor o autor en correspondència]]=1,Tabla3[[#This Row],[Quartil (1, 2 o 3) com a 1r, últim autor o autor en correspondència]]=2),IF(Tabla3[[#This Row],[Posició autoria article indexat]]=$F$2,1,0),0)</f>
        <v>0</v>
      </c>
      <c r="J130" s="207">
        <f>IF(OR(Tabla3[[#This Row],[Quartil (1, 2 o 3) com a 1r, últim autor o autor en correspondència]]=1,Tabla3[[#This Row],[Quartil (1, 2 o 3) com a 1r, últim autor o autor en correspondència]]=2),IF(Tabla3[[#This Row],[Posició autoria article indexat]]=$F$3,1,0),0)</f>
        <v>0</v>
      </c>
      <c r="K130" s="207">
        <f>IF(OR(Tabla3[[#This Row],[Quartil (1, 2 o 3) com a 1r, últim autor o autor en correspondència]]=1,Tabla3[[#This Row],[Quartil (1, 2 o 3) com a 1r, últim autor o autor en correspondència]]=2),IF(Tabla3[[#This Row],[Posició autoria article indexat]]=$F$4,1,0),0)</f>
        <v>0</v>
      </c>
      <c r="L130" s="207">
        <f>IF(AND(I130=0,K130=0,M130=0,O130=0,J130=0,N130=0),IF(Tabla3[[#This Row],[Nomès  per a publicacions no indexades JCR: altres articles o publicacions rellevants (llibres o capítols de llibres que estiguin en editorials incloses al SPI]]&lt;&gt;"",1,0),0)</f>
        <v>0</v>
      </c>
      <c r="M130" s="207">
        <f>IF(OR(Tabla3[[#This Row],[Quartil (1, 2 o 3) com a 1r, últim autor o autor en correspondència]]=3,Tabla3[[#This Row],[Quartil (1, 2 o 3) com a 1r, últim autor o autor en correspondència]]=4),IF(Tabla3[[#This Row],[Posició autoria article indexat]]=$F$2,1,0),0)</f>
        <v>0</v>
      </c>
      <c r="N130" s="207">
        <f>IF(OR(Tabla3[[#This Row],[Quartil (1, 2 o 3) com a 1r, últim autor o autor en correspondència]]=3,Tabla3[[#This Row],[Quartil (1, 2 o 3) com a 1r, últim autor o autor en correspondència]]=4),IF(Tabla3[[#This Row],[Posició autoria article indexat]]=$F$3,1,0),0)</f>
        <v>0</v>
      </c>
      <c r="O130" s="207">
        <f>IF(OR(Tabla3[[#This Row],[Quartil (1, 2 o 3) com a 1r, últim autor o autor en correspondència]]=3,Tabla3[[#This Row],[Quartil (1, 2 o 3) com a 1r, últim autor o autor en correspondència]]=4),IF(Tabla3[[#This Row],[Posició autoria article indexat]]=$F$4,1,0),0)</f>
        <v>0</v>
      </c>
    </row>
    <row r="131" spans="1:15" x14ac:dyDescent="0.25">
      <c r="A131" s="199">
        <v>119</v>
      </c>
      <c r="B131" s="205"/>
      <c r="C131" s="204"/>
      <c r="D131" s="176">
        <f t="shared" si="1"/>
        <v>0</v>
      </c>
      <c r="E131" s="204"/>
      <c r="F131" s="204"/>
      <c r="G131" s="204"/>
      <c r="H131" s="206">
        <f>IFERROR(Tabla3[[#This Row],[Nombre de citesrebudes segos ISI WoK]]/(VLOOKUP(Tabla3[[#This Row],[WoS Category]],'N AQU'!$B$13:$C$55,2,0)*100),0)</f>
        <v>0</v>
      </c>
      <c r="I131" s="207">
        <f>IF(OR(Tabla3[[#This Row],[Quartil (1, 2 o 3) com a 1r, últim autor o autor en correspondència]]=1,Tabla3[[#This Row],[Quartil (1, 2 o 3) com a 1r, últim autor o autor en correspondència]]=2),IF(Tabla3[[#This Row],[Posició autoria article indexat]]=$F$2,1,0),0)</f>
        <v>0</v>
      </c>
      <c r="J131" s="207">
        <f>IF(OR(Tabla3[[#This Row],[Quartil (1, 2 o 3) com a 1r, últim autor o autor en correspondència]]=1,Tabla3[[#This Row],[Quartil (1, 2 o 3) com a 1r, últim autor o autor en correspondència]]=2),IF(Tabla3[[#This Row],[Posició autoria article indexat]]=$F$3,1,0),0)</f>
        <v>0</v>
      </c>
      <c r="K131" s="207">
        <f>IF(OR(Tabla3[[#This Row],[Quartil (1, 2 o 3) com a 1r, últim autor o autor en correspondència]]=1,Tabla3[[#This Row],[Quartil (1, 2 o 3) com a 1r, últim autor o autor en correspondència]]=2),IF(Tabla3[[#This Row],[Posició autoria article indexat]]=$F$4,1,0),0)</f>
        <v>0</v>
      </c>
      <c r="L131" s="207">
        <f>IF(AND(I131=0,K131=0,M131=0,O131=0,J131=0,N131=0),IF(Tabla3[[#This Row],[Nomès  per a publicacions no indexades JCR: altres articles o publicacions rellevants (llibres o capítols de llibres que estiguin en editorials incloses al SPI]]&lt;&gt;"",1,0),0)</f>
        <v>0</v>
      </c>
      <c r="M131" s="207">
        <f>IF(OR(Tabla3[[#This Row],[Quartil (1, 2 o 3) com a 1r, últim autor o autor en correspondència]]=3,Tabla3[[#This Row],[Quartil (1, 2 o 3) com a 1r, últim autor o autor en correspondència]]=4),IF(Tabla3[[#This Row],[Posició autoria article indexat]]=$F$2,1,0),0)</f>
        <v>0</v>
      </c>
      <c r="N131" s="207">
        <f>IF(OR(Tabla3[[#This Row],[Quartil (1, 2 o 3) com a 1r, últim autor o autor en correspondència]]=3,Tabla3[[#This Row],[Quartil (1, 2 o 3) com a 1r, últim autor o autor en correspondència]]=4),IF(Tabla3[[#This Row],[Posició autoria article indexat]]=$F$3,1,0),0)</f>
        <v>0</v>
      </c>
      <c r="O131" s="207">
        <f>IF(OR(Tabla3[[#This Row],[Quartil (1, 2 o 3) com a 1r, últim autor o autor en correspondència]]=3,Tabla3[[#This Row],[Quartil (1, 2 o 3) com a 1r, últim autor o autor en correspondència]]=4),IF(Tabla3[[#This Row],[Posició autoria article indexat]]=$F$4,1,0),0)</f>
        <v>0</v>
      </c>
    </row>
    <row r="132" spans="1:15" x14ac:dyDescent="0.25">
      <c r="A132" s="199">
        <v>120</v>
      </c>
      <c r="B132" s="205"/>
      <c r="C132" s="204"/>
      <c r="D132" s="176">
        <f t="shared" si="1"/>
        <v>0</v>
      </c>
      <c r="E132" s="204"/>
      <c r="F132" s="204"/>
      <c r="G132" s="204"/>
      <c r="H132" s="206">
        <f>IFERROR(Tabla3[[#This Row],[Nombre de citesrebudes segos ISI WoK]]/(VLOOKUP(Tabla3[[#This Row],[WoS Category]],'N AQU'!$B$13:$C$55,2,0)*100),0)</f>
        <v>0</v>
      </c>
      <c r="I132" s="207">
        <f>IF(OR(Tabla3[[#This Row],[Quartil (1, 2 o 3) com a 1r, últim autor o autor en correspondència]]=1,Tabla3[[#This Row],[Quartil (1, 2 o 3) com a 1r, últim autor o autor en correspondència]]=2),IF(Tabla3[[#This Row],[Posició autoria article indexat]]=$F$2,1,0),0)</f>
        <v>0</v>
      </c>
      <c r="J132" s="207">
        <f>IF(OR(Tabla3[[#This Row],[Quartil (1, 2 o 3) com a 1r, últim autor o autor en correspondència]]=1,Tabla3[[#This Row],[Quartil (1, 2 o 3) com a 1r, últim autor o autor en correspondència]]=2),IF(Tabla3[[#This Row],[Posició autoria article indexat]]=$F$3,1,0),0)</f>
        <v>0</v>
      </c>
      <c r="K132" s="207">
        <f>IF(OR(Tabla3[[#This Row],[Quartil (1, 2 o 3) com a 1r, últim autor o autor en correspondència]]=1,Tabla3[[#This Row],[Quartil (1, 2 o 3) com a 1r, últim autor o autor en correspondència]]=2),IF(Tabla3[[#This Row],[Posició autoria article indexat]]=$F$4,1,0),0)</f>
        <v>0</v>
      </c>
      <c r="L132" s="207">
        <f>IF(AND(I132=0,K132=0,M132=0,O132=0,J132=0,N132=0),IF(Tabla3[[#This Row],[Nomès  per a publicacions no indexades JCR: altres articles o publicacions rellevants (llibres o capítols de llibres que estiguin en editorials incloses al SPI]]&lt;&gt;"",1,0),0)</f>
        <v>0</v>
      </c>
      <c r="M132" s="207">
        <f>IF(OR(Tabla3[[#This Row],[Quartil (1, 2 o 3) com a 1r, últim autor o autor en correspondència]]=3,Tabla3[[#This Row],[Quartil (1, 2 o 3) com a 1r, últim autor o autor en correspondència]]=4),IF(Tabla3[[#This Row],[Posició autoria article indexat]]=$F$2,1,0),0)</f>
        <v>0</v>
      </c>
      <c r="N132" s="207">
        <f>IF(OR(Tabla3[[#This Row],[Quartil (1, 2 o 3) com a 1r, últim autor o autor en correspondència]]=3,Tabla3[[#This Row],[Quartil (1, 2 o 3) com a 1r, últim autor o autor en correspondència]]=4),IF(Tabla3[[#This Row],[Posició autoria article indexat]]=$F$3,1,0),0)</f>
        <v>0</v>
      </c>
      <c r="O132" s="207">
        <f>IF(OR(Tabla3[[#This Row],[Quartil (1, 2 o 3) com a 1r, últim autor o autor en correspondència]]=3,Tabla3[[#This Row],[Quartil (1, 2 o 3) com a 1r, últim autor o autor en correspondència]]=4),IF(Tabla3[[#This Row],[Posició autoria article indexat]]=$F$4,1,0),0)</f>
        <v>0</v>
      </c>
    </row>
    <row r="133" spans="1:15" x14ac:dyDescent="0.25">
      <c r="A133" s="199">
        <v>121</v>
      </c>
      <c r="B133" s="205"/>
      <c r="C133" s="204"/>
      <c r="D133" s="176">
        <f t="shared" si="1"/>
        <v>0</v>
      </c>
      <c r="E133" s="204"/>
      <c r="F133" s="204"/>
      <c r="G133" s="204"/>
      <c r="H133" s="206">
        <f>IFERROR(Tabla3[[#This Row],[Nombre de citesrebudes segos ISI WoK]]/(VLOOKUP(Tabla3[[#This Row],[WoS Category]],'N AQU'!$B$13:$C$55,2,0)*100),0)</f>
        <v>0</v>
      </c>
      <c r="I133" s="207">
        <f>IF(OR(Tabla3[[#This Row],[Quartil (1, 2 o 3) com a 1r, últim autor o autor en correspondència]]=1,Tabla3[[#This Row],[Quartil (1, 2 o 3) com a 1r, últim autor o autor en correspondència]]=2),IF(Tabla3[[#This Row],[Posició autoria article indexat]]=$F$2,1,0),0)</f>
        <v>0</v>
      </c>
      <c r="J133" s="207">
        <f>IF(OR(Tabla3[[#This Row],[Quartil (1, 2 o 3) com a 1r, últim autor o autor en correspondència]]=1,Tabla3[[#This Row],[Quartil (1, 2 o 3) com a 1r, últim autor o autor en correspondència]]=2),IF(Tabla3[[#This Row],[Posició autoria article indexat]]=$F$3,1,0),0)</f>
        <v>0</v>
      </c>
      <c r="K133" s="207">
        <f>IF(OR(Tabla3[[#This Row],[Quartil (1, 2 o 3) com a 1r, últim autor o autor en correspondència]]=1,Tabla3[[#This Row],[Quartil (1, 2 o 3) com a 1r, últim autor o autor en correspondència]]=2),IF(Tabla3[[#This Row],[Posició autoria article indexat]]=$F$4,1,0),0)</f>
        <v>0</v>
      </c>
      <c r="L133" s="207">
        <f>IF(AND(I133=0,K133=0,M133=0,O133=0,J133=0,N133=0),IF(Tabla3[[#This Row],[Nomès  per a publicacions no indexades JCR: altres articles o publicacions rellevants (llibres o capítols de llibres que estiguin en editorials incloses al SPI]]&lt;&gt;"",1,0),0)</f>
        <v>0</v>
      </c>
      <c r="M133" s="207">
        <f>IF(OR(Tabla3[[#This Row],[Quartil (1, 2 o 3) com a 1r, últim autor o autor en correspondència]]=3,Tabla3[[#This Row],[Quartil (1, 2 o 3) com a 1r, últim autor o autor en correspondència]]=4),IF(Tabla3[[#This Row],[Posició autoria article indexat]]=$F$2,1,0),0)</f>
        <v>0</v>
      </c>
      <c r="N133" s="207">
        <f>IF(OR(Tabla3[[#This Row],[Quartil (1, 2 o 3) com a 1r, últim autor o autor en correspondència]]=3,Tabla3[[#This Row],[Quartil (1, 2 o 3) com a 1r, últim autor o autor en correspondència]]=4),IF(Tabla3[[#This Row],[Posició autoria article indexat]]=$F$3,1,0),0)</f>
        <v>0</v>
      </c>
      <c r="O133" s="207">
        <f>IF(OR(Tabla3[[#This Row],[Quartil (1, 2 o 3) com a 1r, últim autor o autor en correspondència]]=3,Tabla3[[#This Row],[Quartil (1, 2 o 3) com a 1r, últim autor o autor en correspondència]]=4),IF(Tabla3[[#This Row],[Posició autoria article indexat]]=$F$4,1,0),0)</f>
        <v>0</v>
      </c>
    </row>
    <row r="134" spans="1:15" x14ac:dyDescent="0.25">
      <c r="A134" s="199">
        <v>122</v>
      </c>
      <c r="B134" s="205"/>
      <c r="C134" s="204"/>
      <c r="D134" s="176">
        <f t="shared" si="1"/>
        <v>0</v>
      </c>
      <c r="E134" s="204"/>
      <c r="F134" s="204"/>
      <c r="G134" s="204"/>
      <c r="H134" s="206">
        <f>IFERROR(Tabla3[[#This Row],[Nombre de citesrebudes segos ISI WoK]]/(VLOOKUP(Tabla3[[#This Row],[WoS Category]],'N AQU'!$B$13:$C$55,2,0)*100),0)</f>
        <v>0</v>
      </c>
      <c r="I134" s="207">
        <f>IF(OR(Tabla3[[#This Row],[Quartil (1, 2 o 3) com a 1r, últim autor o autor en correspondència]]=1,Tabla3[[#This Row],[Quartil (1, 2 o 3) com a 1r, últim autor o autor en correspondència]]=2),IF(Tabla3[[#This Row],[Posició autoria article indexat]]=$F$2,1,0),0)</f>
        <v>0</v>
      </c>
      <c r="J134" s="207">
        <f>IF(OR(Tabla3[[#This Row],[Quartil (1, 2 o 3) com a 1r, últim autor o autor en correspondència]]=1,Tabla3[[#This Row],[Quartil (1, 2 o 3) com a 1r, últim autor o autor en correspondència]]=2),IF(Tabla3[[#This Row],[Posició autoria article indexat]]=$F$3,1,0),0)</f>
        <v>0</v>
      </c>
      <c r="K134" s="207">
        <f>IF(OR(Tabla3[[#This Row],[Quartil (1, 2 o 3) com a 1r, últim autor o autor en correspondència]]=1,Tabla3[[#This Row],[Quartil (1, 2 o 3) com a 1r, últim autor o autor en correspondència]]=2),IF(Tabla3[[#This Row],[Posició autoria article indexat]]=$F$4,1,0),0)</f>
        <v>0</v>
      </c>
      <c r="L134" s="207">
        <f>IF(AND(I134=0,K134=0,M134=0,O134=0,J134=0,N134=0),IF(Tabla3[[#This Row],[Nomès  per a publicacions no indexades JCR: altres articles o publicacions rellevants (llibres o capítols de llibres que estiguin en editorials incloses al SPI]]&lt;&gt;"",1,0),0)</f>
        <v>0</v>
      </c>
      <c r="M134" s="207">
        <f>IF(OR(Tabla3[[#This Row],[Quartil (1, 2 o 3) com a 1r, últim autor o autor en correspondència]]=3,Tabla3[[#This Row],[Quartil (1, 2 o 3) com a 1r, últim autor o autor en correspondència]]=4),IF(Tabla3[[#This Row],[Posició autoria article indexat]]=$F$2,1,0),0)</f>
        <v>0</v>
      </c>
      <c r="N134" s="207">
        <f>IF(OR(Tabla3[[#This Row],[Quartil (1, 2 o 3) com a 1r, últim autor o autor en correspondència]]=3,Tabla3[[#This Row],[Quartil (1, 2 o 3) com a 1r, últim autor o autor en correspondència]]=4),IF(Tabla3[[#This Row],[Posició autoria article indexat]]=$F$3,1,0),0)</f>
        <v>0</v>
      </c>
      <c r="O134" s="207">
        <f>IF(OR(Tabla3[[#This Row],[Quartil (1, 2 o 3) com a 1r, últim autor o autor en correspondència]]=3,Tabla3[[#This Row],[Quartil (1, 2 o 3) com a 1r, últim autor o autor en correspondència]]=4),IF(Tabla3[[#This Row],[Posició autoria article indexat]]=$F$4,1,0),0)</f>
        <v>0</v>
      </c>
    </row>
    <row r="135" spans="1:15" x14ac:dyDescent="0.25">
      <c r="A135" s="199">
        <v>123</v>
      </c>
      <c r="B135" s="205"/>
      <c r="C135" s="204"/>
      <c r="D135" s="176">
        <f t="shared" si="1"/>
        <v>0</v>
      </c>
      <c r="E135" s="204"/>
      <c r="F135" s="204"/>
      <c r="G135" s="204"/>
      <c r="H135" s="206">
        <f>IFERROR(Tabla3[[#This Row],[Nombre de citesrebudes segos ISI WoK]]/(VLOOKUP(Tabla3[[#This Row],[WoS Category]],'N AQU'!$B$13:$C$55,2,0)*100),0)</f>
        <v>0</v>
      </c>
      <c r="I135" s="207">
        <f>IF(OR(Tabla3[[#This Row],[Quartil (1, 2 o 3) com a 1r, últim autor o autor en correspondència]]=1,Tabla3[[#This Row],[Quartil (1, 2 o 3) com a 1r, últim autor o autor en correspondència]]=2),IF(Tabla3[[#This Row],[Posició autoria article indexat]]=$F$2,1,0),0)</f>
        <v>0</v>
      </c>
      <c r="J135" s="207">
        <f>IF(OR(Tabla3[[#This Row],[Quartil (1, 2 o 3) com a 1r, últim autor o autor en correspondència]]=1,Tabla3[[#This Row],[Quartil (1, 2 o 3) com a 1r, últim autor o autor en correspondència]]=2),IF(Tabla3[[#This Row],[Posició autoria article indexat]]=$F$3,1,0),0)</f>
        <v>0</v>
      </c>
      <c r="K135" s="207">
        <f>IF(OR(Tabla3[[#This Row],[Quartil (1, 2 o 3) com a 1r, últim autor o autor en correspondència]]=1,Tabla3[[#This Row],[Quartil (1, 2 o 3) com a 1r, últim autor o autor en correspondència]]=2),IF(Tabla3[[#This Row],[Posició autoria article indexat]]=$F$4,1,0),0)</f>
        <v>0</v>
      </c>
      <c r="L135" s="207">
        <f>IF(AND(I135=0,K135=0,M135=0,O135=0,J135=0,N135=0),IF(Tabla3[[#This Row],[Nomès  per a publicacions no indexades JCR: altres articles o publicacions rellevants (llibres o capítols de llibres que estiguin en editorials incloses al SPI]]&lt;&gt;"",1,0),0)</f>
        <v>0</v>
      </c>
      <c r="M135" s="207">
        <f>IF(OR(Tabla3[[#This Row],[Quartil (1, 2 o 3) com a 1r, últim autor o autor en correspondència]]=3,Tabla3[[#This Row],[Quartil (1, 2 o 3) com a 1r, últim autor o autor en correspondència]]=4),IF(Tabla3[[#This Row],[Posició autoria article indexat]]=$F$2,1,0),0)</f>
        <v>0</v>
      </c>
      <c r="N135" s="207">
        <f>IF(OR(Tabla3[[#This Row],[Quartil (1, 2 o 3) com a 1r, últim autor o autor en correspondència]]=3,Tabla3[[#This Row],[Quartil (1, 2 o 3) com a 1r, últim autor o autor en correspondència]]=4),IF(Tabla3[[#This Row],[Posició autoria article indexat]]=$F$3,1,0),0)</f>
        <v>0</v>
      </c>
      <c r="O135" s="207">
        <f>IF(OR(Tabla3[[#This Row],[Quartil (1, 2 o 3) com a 1r, últim autor o autor en correspondència]]=3,Tabla3[[#This Row],[Quartil (1, 2 o 3) com a 1r, últim autor o autor en correspondència]]=4),IF(Tabla3[[#This Row],[Posició autoria article indexat]]=$F$4,1,0),0)</f>
        <v>0</v>
      </c>
    </row>
    <row r="136" spans="1:15" x14ac:dyDescent="0.25">
      <c r="A136" s="199">
        <v>124</v>
      </c>
      <c r="B136" s="205"/>
      <c r="C136" s="204"/>
      <c r="D136" s="176">
        <f t="shared" si="1"/>
        <v>0</v>
      </c>
      <c r="E136" s="204"/>
      <c r="F136" s="204"/>
      <c r="G136" s="204"/>
      <c r="H136" s="206">
        <f>IFERROR(Tabla3[[#This Row],[Nombre de citesrebudes segos ISI WoK]]/(VLOOKUP(Tabla3[[#This Row],[WoS Category]],'N AQU'!$B$13:$C$55,2,0)*100),0)</f>
        <v>0</v>
      </c>
      <c r="I136" s="207">
        <f>IF(OR(Tabla3[[#This Row],[Quartil (1, 2 o 3) com a 1r, últim autor o autor en correspondència]]=1,Tabla3[[#This Row],[Quartil (1, 2 o 3) com a 1r, últim autor o autor en correspondència]]=2),IF(Tabla3[[#This Row],[Posició autoria article indexat]]=$F$2,1,0),0)</f>
        <v>0</v>
      </c>
      <c r="J136" s="207">
        <f>IF(OR(Tabla3[[#This Row],[Quartil (1, 2 o 3) com a 1r, últim autor o autor en correspondència]]=1,Tabla3[[#This Row],[Quartil (1, 2 o 3) com a 1r, últim autor o autor en correspondència]]=2),IF(Tabla3[[#This Row],[Posició autoria article indexat]]=$F$3,1,0),0)</f>
        <v>0</v>
      </c>
      <c r="K136" s="207">
        <f>IF(OR(Tabla3[[#This Row],[Quartil (1, 2 o 3) com a 1r, últim autor o autor en correspondència]]=1,Tabla3[[#This Row],[Quartil (1, 2 o 3) com a 1r, últim autor o autor en correspondència]]=2),IF(Tabla3[[#This Row],[Posició autoria article indexat]]=$F$4,1,0),0)</f>
        <v>0</v>
      </c>
      <c r="L136" s="207">
        <f>IF(AND(I136=0,K136=0,M136=0,O136=0,J136=0,N136=0),IF(Tabla3[[#This Row],[Nomès  per a publicacions no indexades JCR: altres articles o publicacions rellevants (llibres o capítols de llibres que estiguin en editorials incloses al SPI]]&lt;&gt;"",1,0),0)</f>
        <v>0</v>
      </c>
      <c r="M136" s="207">
        <f>IF(OR(Tabla3[[#This Row],[Quartil (1, 2 o 3) com a 1r, últim autor o autor en correspondència]]=3,Tabla3[[#This Row],[Quartil (1, 2 o 3) com a 1r, últim autor o autor en correspondència]]=4),IF(Tabla3[[#This Row],[Posició autoria article indexat]]=$F$2,1,0),0)</f>
        <v>0</v>
      </c>
      <c r="N136" s="207">
        <f>IF(OR(Tabla3[[#This Row],[Quartil (1, 2 o 3) com a 1r, últim autor o autor en correspondència]]=3,Tabla3[[#This Row],[Quartil (1, 2 o 3) com a 1r, últim autor o autor en correspondència]]=4),IF(Tabla3[[#This Row],[Posició autoria article indexat]]=$F$3,1,0),0)</f>
        <v>0</v>
      </c>
      <c r="O136" s="207">
        <f>IF(OR(Tabla3[[#This Row],[Quartil (1, 2 o 3) com a 1r, últim autor o autor en correspondència]]=3,Tabla3[[#This Row],[Quartil (1, 2 o 3) com a 1r, últim autor o autor en correspondència]]=4),IF(Tabla3[[#This Row],[Posició autoria article indexat]]=$F$4,1,0),0)</f>
        <v>0</v>
      </c>
    </row>
    <row r="137" spans="1:15" x14ac:dyDescent="0.25">
      <c r="A137" s="199">
        <v>125</v>
      </c>
      <c r="B137" s="205"/>
      <c r="C137" s="204"/>
      <c r="D137" s="176">
        <f t="shared" si="1"/>
        <v>0</v>
      </c>
      <c r="E137" s="204"/>
      <c r="F137" s="204"/>
      <c r="G137" s="204"/>
      <c r="H137" s="206">
        <f>IFERROR(Tabla3[[#This Row],[Nombre de citesrebudes segos ISI WoK]]/(VLOOKUP(Tabla3[[#This Row],[WoS Category]],'N AQU'!$B$13:$C$55,2,0)*100),0)</f>
        <v>0</v>
      </c>
      <c r="I137" s="207">
        <f>IF(OR(Tabla3[[#This Row],[Quartil (1, 2 o 3) com a 1r, últim autor o autor en correspondència]]=1,Tabla3[[#This Row],[Quartil (1, 2 o 3) com a 1r, últim autor o autor en correspondència]]=2),IF(Tabla3[[#This Row],[Posició autoria article indexat]]=$F$2,1,0),0)</f>
        <v>0</v>
      </c>
      <c r="J137" s="207">
        <f>IF(OR(Tabla3[[#This Row],[Quartil (1, 2 o 3) com a 1r, últim autor o autor en correspondència]]=1,Tabla3[[#This Row],[Quartil (1, 2 o 3) com a 1r, últim autor o autor en correspondència]]=2),IF(Tabla3[[#This Row],[Posició autoria article indexat]]=$F$3,1,0),0)</f>
        <v>0</v>
      </c>
      <c r="K137" s="207">
        <f>IF(OR(Tabla3[[#This Row],[Quartil (1, 2 o 3) com a 1r, últim autor o autor en correspondència]]=1,Tabla3[[#This Row],[Quartil (1, 2 o 3) com a 1r, últim autor o autor en correspondència]]=2),IF(Tabla3[[#This Row],[Posició autoria article indexat]]=$F$4,1,0),0)</f>
        <v>0</v>
      </c>
      <c r="L137" s="207">
        <f>IF(AND(I137=0,K137=0,M137=0,O137=0,J137=0,N137=0),IF(Tabla3[[#This Row],[Nomès  per a publicacions no indexades JCR: altres articles o publicacions rellevants (llibres o capítols de llibres que estiguin en editorials incloses al SPI]]&lt;&gt;"",1,0),0)</f>
        <v>0</v>
      </c>
      <c r="M137" s="207">
        <f>IF(OR(Tabla3[[#This Row],[Quartil (1, 2 o 3) com a 1r, últim autor o autor en correspondència]]=3,Tabla3[[#This Row],[Quartil (1, 2 o 3) com a 1r, últim autor o autor en correspondència]]=4),IF(Tabla3[[#This Row],[Posició autoria article indexat]]=$F$2,1,0),0)</f>
        <v>0</v>
      </c>
      <c r="N137" s="207">
        <f>IF(OR(Tabla3[[#This Row],[Quartil (1, 2 o 3) com a 1r, últim autor o autor en correspondència]]=3,Tabla3[[#This Row],[Quartil (1, 2 o 3) com a 1r, últim autor o autor en correspondència]]=4),IF(Tabla3[[#This Row],[Posició autoria article indexat]]=$F$3,1,0),0)</f>
        <v>0</v>
      </c>
      <c r="O137" s="207">
        <f>IF(OR(Tabla3[[#This Row],[Quartil (1, 2 o 3) com a 1r, últim autor o autor en correspondència]]=3,Tabla3[[#This Row],[Quartil (1, 2 o 3) com a 1r, últim autor o autor en correspondència]]=4),IF(Tabla3[[#This Row],[Posició autoria article indexat]]=$F$4,1,0),0)</f>
        <v>0</v>
      </c>
    </row>
    <row r="138" spans="1:15" x14ac:dyDescent="0.25">
      <c r="A138" s="199">
        <v>126</v>
      </c>
      <c r="B138" s="205"/>
      <c r="C138" s="204"/>
      <c r="D138" s="176">
        <f t="shared" si="1"/>
        <v>0</v>
      </c>
      <c r="E138" s="204"/>
      <c r="F138" s="204"/>
      <c r="G138" s="204"/>
      <c r="H138" s="206">
        <f>IFERROR(Tabla3[[#This Row],[Nombre de citesrebudes segos ISI WoK]]/(VLOOKUP(Tabla3[[#This Row],[WoS Category]],'N AQU'!$B$13:$C$55,2,0)*100),0)</f>
        <v>0</v>
      </c>
      <c r="I138" s="207">
        <f>IF(OR(Tabla3[[#This Row],[Quartil (1, 2 o 3) com a 1r, últim autor o autor en correspondència]]=1,Tabla3[[#This Row],[Quartil (1, 2 o 3) com a 1r, últim autor o autor en correspondència]]=2),IF(Tabla3[[#This Row],[Posició autoria article indexat]]=$F$2,1,0),0)</f>
        <v>0</v>
      </c>
      <c r="J138" s="207">
        <f>IF(OR(Tabla3[[#This Row],[Quartil (1, 2 o 3) com a 1r, últim autor o autor en correspondència]]=1,Tabla3[[#This Row],[Quartil (1, 2 o 3) com a 1r, últim autor o autor en correspondència]]=2),IF(Tabla3[[#This Row],[Posició autoria article indexat]]=$F$3,1,0),0)</f>
        <v>0</v>
      </c>
      <c r="K138" s="207">
        <f>IF(OR(Tabla3[[#This Row],[Quartil (1, 2 o 3) com a 1r, últim autor o autor en correspondència]]=1,Tabla3[[#This Row],[Quartil (1, 2 o 3) com a 1r, últim autor o autor en correspondència]]=2),IF(Tabla3[[#This Row],[Posició autoria article indexat]]=$F$4,1,0),0)</f>
        <v>0</v>
      </c>
      <c r="L138" s="207">
        <f>IF(AND(I138=0,K138=0,M138=0,O138=0,J138=0,N138=0),IF(Tabla3[[#This Row],[Nomès  per a publicacions no indexades JCR: altres articles o publicacions rellevants (llibres o capítols de llibres que estiguin en editorials incloses al SPI]]&lt;&gt;"",1,0),0)</f>
        <v>0</v>
      </c>
      <c r="M138" s="207">
        <f>IF(OR(Tabla3[[#This Row],[Quartil (1, 2 o 3) com a 1r, últim autor o autor en correspondència]]=3,Tabla3[[#This Row],[Quartil (1, 2 o 3) com a 1r, últim autor o autor en correspondència]]=4),IF(Tabla3[[#This Row],[Posició autoria article indexat]]=$F$2,1,0),0)</f>
        <v>0</v>
      </c>
      <c r="N138" s="207">
        <f>IF(OR(Tabla3[[#This Row],[Quartil (1, 2 o 3) com a 1r, últim autor o autor en correspondència]]=3,Tabla3[[#This Row],[Quartil (1, 2 o 3) com a 1r, últim autor o autor en correspondència]]=4),IF(Tabla3[[#This Row],[Posició autoria article indexat]]=$F$3,1,0),0)</f>
        <v>0</v>
      </c>
      <c r="O138" s="207">
        <f>IF(OR(Tabla3[[#This Row],[Quartil (1, 2 o 3) com a 1r, últim autor o autor en correspondència]]=3,Tabla3[[#This Row],[Quartil (1, 2 o 3) com a 1r, últim autor o autor en correspondència]]=4),IF(Tabla3[[#This Row],[Posició autoria article indexat]]=$F$4,1,0),0)</f>
        <v>0</v>
      </c>
    </row>
    <row r="139" spans="1:15" x14ac:dyDescent="0.25">
      <c r="A139" s="199">
        <v>127</v>
      </c>
      <c r="B139" s="205"/>
      <c r="C139" s="204"/>
      <c r="D139" s="176">
        <f t="shared" si="1"/>
        <v>0</v>
      </c>
      <c r="E139" s="204"/>
      <c r="F139" s="204"/>
      <c r="G139" s="204"/>
      <c r="H139" s="206">
        <f>IFERROR(Tabla3[[#This Row],[Nombre de citesrebudes segos ISI WoK]]/(VLOOKUP(Tabla3[[#This Row],[WoS Category]],'N AQU'!$B$13:$C$55,2,0)*100),0)</f>
        <v>0</v>
      </c>
      <c r="I139" s="207">
        <f>IF(OR(Tabla3[[#This Row],[Quartil (1, 2 o 3) com a 1r, últim autor o autor en correspondència]]=1,Tabla3[[#This Row],[Quartil (1, 2 o 3) com a 1r, últim autor o autor en correspondència]]=2),IF(Tabla3[[#This Row],[Posició autoria article indexat]]=$F$2,1,0),0)</f>
        <v>0</v>
      </c>
      <c r="J139" s="207">
        <f>IF(OR(Tabla3[[#This Row],[Quartil (1, 2 o 3) com a 1r, últim autor o autor en correspondència]]=1,Tabla3[[#This Row],[Quartil (1, 2 o 3) com a 1r, últim autor o autor en correspondència]]=2),IF(Tabla3[[#This Row],[Posició autoria article indexat]]=$F$3,1,0),0)</f>
        <v>0</v>
      </c>
      <c r="K139" s="207">
        <f>IF(OR(Tabla3[[#This Row],[Quartil (1, 2 o 3) com a 1r, últim autor o autor en correspondència]]=1,Tabla3[[#This Row],[Quartil (1, 2 o 3) com a 1r, últim autor o autor en correspondència]]=2),IF(Tabla3[[#This Row],[Posició autoria article indexat]]=$F$4,1,0),0)</f>
        <v>0</v>
      </c>
      <c r="L139" s="207">
        <f>IF(AND(I139=0,K139=0,M139=0,O139=0,J139=0,N139=0),IF(Tabla3[[#This Row],[Nomès  per a publicacions no indexades JCR: altres articles o publicacions rellevants (llibres o capítols de llibres que estiguin en editorials incloses al SPI]]&lt;&gt;"",1,0),0)</f>
        <v>0</v>
      </c>
      <c r="M139" s="207">
        <f>IF(OR(Tabla3[[#This Row],[Quartil (1, 2 o 3) com a 1r, últim autor o autor en correspondència]]=3,Tabla3[[#This Row],[Quartil (1, 2 o 3) com a 1r, últim autor o autor en correspondència]]=4),IF(Tabla3[[#This Row],[Posició autoria article indexat]]=$F$2,1,0),0)</f>
        <v>0</v>
      </c>
      <c r="N139" s="207">
        <f>IF(OR(Tabla3[[#This Row],[Quartil (1, 2 o 3) com a 1r, últim autor o autor en correspondència]]=3,Tabla3[[#This Row],[Quartil (1, 2 o 3) com a 1r, últim autor o autor en correspondència]]=4),IF(Tabla3[[#This Row],[Posició autoria article indexat]]=$F$3,1,0),0)</f>
        <v>0</v>
      </c>
      <c r="O139" s="207">
        <f>IF(OR(Tabla3[[#This Row],[Quartil (1, 2 o 3) com a 1r, últim autor o autor en correspondència]]=3,Tabla3[[#This Row],[Quartil (1, 2 o 3) com a 1r, últim autor o autor en correspondència]]=4),IF(Tabla3[[#This Row],[Posició autoria article indexat]]=$F$4,1,0),0)</f>
        <v>0</v>
      </c>
    </row>
    <row r="140" spans="1:15" x14ac:dyDescent="0.25">
      <c r="A140" s="199">
        <v>128</v>
      </c>
      <c r="B140" s="205"/>
      <c r="C140" s="204"/>
      <c r="D140" s="176">
        <f t="shared" si="1"/>
        <v>0</v>
      </c>
      <c r="E140" s="204"/>
      <c r="F140" s="204"/>
      <c r="G140" s="204"/>
      <c r="H140" s="206">
        <f>IFERROR(Tabla3[[#This Row],[Nombre de citesrebudes segos ISI WoK]]/(VLOOKUP(Tabla3[[#This Row],[WoS Category]],'N AQU'!$B$13:$C$55,2,0)*100),0)</f>
        <v>0</v>
      </c>
      <c r="I140" s="207">
        <f>IF(OR(Tabla3[[#This Row],[Quartil (1, 2 o 3) com a 1r, últim autor o autor en correspondència]]=1,Tabla3[[#This Row],[Quartil (1, 2 o 3) com a 1r, últim autor o autor en correspondència]]=2),IF(Tabla3[[#This Row],[Posició autoria article indexat]]=$F$2,1,0),0)</f>
        <v>0</v>
      </c>
      <c r="J140" s="207">
        <f>IF(OR(Tabla3[[#This Row],[Quartil (1, 2 o 3) com a 1r, últim autor o autor en correspondència]]=1,Tabla3[[#This Row],[Quartil (1, 2 o 3) com a 1r, últim autor o autor en correspondència]]=2),IF(Tabla3[[#This Row],[Posició autoria article indexat]]=$F$3,1,0),0)</f>
        <v>0</v>
      </c>
      <c r="K140" s="207">
        <f>IF(OR(Tabla3[[#This Row],[Quartil (1, 2 o 3) com a 1r, últim autor o autor en correspondència]]=1,Tabla3[[#This Row],[Quartil (1, 2 o 3) com a 1r, últim autor o autor en correspondència]]=2),IF(Tabla3[[#This Row],[Posició autoria article indexat]]=$F$4,1,0),0)</f>
        <v>0</v>
      </c>
      <c r="L140" s="207">
        <f>IF(AND(I140=0,K140=0,M140=0,O140=0,J140=0,N140=0),IF(Tabla3[[#This Row],[Nomès  per a publicacions no indexades JCR: altres articles o publicacions rellevants (llibres o capítols de llibres que estiguin en editorials incloses al SPI]]&lt;&gt;"",1,0),0)</f>
        <v>0</v>
      </c>
      <c r="M140" s="207">
        <f>IF(OR(Tabla3[[#This Row],[Quartil (1, 2 o 3) com a 1r, últim autor o autor en correspondència]]=3,Tabla3[[#This Row],[Quartil (1, 2 o 3) com a 1r, últim autor o autor en correspondència]]=4),IF(Tabla3[[#This Row],[Posició autoria article indexat]]=$F$2,1,0),0)</f>
        <v>0</v>
      </c>
      <c r="N140" s="207">
        <f>IF(OR(Tabla3[[#This Row],[Quartil (1, 2 o 3) com a 1r, últim autor o autor en correspondència]]=3,Tabla3[[#This Row],[Quartil (1, 2 o 3) com a 1r, últim autor o autor en correspondència]]=4),IF(Tabla3[[#This Row],[Posició autoria article indexat]]=$F$3,1,0),0)</f>
        <v>0</v>
      </c>
      <c r="O140" s="207">
        <f>IF(OR(Tabla3[[#This Row],[Quartil (1, 2 o 3) com a 1r, últim autor o autor en correspondència]]=3,Tabla3[[#This Row],[Quartil (1, 2 o 3) com a 1r, últim autor o autor en correspondència]]=4),IF(Tabla3[[#This Row],[Posició autoria article indexat]]=$F$4,1,0),0)</f>
        <v>0</v>
      </c>
    </row>
    <row r="141" spans="1:15" x14ac:dyDescent="0.25">
      <c r="A141" s="199">
        <v>129</v>
      </c>
      <c r="B141" s="205"/>
      <c r="C141" s="204"/>
      <c r="D141" s="176">
        <f t="shared" si="1"/>
        <v>0</v>
      </c>
      <c r="E141" s="204"/>
      <c r="F141" s="204"/>
      <c r="G141" s="204"/>
      <c r="H141" s="206">
        <f>IFERROR(Tabla3[[#This Row],[Nombre de citesrebudes segos ISI WoK]]/(VLOOKUP(Tabla3[[#This Row],[WoS Category]],'N AQU'!$B$13:$C$55,2,0)*100),0)</f>
        <v>0</v>
      </c>
      <c r="I141" s="207">
        <f>IF(OR(Tabla3[[#This Row],[Quartil (1, 2 o 3) com a 1r, últim autor o autor en correspondència]]=1,Tabla3[[#This Row],[Quartil (1, 2 o 3) com a 1r, últim autor o autor en correspondència]]=2),IF(Tabla3[[#This Row],[Posició autoria article indexat]]=$F$2,1,0),0)</f>
        <v>0</v>
      </c>
      <c r="J141" s="207">
        <f>IF(OR(Tabla3[[#This Row],[Quartil (1, 2 o 3) com a 1r, últim autor o autor en correspondència]]=1,Tabla3[[#This Row],[Quartil (1, 2 o 3) com a 1r, últim autor o autor en correspondència]]=2),IF(Tabla3[[#This Row],[Posició autoria article indexat]]=$F$3,1,0),0)</f>
        <v>0</v>
      </c>
      <c r="K141" s="207">
        <f>IF(OR(Tabla3[[#This Row],[Quartil (1, 2 o 3) com a 1r, últim autor o autor en correspondència]]=1,Tabla3[[#This Row],[Quartil (1, 2 o 3) com a 1r, últim autor o autor en correspondència]]=2),IF(Tabla3[[#This Row],[Posició autoria article indexat]]=$F$4,1,0),0)</f>
        <v>0</v>
      </c>
      <c r="L141" s="207">
        <f>IF(AND(I141=0,K141=0,M141=0,O141=0,J141=0,N141=0),IF(Tabla3[[#This Row],[Nomès  per a publicacions no indexades JCR: altres articles o publicacions rellevants (llibres o capítols de llibres que estiguin en editorials incloses al SPI]]&lt;&gt;"",1,0),0)</f>
        <v>0</v>
      </c>
      <c r="M141" s="207">
        <f>IF(OR(Tabla3[[#This Row],[Quartil (1, 2 o 3) com a 1r, últim autor o autor en correspondència]]=3,Tabla3[[#This Row],[Quartil (1, 2 o 3) com a 1r, últim autor o autor en correspondència]]=4),IF(Tabla3[[#This Row],[Posició autoria article indexat]]=$F$2,1,0),0)</f>
        <v>0</v>
      </c>
      <c r="N141" s="207">
        <f>IF(OR(Tabla3[[#This Row],[Quartil (1, 2 o 3) com a 1r, últim autor o autor en correspondència]]=3,Tabla3[[#This Row],[Quartil (1, 2 o 3) com a 1r, últim autor o autor en correspondència]]=4),IF(Tabla3[[#This Row],[Posició autoria article indexat]]=$F$3,1,0),0)</f>
        <v>0</v>
      </c>
      <c r="O141" s="207">
        <f>IF(OR(Tabla3[[#This Row],[Quartil (1, 2 o 3) com a 1r, últim autor o autor en correspondència]]=3,Tabla3[[#This Row],[Quartil (1, 2 o 3) com a 1r, últim autor o autor en correspondència]]=4),IF(Tabla3[[#This Row],[Posició autoria article indexat]]=$F$4,1,0),0)</f>
        <v>0</v>
      </c>
    </row>
    <row r="142" spans="1:15" x14ac:dyDescent="0.25">
      <c r="A142" s="199">
        <v>130</v>
      </c>
      <c r="B142" s="205"/>
      <c r="C142" s="204"/>
      <c r="D142" s="176">
        <f t="shared" si="1"/>
        <v>0</v>
      </c>
      <c r="E142" s="204"/>
      <c r="F142" s="204"/>
      <c r="G142" s="204"/>
      <c r="H142" s="206">
        <f>IFERROR(Tabla3[[#This Row],[Nombre de citesrebudes segos ISI WoK]]/(VLOOKUP(Tabla3[[#This Row],[WoS Category]],'N AQU'!$B$13:$C$55,2,0)*100),0)</f>
        <v>0</v>
      </c>
      <c r="I142" s="207">
        <f>IF(OR(Tabla3[[#This Row],[Quartil (1, 2 o 3) com a 1r, últim autor o autor en correspondència]]=1,Tabla3[[#This Row],[Quartil (1, 2 o 3) com a 1r, últim autor o autor en correspondència]]=2),IF(Tabla3[[#This Row],[Posició autoria article indexat]]=$F$2,1,0),0)</f>
        <v>0</v>
      </c>
      <c r="J142" s="207">
        <f>IF(OR(Tabla3[[#This Row],[Quartil (1, 2 o 3) com a 1r, últim autor o autor en correspondència]]=1,Tabla3[[#This Row],[Quartil (1, 2 o 3) com a 1r, últim autor o autor en correspondència]]=2),IF(Tabla3[[#This Row],[Posició autoria article indexat]]=$F$3,1,0),0)</f>
        <v>0</v>
      </c>
      <c r="K142" s="207">
        <f>IF(OR(Tabla3[[#This Row],[Quartil (1, 2 o 3) com a 1r, últim autor o autor en correspondència]]=1,Tabla3[[#This Row],[Quartil (1, 2 o 3) com a 1r, últim autor o autor en correspondència]]=2),IF(Tabla3[[#This Row],[Posició autoria article indexat]]=$F$4,1,0),0)</f>
        <v>0</v>
      </c>
      <c r="L142" s="207">
        <f>IF(AND(I142=0,K142=0,M142=0,O142=0,J142=0,N142=0),IF(Tabla3[[#This Row],[Nomès  per a publicacions no indexades JCR: altres articles o publicacions rellevants (llibres o capítols de llibres que estiguin en editorials incloses al SPI]]&lt;&gt;"",1,0),0)</f>
        <v>0</v>
      </c>
      <c r="M142" s="207">
        <f>IF(OR(Tabla3[[#This Row],[Quartil (1, 2 o 3) com a 1r, últim autor o autor en correspondència]]=3,Tabla3[[#This Row],[Quartil (1, 2 o 3) com a 1r, últim autor o autor en correspondència]]=4),IF(Tabla3[[#This Row],[Posició autoria article indexat]]=$F$2,1,0),0)</f>
        <v>0</v>
      </c>
      <c r="N142" s="207">
        <f>IF(OR(Tabla3[[#This Row],[Quartil (1, 2 o 3) com a 1r, últim autor o autor en correspondència]]=3,Tabla3[[#This Row],[Quartil (1, 2 o 3) com a 1r, últim autor o autor en correspondència]]=4),IF(Tabla3[[#This Row],[Posició autoria article indexat]]=$F$3,1,0),0)</f>
        <v>0</v>
      </c>
      <c r="O142" s="207">
        <f>IF(OR(Tabla3[[#This Row],[Quartil (1, 2 o 3) com a 1r, últim autor o autor en correspondència]]=3,Tabla3[[#This Row],[Quartil (1, 2 o 3) com a 1r, últim autor o autor en correspondència]]=4),IF(Tabla3[[#This Row],[Posició autoria article indexat]]=$F$4,1,0),0)</f>
        <v>0</v>
      </c>
    </row>
    <row r="143" spans="1:15" x14ac:dyDescent="0.25">
      <c r="A143" s="199">
        <v>131</v>
      </c>
      <c r="B143" s="205"/>
      <c r="C143" s="204"/>
      <c r="D143" s="176">
        <f t="shared" ref="D143:D206" si="2">D142</f>
        <v>0</v>
      </c>
      <c r="E143" s="204"/>
      <c r="F143" s="204"/>
      <c r="G143" s="204"/>
      <c r="H143" s="206">
        <f>IFERROR(Tabla3[[#This Row],[Nombre de citesrebudes segos ISI WoK]]/(VLOOKUP(Tabla3[[#This Row],[WoS Category]],'N AQU'!$B$13:$C$55,2,0)*100),0)</f>
        <v>0</v>
      </c>
      <c r="I143" s="207">
        <f>IF(OR(Tabla3[[#This Row],[Quartil (1, 2 o 3) com a 1r, últim autor o autor en correspondència]]=1,Tabla3[[#This Row],[Quartil (1, 2 o 3) com a 1r, últim autor o autor en correspondència]]=2),IF(Tabla3[[#This Row],[Posició autoria article indexat]]=$F$2,1,0),0)</f>
        <v>0</v>
      </c>
      <c r="J143" s="207">
        <f>IF(OR(Tabla3[[#This Row],[Quartil (1, 2 o 3) com a 1r, últim autor o autor en correspondència]]=1,Tabla3[[#This Row],[Quartil (1, 2 o 3) com a 1r, últim autor o autor en correspondència]]=2),IF(Tabla3[[#This Row],[Posició autoria article indexat]]=$F$3,1,0),0)</f>
        <v>0</v>
      </c>
      <c r="K143" s="207">
        <f>IF(OR(Tabla3[[#This Row],[Quartil (1, 2 o 3) com a 1r, últim autor o autor en correspondència]]=1,Tabla3[[#This Row],[Quartil (1, 2 o 3) com a 1r, últim autor o autor en correspondència]]=2),IF(Tabla3[[#This Row],[Posició autoria article indexat]]=$F$4,1,0),0)</f>
        <v>0</v>
      </c>
      <c r="L143" s="207">
        <f>IF(AND(I143=0,K143=0,M143=0,O143=0,J143=0,N143=0),IF(Tabla3[[#This Row],[Nomès  per a publicacions no indexades JCR: altres articles o publicacions rellevants (llibres o capítols de llibres que estiguin en editorials incloses al SPI]]&lt;&gt;"",1,0),0)</f>
        <v>0</v>
      </c>
      <c r="M143" s="207">
        <f>IF(OR(Tabla3[[#This Row],[Quartil (1, 2 o 3) com a 1r, últim autor o autor en correspondència]]=3,Tabla3[[#This Row],[Quartil (1, 2 o 3) com a 1r, últim autor o autor en correspondència]]=4),IF(Tabla3[[#This Row],[Posició autoria article indexat]]=$F$2,1,0),0)</f>
        <v>0</v>
      </c>
      <c r="N143" s="207">
        <f>IF(OR(Tabla3[[#This Row],[Quartil (1, 2 o 3) com a 1r, últim autor o autor en correspondència]]=3,Tabla3[[#This Row],[Quartil (1, 2 o 3) com a 1r, últim autor o autor en correspondència]]=4),IF(Tabla3[[#This Row],[Posició autoria article indexat]]=$F$3,1,0),0)</f>
        <v>0</v>
      </c>
      <c r="O143" s="207">
        <f>IF(OR(Tabla3[[#This Row],[Quartil (1, 2 o 3) com a 1r, últim autor o autor en correspondència]]=3,Tabla3[[#This Row],[Quartil (1, 2 o 3) com a 1r, últim autor o autor en correspondència]]=4),IF(Tabla3[[#This Row],[Posició autoria article indexat]]=$F$4,1,0),0)</f>
        <v>0</v>
      </c>
    </row>
    <row r="144" spans="1:15" x14ac:dyDescent="0.25">
      <c r="A144" s="199">
        <v>132</v>
      </c>
      <c r="B144" s="205"/>
      <c r="C144" s="204"/>
      <c r="D144" s="176">
        <f t="shared" si="2"/>
        <v>0</v>
      </c>
      <c r="E144" s="204"/>
      <c r="F144" s="204"/>
      <c r="G144" s="204"/>
      <c r="H144" s="206">
        <f>IFERROR(Tabla3[[#This Row],[Nombre de citesrebudes segos ISI WoK]]/(VLOOKUP(Tabla3[[#This Row],[WoS Category]],'N AQU'!$B$13:$C$55,2,0)*100),0)</f>
        <v>0</v>
      </c>
      <c r="I144" s="207">
        <f>IF(OR(Tabla3[[#This Row],[Quartil (1, 2 o 3) com a 1r, últim autor o autor en correspondència]]=1,Tabla3[[#This Row],[Quartil (1, 2 o 3) com a 1r, últim autor o autor en correspondència]]=2),IF(Tabla3[[#This Row],[Posició autoria article indexat]]=$F$2,1,0),0)</f>
        <v>0</v>
      </c>
      <c r="J144" s="207">
        <f>IF(OR(Tabla3[[#This Row],[Quartil (1, 2 o 3) com a 1r, últim autor o autor en correspondència]]=1,Tabla3[[#This Row],[Quartil (1, 2 o 3) com a 1r, últim autor o autor en correspondència]]=2),IF(Tabla3[[#This Row],[Posició autoria article indexat]]=$F$3,1,0),0)</f>
        <v>0</v>
      </c>
      <c r="K144" s="207">
        <f>IF(OR(Tabla3[[#This Row],[Quartil (1, 2 o 3) com a 1r, últim autor o autor en correspondència]]=1,Tabla3[[#This Row],[Quartil (1, 2 o 3) com a 1r, últim autor o autor en correspondència]]=2),IF(Tabla3[[#This Row],[Posició autoria article indexat]]=$F$4,1,0),0)</f>
        <v>0</v>
      </c>
      <c r="L144" s="207">
        <f>IF(AND(I144=0,K144=0,M144=0,O144=0,J144=0,N144=0),IF(Tabla3[[#This Row],[Nomès  per a publicacions no indexades JCR: altres articles o publicacions rellevants (llibres o capítols de llibres que estiguin en editorials incloses al SPI]]&lt;&gt;"",1,0),0)</f>
        <v>0</v>
      </c>
      <c r="M144" s="207">
        <f>IF(OR(Tabla3[[#This Row],[Quartil (1, 2 o 3) com a 1r, últim autor o autor en correspondència]]=3,Tabla3[[#This Row],[Quartil (1, 2 o 3) com a 1r, últim autor o autor en correspondència]]=4),IF(Tabla3[[#This Row],[Posició autoria article indexat]]=$F$2,1,0),0)</f>
        <v>0</v>
      </c>
      <c r="N144" s="207">
        <f>IF(OR(Tabla3[[#This Row],[Quartil (1, 2 o 3) com a 1r, últim autor o autor en correspondència]]=3,Tabla3[[#This Row],[Quartil (1, 2 o 3) com a 1r, últim autor o autor en correspondència]]=4),IF(Tabla3[[#This Row],[Posició autoria article indexat]]=$F$3,1,0),0)</f>
        <v>0</v>
      </c>
      <c r="O144" s="207">
        <f>IF(OR(Tabla3[[#This Row],[Quartil (1, 2 o 3) com a 1r, últim autor o autor en correspondència]]=3,Tabla3[[#This Row],[Quartil (1, 2 o 3) com a 1r, últim autor o autor en correspondència]]=4),IF(Tabla3[[#This Row],[Posició autoria article indexat]]=$F$4,1,0),0)</f>
        <v>0</v>
      </c>
    </row>
    <row r="145" spans="1:15" x14ac:dyDescent="0.25">
      <c r="A145" s="199">
        <v>133</v>
      </c>
      <c r="B145" s="205"/>
      <c r="C145" s="204"/>
      <c r="D145" s="176">
        <f t="shared" si="2"/>
        <v>0</v>
      </c>
      <c r="E145" s="204"/>
      <c r="F145" s="204"/>
      <c r="G145" s="204"/>
      <c r="H145" s="206">
        <f>IFERROR(Tabla3[[#This Row],[Nombre de citesrebudes segos ISI WoK]]/(VLOOKUP(Tabla3[[#This Row],[WoS Category]],'N AQU'!$B$13:$C$55,2,0)*100),0)</f>
        <v>0</v>
      </c>
      <c r="I145" s="207">
        <f>IF(OR(Tabla3[[#This Row],[Quartil (1, 2 o 3) com a 1r, últim autor o autor en correspondència]]=1,Tabla3[[#This Row],[Quartil (1, 2 o 3) com a 1r, últim autor o autor en correspondència]]=2),IF(Tabla3[[#This Row],[Posició autoria article indexat]]=$F$2,1,0),0)</f>
        <v>0</v>
      </c>
      <c r="J145" s="207">
        <f>IF(OR(Tabla3[[#This Row],[Quartil (1, 2 o 3) com a 1r, últim autor o autor en correspondència]]=1,Tabla3[[#This Row],[Quartil (1, 2 o 3) com a 1r, últim autor o autor en correspondència]]=2),IF(Tabla3[[#This Row],[Posició autoria article indexat]]=$F$3,1,0),0)</f>
        <v>0</v>
      </c>
      <c r="K145" s="207">
        <f>IF(OR(Tabla3[[#This Row],[Quartil (1, 2 o 3) com a 1r, últim autor o autor en correspondència]]=1,Tabla3[[#This Row],[Quartil (1, 2 o 3) com a 1r, últim autor o autor en correspondència]]=2),IF(Tabla3[[#This Row],[Posició autoria article indexat]]=$F$4,1,0),0)</f>
        <v>0</v>
      </c>
      <c r="L145" s="207">
        <f>IF(AND(I145=0,K145=0,M145=0,O145=0,J145=0,N145=0),IF(Tabla3[[#This Row],[Nomès  per a publicacions no indexades JCR: altres articles o publicacions rellevants (llibres o capítols de llibres que estiguin en editorials incloses al SPI]]&lt;&gt;"",1,0),0)</f>
        <v>0</v>
      </c>
      <c r="M145" s="207">
        <f>IF(OR(Tabla3[[#This Row],[Quartil (1, 2 o 3) com a 1r, últim autor o autor en correspondència]]=3,Tabla3[[#This Row],[Quartil (1, 2 o 3) com a 1r, últim autor o autor en correspondència]]=4),IF(Tabla3[[#This Row],[Posició autoria article indexat]]=$F$2,1,0),0)</f>
        <v>0</v>
      </c>
      <c r="N145" s="207">
        <f>IF(OR(Tabla3[[#This Row],[Quartil (1, 2 o 3) com a 1r, últim autor o autor en correspondència]]=3,Tabla3[[#This Row],[Quartil (1, 2 o 3) com a 1r, últim autor o autor en correspondència]]=4),IF(Tabla3[[#This Row],[Posició autoria article indexat]]=$F$3,1,0),0)</f>
        <v>0</v>
      </c>
      <c r="O145" s="207">
        <f>IF(OR(Tabla3[[#This Row],[Quartil (1, 2 o 3) com a 1r, últim autor o autor en correspondència]]=3,Tabla3[[#This Row],[Quartil (1, 2 o 3) com a 1r, últim autor o autor en correspondència]]=4),IF(Tabla3[[#This Row],[Posició autoria article indexat]]=$F$4,1,0),0)</f>
        <v>0</v>
      </c>
    </row>
    <row r="146" spans="1:15" x14ac:dyDescent="0.25">
      <c r="A146" s="199">
        <v>134</v>
      </c>
      <c r="B146" s="205"/>
      <c r="C146" s="204"/>
      <c r="D146" s="176">
        <f t="shared" si="2"/>
        <v>0</v>
      </c>
      <c r="E146" s="204"/>
      <c r="F146" s="204"/>
      <c r="G146" s="204"/>
      <c r="H146" s="206">
        <f>IFERROR(Tabla3[[#This Row],[Nombre de citesrebudes segos ISI WoK]]/(VLOOKUP(Tabla3[[#This Row],[WoS Category]],'N AQU'!$B$13:$C$55,2,0)*100),0)</f>
        <v>0</v>
      </c>
      <c r="I146" s="207">
        <f>IF(OR(Tabla3[[#This Row],[Quartil (1, 2 o 3) com a 1r, últim autor o autor en correspondència]]=1,Tabla3[[#This Row],[Quartil (1, 2 o 3) com a 1r, últim autor o autor en correspondència]]=2),IF(Tabla3[[#This Row],[Posició autoria article indexat]]=$F$2,1,0),0)</f>
        <v>0</v>
      </c>
      <c r="J146" s="207">
        <f>IF(OR(Tabla3[[#This Row],[Quartil (1, 2 o 3) com a 1r, últim autor o autor en correspondència]]=1,Tabla3[[#This Row],[Quartil (1, 2 o 3) com a 1r, últim autor o autor en correspondència]]=2),IF(Tabla3[[#This Row],[Posició autoria article indexat]]=$F$3,1,0),0)</f>
        <v>0</v>
      </c>
      <c r="K146" s="207">
        <f>IF(OR(Tabla3[[#This Row],[Quartil (1, 2 o 3) com a 1r, últim autor o autor en correspondència]]=1,Tabla3[[#This Row],[Quartil (1, 2 o 3) com a 1r, últim autor o autor en correspondència]]=2),IF(Tabla3[[#This Row],[Posició autoria article indexat]]=$F$4,1,0),0)</f>
        <v>0</v>
      </c>
      <c r="L146" s="207">
        <f>IF(AND(I146=0,K146=0,M146=0,O146=0,J146=0,N146=0),IF(Tabla3[[#This Row],[Nomès  per a publicacions no indexades JCR: altres articles o publicacions rellevants (llibres o capítols de llibres que estiguin en editorials incloses al SPI]]&lt;&gt;"",1,0),0)</f>
        <v>0</v>
      </c>
      <c r="M146" s="207">
        <f>IF(OR(Tabla3[[#This Row],[Quartil (1, 2 o 3) com a 1r, últim autor o autor en correspondència]]=3,Tabla3[[#This Row],[Quartil (1, 2 o 3) com a 1r, últim autor o autor en correspondència]]=4),IF(Tabla3[[#This Row],[Posició autoria article indexat]]=$F$2,1,0),0)</f>
        <v>0</v>
      </c>
      <c r="N146" s="207">
        <f>IF(OR(Tabla3[[#This Row],[Quartil (1, 2 o 3) com a 1r, últim autor o autor en correspondència]]=3,Tabla3[[#This Row],[Quartil (1, 2 o 3) com a 1r, últim autor o autor en correspondència]]=4),IF(Tabla3[[#This Row],[Posició autoria article indexat]]=$F$3,1,0),0)</f>
        <v>0</v>
      </c>
      <c r="O146" s="207">
        <f>IF(OR(Tabla3[[#This Row],[Quartil (1, 2 o 3) com a 1r, últim autor o autor en correspondència]]=3,Tabla3[[#This Row],[Quartil (1, 2 o 3) com a 1r, últim autor o autor en correspondència]]=4),IF(Tabla3[[#This Row],[Posició autoria article indexat]]=$F$4,1,0),0)</f>
        <v>0</v>
      </c>
    </row>
    <row r="147" spans="1:15" x14ac:dyDescent="0.25">
      <c r="A147" s="199">
        <v>135</v>
      </c>
      <c r="B147" s="205"/>
      <c r="C147" s="204"/>
      <c r="D147" s="176">
        <f t="shared" si="2"/>
        <v>0</v>
      </c>
      <c r="E147" s="204"/>
      <c r="F147" s="204"/>
      <c r="G147" s="204"/>
      <c r="H147" s="206">
        <f>IFERROR(Tabla3[[#This Row],[Nombre de citesrebudes segos ISI WoK]]/(VLOOKUP(Tabla3[[#This Row],[WoS Category]],'N AQU'!$B$13:$C$55,2,0)*100),0)</f>
        <v>0</v>
      </c>
      <c r="I147" s="207">
        <f>IF(OR(Tabla3[[#This Row],[Quartil (1, 2 o 3) com a 1r, últim autor o autor en correspondència]]=1,Tabla3[[#This Row],[Quartil (1, 2 o 3) com a 1r, últim autor o autor en correspondència]]=2),IF(Tabla3[[#This Row],[Posició autoria article indexat]]=$F$2,1,0),0)</f>
        <v>0</v>
      </c>
      <c r="J147" s="207">
        <f>IF(OR(Tabla3[[#This Row],[Quartil (1, 2 o 3) com a 1r, últim autor o autor en correspondència]]=1,Tabla3[[#This Row],[Quartil (1, 2 o 3) com a 1r, últim autor o autor en correspondència]]=2),IF(Tabla3[[#This Row],[Posició autoria article indexat]]=$F$3,1,0),0)</f>
        <v>0</v>
      </c>
      <c r="K147" s="207">
        <f>IF(OR(Tabla3[[#This Row],[Quartil (1, 2 o 3) com a 1r, últim autor o autor en correspondència]]=1,Tabla3[[#This Row],[Quartil (1, 2 o 3) com a 1r, últim autor o autor en correspondència]]=2),IF(Tabla3[[#This Row],[Posició autoria article indexat]]=$F$4,1,0),0)</f>
        <v>0</v>
      </c>
      <c r="L147" s="207">
        <f>IF(AND(I147=0,K147=0,M147=0,O147=0,J147=0,N147=0),IF(Tabla3[[#This Row],[Nomès  per a publicacions no indexades JCR: altres articles o publicacions rellevants (llibres o capítols de llibres que estiguin en editorials incloses al SPI]]&lt;&gt;"",1,0),0)</f>
        <v>0</v>
      </c>
      <c r="M147" s="207">
        <f>IF(OR(Tabla3[[#This Row],[Quartil (1, 2 o 3) com a 1r, últim autor o autor en correspondència]]=3,Tabla3[[#This Row],[Quartil (1, 2 o 3) com a 1r, últim autor o autor en correspondència]]=4),IF(Tabla3[[#This Row],[Posició autoria article indexat]]=$F$2,1,0),0)</f>
        <v>0</v>
      </c>
      <c r="N147" s="207">
        <f>IF(OR(Tabla3[[#This Row],[Quartil (1, 2 o 3) com a 1r, últim autor o autor en correspondència]]=3,Tabla3[[#This Row],[Quartil (1, 2 o 3) com a 1r, últim autor o autor en correspondència]]=4),IF(Tabla3[[#This Row],[Posició autoria article indexat]]=$F$3,1,0),0)</f>
        <v>0</v>
      </c>
      <c r="O147" s="207">
        <f>IF(OR(Tabla3[[#This Row],[Quartil (1, 2 o 3) com a 1r, últim autor o autor en correspondència]]=3,Tabla3[[#This Row],[Quartil (1, 2 o 3) com a 1r, últim autor o autor en correspondència]]=4),IF(Tabla3[[#This Row],[Posició autoria article indexat]]=$F$4,1,0),0)</f>
        <v>0</v>
      </c>
    </row>
    <row r="148" spans="1:15" x14ac:dyDescent="0.25">
      <c r="A148" s="199">
        <v>136</v>
      </c>
      <c r="B148" s="205"/>
      <c r="C148" s="204"/>
      <c r="D148" s="176">
        <f t="shared" si="2"/>
        <v>0</v>
      </c>
      <c r="E148" s="204"/>
      <c r="F148" s="204"/>
      <c r="G148" s="204"/>
      <c r="H148" s="206">
        <f>IFERROR(Tabla3[[#This Row],[Nombre de citesrebudes segos ISI WoK]]/(VLOOKUP(Tabla3[[#This Row],[WoS Category]],'N AQU'!$B$13:$C$55,2,0)*100),0)</f>
        <v>0</v>
      </c>
      <c r="I148" s="207">
        <f>IF(OR(Tabla3[[#This Row],[Quartil (1, 2 o 3) com a 1r, últim autor o autor en correspondència]]=1,Tabla3[[#This Row],[Quartil (1, 2 o 3) com a 1r, últim autor o autor en correspondència]]=2),IF(Tabla3[[#This Row],[Posició autoria article indexat]]=$F$2,1,0),0)</f>
        <v>0</v>
      </c>
      <c r="J148" s="207">
        <f>IF(OR(Tabla3[[#This Row],[Quartil (1, 2 o 3) com a 1r, últim autor o autor en correspondència]]=1,Tabla3[[#This Row],[Quartil (1, 2 o 3) com a 1r, últim autor o autor en correspondència]]=2),IF(Tabla3[[#This Row],[Posició autoria article indexat]]=$F$3,1,0),0)</f>
        <v>0</v>
      </c>
      <c r="K148" s="207">
        <f>IF(OR(Tabla3[[#This Row],[Quartil (1, 2 o 3) com a 1r, últim autor o autor en correspondència]]=1,Tabla3[[#This Row],[Quartil (1, 2 o 3) com a 1r, últim autor o autor en correspondència]]=2),IF(Tabla3[[#This Row],[Posició autoria article indexat]]=$F$4,1,0),0)</f>
        <v>0</v>
      </c>
      <c r="L148" s="207">
        <f>IF(AND(I148=0,K148=0,M148=0,O148=0,J148=0,N148=0),IF(Tabla3[[#This Row],[Nomès  per a publicacions no indexades JCR: altres articles o publicacions rellevants (llibres o capítols de llibres que estiguin en editorials incloses al SPI]]&lt;&gt;"",1,0),0)</f>
        <v>0</v>
      </c>
      <c r="M148" s="207">
        <f>IF(OR(Tabla3[[#This Row],[Quartil (1, 2 o 3) com a 1r, últim autor o autor en correspondència]]=3,Tabla3[[#This Row],[Quartil (1, 2 o 3) com a 1r, últim autor o autor en correspondència]]=4),IF(Tabla3[[#This Row],[Posició autoria article indexat]]=$F$2,1,0),0)</f>
        <v>0</v>
      </c>
      <c r="N148" s="207">
        <f>IF(OR(Tabla3[[#This Row],[Quartil (1, 2 o 3) com a 1r, últim autor o autor en correspondència]]=3,Tabla3[[#This Row],[Quartil (1, 2 o 3) com a 1r, últim autor o autor en correspondència]]=4),IF(Tabla3[[#This Row],[Posició autoria article indexat]]=$F$3,1,0),0)</f>
        <v>0</v>
      </c>
      <c r="O148" s="207">
        <f>IF(OR(Tabla3[[#This Row],[Quartil (1, 2 o 3) com a 1r, últim autor o autor en correspondència]]=3,Tabla3[[#This Row],[Quartil (1, 2 o 3) com a 1r, últim autor o autor en correspondència]]=4),IF(Tabla3[[#This Row],[Posició autoria article indexat]]=$F$4,1,0),0)</f>
        <v>0</v>
      </c>
    </row>
    <row r="149" spans="1:15" x14ac:dyDescent="0.25">
      <c r="A149" s="199">
        <v>137</v>
      </c>
      <c r="B149" s="205"/>
      <c r="C149" s="204"/>
      <c r="D149" s="176">
        <f t="shared" si="2"/>
        <v>0</v>
      </c>
      <c r="E149" s="204"/>
      <c r="F149" s="204"/>
      <c r="G149" s="204"/>
      <c r="H149" s="206">
        <f>IFERROR(Tabla3[[#This Row],[Nombre de citesrebudes segos ISI WoK]]/(VLOOKUP(Tabla3[[#This Row],[WoS Category]],'N AQU'!$B$13:$C$55,2,0)*100),0)</f>
        <v>0</v>
      </c>
      <c r="I149" s="207">
        <f>IF(OR(Tabla3[[#This Row],[Quartil (1, 2 o 3) com a 1r, últim autor o autor en correspondència]]=1,Tabla3[[#This Row],[Quartil (1, 2 o 3) com a 1r, últim autor o autor en correspondència]]=2),IF(Tabla3[[#This Row],[Posició autoria article indexat]]=$F$2,1,0),0)</f>
        <v>0</v>
      </c>
      <c r="J149" s="207">
        <f>IF(OR(Tabla3[[#This Row],[Quartil (1, 2 o 3) com a 1r, últim autor o autor en correspondència]]=1,Tabla3[[#This Row],[Quartil (1, 2 o 3) com a 1r, últim autor o autor en correspondència]]=2),IF(Tabla3[[#This Row],[Posició autoria article indexat]]=$F$3,1,0),0)</f>
        <v>0</v>
      </c>
      <c r="K149" s="207">
        <f>IF(OR(Tabla3[[#This Row],[Quartil (1, 2 o 3) com a 1r, últim autor o autor en correspondència]]=1,Tabla3[[#This Row],[Quartil (1, 2 o 3) com a 1r, últim autor o autor en correspondència]]=2),IF(Tabla3[[#This Row],[Posició autoria article indexat]]=$F$4,1,0),0)</f>
        <v>0</v>
      </c>
      <c r="L149" s="207">
        <f>IF(AND(I149=0,K149=0,M149=0,O149=0,J149=0,N149=0),IF(Tabla3[[#This Row],[Nomès  per a publicacions no indexades JCR: altres articles o publicacions rellevants (llibres o capítols de llibres que estiguin en editorials incloses al SPI]]&lt;&gt;"",1,0),0)</f>
        <v>0</v>
      </c>
      <c r="M149" s="207">
        <f>IF(OR(Tabla3[[#This Row],[Quartil (1, 2 o 3) com a 1r, últim autor o autor en correspondència]]=3,Tabla3[[#This Row],[Quartil (1, 2 o 3) com a 1r, últim autor o autor en correspondència]]=4),IF(Tabla3[[#This Row],[Posició autoria article indexat]]=$F$2,1,0),0)</f>
        <v>0</v>
      </c>
      <c r="N149" s="207">
        <f>IF(OR(Tabla3[[#This Row],[Quartil (1, 2 o 3) com a 1r, últim autor o autor en correspondència]]=3,Tabla3[[#This Row],[Quartil (1, 2 o 3) com a 1r, últim autor o autor en correspondència]]=4),IF(Tabla3[[#This Row],[Posició autoria article indexat]]=$F$3,1,0),0)</f>
        <v>0</v>
      </c>
      <c r="O149" s="207">
        <f>IF(OR(Tabla3[[#This Row],[Quartil (1, 2 o 3) com a 1r, últim autor o autor en correspondència]]=3,Tabla3[[#This Row],[Quartil (1, 2 o 3) com a 1r, últim autor o autor en correspondència]]=4),IF(Tabla3[[#This Row],[Posició autoria article indexat]]=$F$4,1,0),0)</f>
        <v>0</v>
      </c>
    </row>
    <row r="150" spans="1:15" x14ac:dyDescent="0.25">
      <c r="A150" s="199">
        <v>138</v>
      </c>
      <c r="B150" s="205"/>
      <c r="C150" s="204"/>
      <c r="D150" s="176">
        <f t="shared" si="2"/>
        <v>0</v>
      </c>
      <c r="E150" s="204"/>
      <c r="F150" s="204"/>
      <c r="G150" s="204"/>
      <c r="H150" s="206">
        <f>IFERROR(Tabla3[[#This Row],[Nombre de citesrebudes segos ISI WoK]]/(VLOOKUP(Tabla3[[#This Row],[WoS Category]],'N AQU'!$B$13:$C$55,2,0)*100),0)</f>
        <v>0</v>
      </c>
      <c r="I150" s="207">
        <f>IF(OR(Tabla3[[#This Row],[Quartil (1, 2 o 3) com a 1r, últim autor o autor en correspondència]]=1,Tabla3[[#This Row],[Quartil (1, 2 o 3) com a 1r, últim autor o autor en correspondència]]=2),IF(Tabla3[[#This Row],[Posició autoria article indexat]]=$F$2,1,0),0)</f>
        <v>0</v>
      </c>
      <c r="J150" s="207">
        <f>IF(OR(Tabla3[[#This Row],[Quartil (1, 2 o 3) com a 1r, últim autor o autor en correspondència]]=1,Tabla3[[#This Row],[Quartil (1, 2 o 3) com a 1r, últim autor o autor en correspondència]]=2),IF(Tabla3[[#This Row],[Posició autoria article indexat]]=$F$3,1,0),0)</f>
        <v>0</v>
      </c>
      <c r="K150" s="207">
        <f>IF(OR(Tabla3[[#This Row],[Quartil (1, 2 o 3) com a 1r, últim autor o autor en correspondència]]=1,Tabla3[[#This Row],[Quartil (1, 2 o 3) com a 1r, últim autor o autor en correspondència]]=2),IF(Tabla3[[#This Row],[Posició autoria article indexat]]=$F$4,1,0),0)</f>
        <v>0</v>
      </c>
      <c r="L150" s="207">
        <f>IF(AND(I150=0,K150=0,M150=0,O150=0,J150=0,N150=0),IF(Tabla3[[#This Row],[Nomès  per a publicacions no indexades JCR: altres articles o publicacions rellevants (llibres o capítols de llibres que estiguin en editorials incloses al SPI]]&lt;&gt;"",1,0),0)</f>
        <v>0</v>
      </c>
      <c r="M150" s="207">
        <f>IF(OR(Tabla3[[#This Row],[Quartil (1, 2 o 3) com a 1r, últim autor o autor en correspondència]]=3,Tabla3[[#This Row],[Quartil (1, 2 o 3) com a 1r, últim autor o autor en correspondència]]=4),IF(Tabla3[[#This Row],[Posició autoria article indexat]]=$F$2,1,0),0)</f>
        <v>0</v>
      </c>
      <c r="N150" s="207">
        <f>IF(OR(Tabla3[[#This Row],[Quartil (1, 2 o 3) com a 1r, últim autor o autor en correspondència]]=3,Tabla3[[#This Row],[Quartil (1, 2 o 3) com a 1r, últim autor o autor en correspondència]]=4),IF(Tabla3[[#This Row],[Posició autoria article indexat]]=$F$3,1,0),0)</f>
        <v>0</v>
      </c>
      <c r="O150" s="207">
        <f>IF(OR(Tabla3[[#This Row],[Quartil (1, 2 o 3) com a 1r, últim autor o autor en correspondència]]=3,Tabla3[[#This Row],[Quartil (1, 2 o 3) com a 1r, últim autor o autor en correspondència]]=4),IF(Tabla3[[#This Row],[Posició autoria article indexat]]=$F$4,1,0),0)</f>
        <v>0</v>
      </c>
    </row>
    <row r="151" spans="1:15" x14ac:dyDescent="0.25">
      <c r="A151" s="199">
        <v>139</v>
      </c>
      <c r="B151" s="205"/>
      <c r="C151" s="204"/>
      <c r="D151" s="176">
        <f t="shared" si="2"/>
        <v>0</v>
      </c>
      <c r="E151" s="204"/>
      <c r="F151" s="204"/>
      <c r="G151" s="204"/>
      <c r="H151" s="206">
        <f>IFERROR(Tabla3[[#This Row],[Nombre de citesrebudes segos ISI WoK]]/(VLOOKUP(Tabla3[[#This Row],[WoS Category]],'N AQU'!$B$13:$C$55,2,0)*100),0)</f>
        <v>0</v>
      </c>
      <c r="I151" s="207">
        <f>IF(OR(Tabla3[[#This Row],[Quartil (1, 2 o 3) com a 1r, últim autor o autor en correspondència]]=1,Tabla3[[#This Row],[Quartil (1, 2 o 3) com a 1r, últim autor o autor en correspondència]]=2),IF(Tabla3[[#This Row],[Posició autoria article indexat]]=$F$2,1,0),0)</f>
        <v>0</v>
      </c>
      <c r="J151" s="207">
        <f>IF(OR(Tabla3[[#This Row],[Quartil (1, 2 o 3) com a 1r, últim autor o autor en correspondència]]=1,Tabla3[[#This Row],[Quartil (1, 2 o 3) com a 1r, últim autor o autor en correspondència]]=2),IF(Tabla3[[#This Row],[Posició autoria article indexat]]=$F$3,1,0),0)</f>
        <v>0</v>
      </c>
      <c r="K151" s="207">
        <f>IF(OR(Tabla3[[#This Row],[Quartil (1, 2 o 3) com a 1r, últim autor o autor en correspondència]]=1,Tabla3[[#This Row],[Quartil (1, 2 o 3) com a 1r, últim autor o autor en correspondència]]=2),IF(Tabla3[[#This Row],[Posició autoria article indexat]]=$F$4,1,0),0)</f>
        <v>0</v>
      </c>
      <c r="L151" s="207">
        <f>IF(AND(I151=0,K151=0,M151=0,O151=0,J151=0,N151=0),IF(Tabla3[[#This Row],[Nomès  per a publicacions no indexades JCR: altres articles o publicacions rellevants (llibres o capítols de llibres que estiguin en editorials incloses al SPI]]&lt;&gt;"",1,0),0)</f>
        <v>0</v>
      </c>
      <c r="M151" s="207">
        <f>IF(OR(Tabla3[[#This Row],[Quartil (1, 2 o 3) com a 1r, últim autor o autor en correspondència]]=3,Tabla3[[#This Row],[Quartil (1, 2 o 3) com a 1r, últim autor o autor en correspondència]]=4),IF(Tabla3[[#This Row],[Posició autoria article indexat]]=$F$2,1,0),0)</f>
        <v>0</v>
      </c>
      <c r="N151" s="207">
        <f>IF(OR(Tabla3[[#This Row],[Quartil (1, 2 o 3) com a 1r, últim autor o autor en correspondència]]=3,Tabla3[[#This Row],[Quartil (1, 2 o 3) com a 1r, últim autor o autor en correspondència]]=4),IF(Tabla3[[#This Row],[Posició autoria article indexat]]=$F$3,1,0),0)</f>
        <v>0</v>
      </c>
      <c r="O151" s="207">
        <f>IF(OR(Tabla3[[#This Row],[Quartil (1, 2 o 3) com a 1r, últim autor o autor en correspondència]]=3,Tabla3[[#This Row],[Quartil (1, 2 o 3) com a 1r, últim autor o autor en correspondència]]=4),IF(Tabla3[[#This Row],[Posició autoria article indexat]]=$F$4,1,0),0)</f>
        <v>0</v>
      </c>
    </row>
    <row r="152" spans="1:15" x14ac:dyDescent="0.25">
      <c r="A152" s="199">
        <v>140</v>
      </c>
      <c r="B152" s="205"/>
      <c r="C152" s="204"/>
      <c r="D152" s="176">
        <f t="shared" si="2"/>
        <v>0</v>
      </c>
      <c r="E152" s="204"/>
      <c r="F152" s="204"/>
      <c r="G152" s="204"/>
      <c r="H152" s="206">
        <f>IFERROR(Tabla3[[#This Row],[Nombre de citesrebudes segos ISI WoK]]/(VLOOKUP(Tabla3[[#This Row],[WoS Category]],'N AQU'!$B$13:$C$55,2,0)*100),0)</f>
        <v>0</v>
      </c>
      <c r="I152" s="207">
        <f>IF(OR(Tabla3[[#This Row],[Quartil (1, 2 o 3) com a 1r, últim autor o autor en correspondència]]=1,Tabla3[[#This Row],[Quartil (1, 2 o 3) com a 1r, últim autor o autor en correspondència]]=2),IF(Tabla3[[#This Row],[Posició autoria article indexat]]=$F$2,1,0),0)</f>
        <v>0</v>
      </c>
      <c r="J152" s="207">
        <f>IF(OR(Tabla3[[#This Row],[Quartil (1, 2 o 3) com a 1r, últim autor o autor en correspondència]]=1,Tabla3[[#This Row],[Quartil (1, 2 o 3) com a 1r, últim autor o autor en correspondència]]=2),IF(Tabla3[[#This Row],[Posició autoria article indexat]]=$F$3,1,0),0)</f>
        <v>0</v>
      </c>
      <c r="K152" s="207">
        <f>IF(OR(Tabla3[[#This Row],[Quartil (1, 2 o 3) com a 1r, últim autor o autor en correspondència]]=1,Tabla3[[#This Row],[Quartil (1, 2 o 3) com a 1r, últim autor o autor en correspondència]]=2),IF(Tabla3[[#This Row],[Posició autoria article indexat]]=$F$4,1,0),0)</f>
        <v>0</v>
      </c>
      <c r="L152" s="207">
        <f>IF(AND(I152=0,K152=0,M152=0,O152=0,J152=0,N152=0),IF(Tabla3[[#This Row],[Nomès  per a publicacions no indexades JCR: altres articles o publicacions rellevants (llibres o capítols de llibres que estiguin en editorials incloses al SPI]]&lt;&gt;"",1,0),0)</f>
        <v>0</v>
      </c>
      <c r="M152" s="207">
        <f>IF(OR(Tabla3[[#This Row],[Quartil (1, 2 o 3) com a 1r, últim autor o autor en correspondència]]=3,Tabla3[[#This Row],[Quartil (1, 2 o 3) com a 1r, últim autor o autor en correspondència]]=4),IF(Tabla3[[#This Row],[Posició autoria article indexat]]=$F$2,1,0),0)</f>
        <v>0</v>
      </c>
      <c r="N152" s="207">
        <f>IF(OR(Tabla3[[#This Row],[Quartil (1, 2 o 3) com a 1r, últim autor o autor en correspondència]]=3,Tabla3[[#This Row],[Quartil (1, 2 o 3) com a 1r, últim autor o autor en correspondència]]=4),IF(Tabla3[[#This Row],[Posició autoria article indexat]]=$F$3,1,0),0)</f>
        <v>0</v>
      </c>
      <c r="O152" s="207">
        <f>IF(OR(Tabla3[[#This Row],[Quartil (1, 2 o 3) com a 1r, últim autor o autor en correspondència]]=3,Tabla3[[#This Row],[Quartil (1, 2 o 3) com a 1r, últim autor o autor en correspondència]]=4),IF(Tabla3[[#This Row],[Posició autoria article indexat]]=$F$4,1,0),0)</f>
        <v>0</v>
      </c>
    </row>
    <row r="153" spans="1:15" x14ac:dyDescent="0.25">
      <c r="A153" s="199">
        <v>141</v>
      </c>
      <c r="B153" s="205"/>
      <c r="C153" s="204"/>
      <c r="D153" s="176">
        <f t="shared" si="2"/>
        <v>0</v>
      </c>
      <c r="E153" s="204"/>
      <c r="F153" s="204"/>
      <c r="G153" s="204"/>
      <c r="H153" s="206">
        <f>IFERROR(Tabla3[[#This Row],[Nombre de citesrebudes segos ISI WoK]]/(VLOOKUP(Tabla3[[#This Row],[WoS Category]],'N AQU'!$B$13:$C$55,2,0)*100),0)</f>
        <v>0</v>
      </c>
      <c r="I153" s="207">
        <f>IF(OR(Tabla3[[#This Row],[Quartil (1, 2 o 3) com a 1r, últim autor o autor en correspondència]]=1,Tabla3[[#This Row],[Quartil (1, 2 o 3) com a 1r, últim autor o autor en correspondència]]=2),IF(Tabla3[[#This Row],[Posició autoria article indexat]]=$F$2,1,0),0)</f>
        <v>0</v>
      </c>
      <c r="J153" s="207">
        <f>IF(OR(Tabla3[[#This Row],[Quartil (1, 2 o 3) com a 1r, últim autor o autor en correspondència]]=1,Tabla3[[#This Row],[Quartil (1, 2 o 3) com a 1r, últim autor o autor en correspondència]]=2),IF(Tabla3[[#This Row],[Posició autoria article indexat]]=$F$3,1,0),0)</f>
        <v>0</v>
      </c>
      <c r="K153" s="207">
        <f>IF(OR(Tabla3[[#This Row],[Quartil (1, 2 o 3) com a 1r, últim autor o autor en correspondència]]=1,Tabla3[[#This Row],[Quartil (1, 2 o 3) com a 1r, últim autor o autor en correspondència]]=2),IF(Tabla3[[#This Row],[Posició autoria article indexat]]=$F$4,1,0),0)</f>
        <v>0</v>
      </c>
      <c r="L153" s="207">
        <f>IF(AND(I153=0,K153=0,M153=0,O153=0,J153=0,N153=0),IF(Tabla3[[#This Row],[Nomès  per a publicacions no indexades JCR: altres articles o publicacions rellevants (llibres o capítols de llibres que estiguin en editorials incloses al SPI]]&lt;&gt;"",1,0),0)</f>
        <v>0</v>
      </c>
      <c r="M153" s="207">
        <f>IF(OR(Tabla3[[#This Row],[Quartil (1, 2 o 3) com a 1r, últim autor o autor en correspondència]]=3,Tabla3[[#This Row],[Quartil (1, 2 o 3) com a 1r, últim autor o autor en correspondència]]=4),IF(Tabla3[[#This Row],[Posició autoria article indexat]]=$F$2,1,0),0)</f>
        <v>0</v>
      </c>
      <c r="N153" s="207">
        <f>IF(OR(Tabla3[[#This Row],[Quartil (1, 2 o 3) com a 1r, últim autor o autor en correspondència]]=3,Tabla3[[#This Row],[Quartil (1, 2 o 3) com a 1r, últim autor o autor en correspondència]]=4),IF(Tabla3[[#This Row],[Posició autoria article indexat]]=$F$3,1,0),0)</f>
        <v>0</v>
      </c>
      <c r="O153" s="207">
        <f>IF(OR(Tabla3[[#This Row],[Quartil (1, 2 o 3) com a 1r, últim autor o autor en correspondència]]=3,Tabla3[[#This Row],[Quartil (1, 2 o 3) com a 1r, últim autor o autor en correspondència]]=4),IF(Tabla3[[#This Row],[Posició autoria article indexat]]=$F$4,1,0),0)</f>
        <v>0</v>
      </c>
    </row>
    <row r="154" spans="1:15" x14ac:dyDescent="0.25">
      <c r="A154" s="199">
        <v>142</v>
      </c>
      <c r="B154" s="205"/>
      <c r="C154" s="204"/>
      <c r="D154" s="176">
        <f t="shared" si="2"/>
        <v>0</v>
      </c>
      <c r="E154" s="204"/>
      <c r="F154" s="204"/>
      <c r="G154" s="204"/>
      <c r="H154" s="206">
        <f>IFERROR(Tabla3[[#This Row],[Nombre de citesrebudes segos ISI WoK]]/(VLOOKUP(Tabla3[[#This Row],[WoS Category]],'N AQU'!$B$13:$C$55,2,0)*100),0)</f>
        <v>0</v>
      </c>
      <c r="I154" s="207">
        <f>IF(OR(Tabla3[[#This Row],[Quartil (1, 2 o 3) com a 1r, últim autor o autor en correspondència]]=1,Tabla3[[#This Row],[Quartil (1, 2 o 3) com a 1r, últim autor o autor en correspondència]]=2),IF(Tabla3[[#This Row],[Posició autoria article indexat]]=$F$2,1,0),0)</f>
        <v>0</v>
      </c>
      <c r="J154" s="207">
        <f>IF(OR(Tabla3[[#This Row],[Quartil (1, 2 o 3) com a 1r, últim autor o autor en correspondència]]=1,Tabla3[[#This Row],[Quartil (1, 2 o 3) com a 1r, últim autor o autor en correspondència]]=2),IF(Tabla3[[#This Row],[Posició autoria article indexat]]=$F$3,1,0),0)</f>
        <v>0</v>
      </c>
      <c r="K154" s="207">
        <f>IF(OR(Tabla3[[#This Row],[Quartil (1, 2 o 3) com a 1r, últim autor o autor en correspondència]]=1,Tabla3[[#This Row],[Quartil (1, 2 o 3) com a 1r, últim autor o autor en correspondència]]=2),IF(Tabla3[[#This Row],[Posició autoria article indexat]]=$F$4,1,0),0)</f>
        <v>0</v>
      </c>
      <c r="L154" s="207">
        <f>IF(AND(I154=0,K154=0,M154=0,O154=0,J154=0,N154=0),IF(Tabla3[[#This Row],[Nomès  per a publicacions no indexades JCR: altres articles o publicacions rellevants (llibres o capítols de llibres que estiguin en editorials incloses al SPI]]&lt;&gt;"",1,0),0)</f>
        <v>0</v>
      </c>
      <c r="M154" s="207">
        <f>IF(OR(Tabla3[[#This Row],[Quartil (1, 2 o 3) com a 1r, últim autor o autor en correspondència]]=3,Tabla3[[#This Row],[Quartil (1, 2 o 3) com a 1r, últim autor o autor en correspondència]]=4),IF(Tabla3[[#This Row],[Posició autoria article indexat]]=$F$2,1,0),0)</f>
        <v>0</v>
      </c>
      <c r="N154" s="207">
        <f>IF(OR(Tabla3[[#This Row],[Quartil (1, 2 o 3) com a 1r, últim autor o autor en correspondència]]=3,Tabla3[[#This Row],[Quartil (1, 2 o 3) com a 1r, últim autor o autor en correspondència]]=4),IF(Tabla3[[#This Row],[Posició autoria article indexat]]=$F$3,1,0),0)</f>
        <v>0</v>
      </c>
      <c r="O154" s="207">
        <f>IF(OR(Tabla3[[#This Row],[Quartil (1, 2 o 3) com a 1r, últim autor o autor en correspondència]]=3,Tabla3[[#This Row],[Quartil (1, 2 o 3) com a 1r, últim autor o autor en correspondència]]=4),IF(Tabla3[[#This Row],[Posició autoria article indexat]]=$F$4,1,0),0)</f>
        <v>0</v>
      </c>
    </row>
    <row r="155" spans="1:15" x14ac:dyDescent="0.25">
      <c r="A155" s="199">
        <v>143</v>
      </c>
      <c r="B155" s="205"/>
      <c r="C155" s="204"/>
      <c r="D155" s="176">
        <f t="shared" si="2"/>
        <v>0</v>
      </c>
      <c r="E155" s="204"/>
      <c r="F155" s="204"/>
      <c r="G155" s="204"/>
      <c r="H155" s="206">
        <f>IFERROR(Tabla3[[#This Row],[Nombre de citesrebudes segos ISI WoK]]/(VLOOKUP(Tabla3[[#This Row],[WoS Category]],'N AQU'!$B$13:$C$55,2,0)*100),0)</f>
        <v>0</v>
      </c>
      <c r="I155" s="207">
        <f>IF(OR(Tabla3[[#This Row],[Quartil (1, 2 o 3) com a 1r, últim autor o autor en correspondència]]=1,Tabla3[[#This Row],[Quartil (1, 2 o 3) com a 1r, últim autor o autor en correspondència]]=2),IF(Tabla3[[#This Row],[Posició autoria article indexat]]=$F$2,1,0),0)</f>
        <v>0</v>
      </c>
      <c r="J155" s="207">
        <f>IF(OR(Tabla3[[#This Row],[Quartil (1, 2 o 3) com a 1r, últim autor o autor en correspondència]]=1,Tabla3[[#This Row],[Quartil (1, 2 o 3) com a 1r, últim autor o autor en correspondència]]=2),IF(Tabla3[[#This Row],[Posició autoria article indexat]]=$F$3,1,0),0)</f>
        <v>0</v>
      </c>
      <c r="K155" s="207">
        <f>IF(OR(Tabla3[[#This Row],[Quartil (1, 2 o 3) com a 1r, últim autor o autor en correspondència]]=1,Tabla3[[#This Row],[Quartil (1, 2 o 3) com a 1r, últim autor o autor en correspondència]]=2),IF(Tabla3[[#This Row],[Posició autoria article indexat]]=$F$4,1,0),0)</f>
        <v>0</v>
      </c>
      <c r="L155" s="207">
        <f>IF(AND(I155=0,K155=0,M155=0,O155=0,J155=0,N155=0),IF(Tabla3[[#This Row],[Nomès  per a publicacions no indexades JCR: altres articles o publicacions rellevants (llibres o capítols de llibres que estiguin en editorials incloses al SPI]]&lt;&gt;"",1,0),0)</f>
        <v>0</v>
      </c>
      <c r="M155" s="207">
        <f>IF(OR(Tabla3[[#This Row],[Quartil (1, 2 o 3) com a 1r, últim autor o autor en correspondència]]=3,Tabla3[[#This Row],[Quartil (1, 2 o 3) com a 1r, últim autor o autor en correspondència]]=4),IF(Tabla3[[#This Row],[Posició autoria article indexat]]=$F$2,1,0),0)</f>
        <v>0</v>
      </c>
      <c r="N155" s="207">
        <f>IF(OR(Tabla3[[#This Row],[Quartil (1, 2 o 3) com a 1r, últim autor o autor en correspondència]]=3,Tabla3[[#This Row],[Quartil (1, 2 o 3) com a 1r, últim autor o autor en correspondència]]=4),IF(Tabla3[[#This Row],[Posició autoria article indexat]]=$F$3,1,0),0)</f>
        <v>0</v>
      </c>
      <c r="O155" s="207">
        <f>IF(OR(Tabla3[[#This Row],[Quartil (1, 2 o 3) com a 1r, últim autor o autor en correspondència]]=3,Tabla3[[#This Row],[Quartil (1, 2 o 3) com a 1r, últim autor o autor en correspondència]]=4),IF(Tabla3[[#This Row],[Posició autoria article indexat]]=$F$4,1,0),0)</f>
        <v>0</v>
      </c>
    </row>
    <row r="156" spans="1:15" x14ac:dyDescent="0.25">
      <c r="A156" s="199">
        <v>144</v>
      </c>
      <c r="B156" s="205"/>
      <c r="C156" s="204"/>
      <c r="D156" s="176">
        <f t="shared" si="2"/>
        <v>0</v>
      </c>
      <c r="E156" s="204"/>
      <c r="F156" s="204"/>
      <c r="G156" s="204"/>
      <c r="H156" s="206">
        <f>IFERROR(Tabla3[[#This Row],[Nombre de citesrebudes segos ISI WoK]]/(VLOOKUP(Tabla3[[#This Row],[WoS Category]],'N AQU'!$B$13:$C$55,2,0)*100),0)</f>
        <v>0</v>
      </c>
      <c r="I156" s="207">
        <f>IF(OR(Tabla3[[#This Row],[Quartil (1, 2 o 3) com a 1r, últim autor o autor en correspondència]]=1,Tabla3[[#This Row],[Quartil (1, 2 o 3) com a 1r, últim autor o autor en correspondència]]=2),IF(Tabla3[[#This Row],[Posició autoria article indexat]]=$F$2,1,0),0)</f>
        <v>0</v>
      </c>
      <c r="J156" s="207">
        <f>IF(OR(Tabla3[[#This Row],[Quartil (1, 2 o 3) com a 1r, últim autor o autor en correspondència]]=1,Tabla3[[#This Row],[Quartil (1, 2 o 3) com a 1r, últim autor o autor en correspondència]]=2),IF(Tabla3[[#This Row],[Posició autoria article indexat]]=$F$3,1,0),0)</f>
        <v>0</v>
      </c>
      <c r="K156" s="207">
        <f>IF(OR(Tabla3[[#This Row],[Quartil (1, 2 o 3) com a 1r, últim autor o autor en correspondència]]=1,Tabla3[[#This Row],[Quartil (1, 2 o 3) com a 1r, últim autor o autor en correspondència]]=2),IF(Tabla3[[#This Row],[Posició autoria article indexat]]=$F$4,1,0),0)</f>
        <v>0</v>
      </c>
      <c r="L156" s="207">
        <f>IF(AND(I156=0,K156=0,M156=0,O156=0,J156=0,N156=0),IF(Tabla3[[#This Row],[Nomès  per a publicacions no indexades JCR: altres articles o publicacions rellevants (llibres o capítols de llibres que estiguin en editorials incloses al SPI]]&lt;&gt;"",1,0),0)</f>
        <v>0</v>
      </c>
      <c r="M156" s="207">
        <f>IF(OR(Tabla3[[#This Row],[Quartil (1, 2 o 3) com a 1r, últim autor o autor en correspondència]]=3,Tabla3[[#This Row],[Quartil (1, 2 o 3) com a 1r, últim autor o autor en correspondència]]=4),IF(Tabla3[[#This Row],[Posició autoria article indexat]]=$F$2,1,0),0)</f>
        <v>0</v>
      </c>
      <c r="N156" s="207">
        <f>IF(OR(Tabla3[[#This Row],[Quartil (1, 2 o 3) com a 1r, últim autor o autor en correspondència]]=3,Tabla3[[#This Row],[Quartil (1, 2 o 3) com a 1r, últim autor o autor en correspondència]]=4),IF(Tabla3[[#This Row],[Posició autoria article indexat]]=$F$3,1,0),0)</f>
        <v>0</v>
      </c>
      <c r="O156" s="207">
        <f>IF(OR(Tabla3[[#This Row],[Quartil (1, 2 o 3) com a 1r, últim autor o autor en correspondència]]=3,Tabla3[[#This Row],[Quartil (1, 2 o 3) com a 1r, últim autor o autor en correspondència]]=4),IF(Tabla3[[#This Row],[Posició autoria article indexat]]=$F$4,1,0),0)</f>
        <v>0</v>
      </c>
    </row>
    <row r="157" spans="1:15" x14ac:dyDescent="0.25">
      <c r="A157" s="199">
        <v>145</v>
      </c>
      <c r="B157" s="205"/>
      <c r="C157" s="204"/>
      <c r="D157" s="176">
        <f t="shared" si="2"/>
        <v>0</v>
      </c>
      <c r="E157" s="204"/>
      <c r="F157" s="204"/>
      <c r="G157" s="204"/>
      <c r="H157" s="206">
        <f>IFERROR(Tabla3[[#This Row],[Nombre de citesrebudes segos ISI WoK]]/(VLOOKUP(Tabla3[[#This Row],[WoS Category]],'N AQU'!$B$13:$C$55,2,0)*100),0)</f>
        <v>0</v>
      </c>
      <c r="I157" s="207">
        <f>IF(OR(Tabla3[[#This Row],[Quartil (1, 2 o 3) com a 1r, últim autor o autor en correspondència]]=1,Tabla3[[#This Row],[Quartil (1, 2 o 3) com a 1r, últim autor o autor en correspondència]]=2),IF(Tabla3[[#This Row],[Posició autoria article indexat]]=$F$2,1,0),0)</f>
        <v>0</v>
      </c>
      <c r="J157" s="207">
        <f>IF(OR(Tabla3[[#This Row],[Quartil (1, 2 o 3) com a 1r, últim autor o autor en correspondència]]=1,Tabla3[[#This Row],[Quartil (1, 2 o 3) com a 1r, últim autor o autor en correspondència]]=2),IF(Tabla3[[#This Row],[Posició autoria article indexat]]=$F$3,1,0),0)</f>
        <v>0</v>
      </c>
      <c r="K157" s="207">
        <f>IF(OR(Tabla3[[#This Row],[Quartil (1, 2 o 3) com a 1r, últim autor o autor en correspondència]]=1,Tabla3[[#This Row],[Quartil (1, 2 o 3) com a 1r, últim autor o autor en correspondència]]=2),IF(Tabla3[[#This Row],[Posició autoria article indexat]]=$F$4,1,0),0)</f>
        <v>0</v>
      </c>
      <c r="L157" s="207">
        <f>IF(AND(I157=0,K157=0,M157=0,O157=0,J157=0,N157=0),IF(Tabla3[[#This Row],[Nomès  per a publicacions no indexades JCR: altres articles o publicacions rellevants (llibres o capítols de llibres que estiguin en editorials incloses al SPI]]&lt;&gt;"",1,0),0)</f>
        <v>0</v>
      </c>
      <c r="M157" s="207">
        <f>IF(OR(Tabla3[[#This Row],[Quartil (1, 2 o 3) com a 1r, últim autor o autor en correspondència]]=3,Tabla3[[#This Row],[Quartil (1, 2 o 3) com a 1r, últim autor o autor en correspondència]]=4),IF(Tabla3[[#This Row],[Posició autoria article indexat]]=$F$2,1,0),0)</f>
        <v>0</v>
      </c>
      <c r="N157" s="207">
        <f>IF(OR(Tabla3[[#This Row],[Quartil (1, 2 o 3) com a 1r, últim autor o autor en correspondència]]=3,Tabla3[[#This Row],[Quartil (1, 2 o 3) com a 1r, últim autor o autor en correspondència]]=4),IF(Tabla3[[#This Row],[Posició autoria article indexat]]=$F$3,1,0),0)</f>
        <v>0</v>
      </c>
      <c r="O157" s="207">
        <f>IF(OR(Tabla3[[#This Row],[Quartil (1, 2 o 3) com a 1r, últim autor o autor en correspondència]]=3,Tabla3[[#This Row],[Quartil (1, 2 o 3) com a 1r, últim autor o autor en correspondència]]=4),IF(Tabla3[[#This Row],[Posició autoria article indexat]]=$F$4,1,0),0)</f>
        <v>0</v>
      </c>
    </row>
    <row r="158" spans="1:15" x14ac:dyDescent="0.25">
      <c r="A158" s="199">
        <v>146</v>
      </c>
      <c r="B158" s="205"/>
      <c r="C158" s="204"/>
      <c r="D158" s="176">
        <f t="shared" si="2"/>
        <v>0</v>
      </c>
      <c r="E158" s="204"/>
      <c r="F158" s="204"/>
      <c r="G158" s="204"/>
      <c r="H158" s="206">
        <f>IFERROR(Tabla3[[#This Row],[Nombre de citesrebudes segos ISI WoK]]/(VLOOKUP(Tabla3[[#This Row],[WoS Category]],'N AQU'!$B$13:$C$55,2,0)*100),0)</f>
        <v>0</v>
      </c>
      <c r="I158" s="207">
        <f>IF(OR(Tabla3[[#This Row],[Quartil (1, 2 o 3) com a 1r, últim autor o autor en correspondència]]=1,Tabla3[[#This Row],[Quartil (1, 2 o 3) com a 1r, últim autor o autor en correspondència]]=2),IF(Tabla3[[#This Row],[Posició autoria article indexat]]=$F$2,1,0),0)</f>
        <v>0</v>
      </c>
      <c r="J158" s="207">
        <f>IF(OR(Tabla3[[#This Row],[Quartil (1, 2 o 3) com a 1r, últim autor o autor en correspondència]]=1,Tabla3[[#This Row],[Quartil (1, 2 o 3) com a 1r, últim autor o autor en correspondència]]=2),IF(Tabla3[[#This Row],[Posició autoria article indexat]]=$F$3,1,0),0)</f>
        <v>0</v>
      </c>
      <c r="K158" s="207">
        <f>IF(OR(Tabla3[[#This Row],[Quartil (1, 2 o 3) com a 1r, últim autor o autor en correspondència]]=1,Tabla3[[#This Row],[Quartil (1, 2 o 3) com a 1r, últim autor o autor en correspondència]]=2),IF(Tabla3[[#This Row],[Posició autoria article indexat]]=$F$4,1,0),0)</f>
        <v>0</v>
      </c>
      <c r="L158" s="207">
        <f>IF(AND(I158=0,K158=0,M158=0,O158=0,J158=0,N158=0),IF(Tabla3[[#This Row],[Nomès  per a publicacions no indexades JCR: altres articles o publicacions rellevants (llibres o capítols de llibres que estiguin en editorials incloses al SPI]]&lt;&gt;"",1,0),0)</f>
        <v>0</v>
      </c>
      <c r="M158" s="207">
        <f>IF(OR(Tabla3[[#This Row],[Quartil (1, 2 o 3) com a 1r, últim autor o autor en correspondència]]=3,Tabla3[[#This Row],[Quartil (1, 2 o 3) com a 1r, últim autor o autor en correspondència]]=4),IF(Tabla3[[#This Row],[Posició autoria article indexat]]=$F$2,1,0),0)</f>
        <v>0</v>
      </c>
      <c r="N158" s="207">
        <f>IF(OR(Tabla3[[#This Row],[Quartil (1, 2 o 3) com a 1r, últim autor o autor en correspondència]]=3,Tabla3[[#This Row],[Quartil (1, 2 o 3) com a 1r, últim autor o autor en correspondència]]=4),IF(Tabla3[[#This Row],[Posició autoria article indexat]]=$F$3,1,0),0)</f>
        <v>0</v>
      </c>
      <c r="O158" s="207">
        <f>IF(OR(Tabla3[[#This Row],[Quartil (1, 2 o 3) com a 1r, últim autor o autor en correspondència]]=3,Tabla3[[#This Row],[Quartil (1, 2 o 3) com a 1r, últim autor o autor en correspondència]]=4),IF(Tabla3[[#This Row],[Posició autoria article indexat]]=$F$4,1,0),0)</f>
        <v>0</v>
      </c>
    </row>
    <row r="159" spans="1:15" x14ac:dyDescent="0.25">
      <c r="A159" s="199">
        <v>147</v>
      </c>
      <c r="B159" s="205"/>
      <c r="C159" s="204"/>
      <c r="D159" s="176">
        <f t="shared" si="2"/>
        <v>0</v>
      </c>
      <c r="E159" s="204"/>
      <c r="F159" s="204"/>
      <c r="G159" s="204"/>
      <c r="H159" s="206">
        <f>IFERROR(Tabla3[[#This Row],[Nombre de citesrebudes segos ISI WoK]]/(VLOOKUP(Tabla3[[#This Row],[WoS Category]],'N AQU'!$B$13:$C$55,2,0)*100),0)</f>
        <v>0</v>
      </c>
      <c r="I159" s="207">
        <f>IF(OR(Tabla3[[#This Row],[Quartil (1, 2 o 3) com a 1r, últim autor o autor en correspondència]]=1,Tabla3[[#This Row],[Quartil (1, 2 o 3) com a 1r, últim autor o autor en correspondència]]=2),IF(Tabla3[[#This Row],[Posició autoria article indexat]]=$F$2,1,0),0)</f>
        <v>0</v>
      </c>
      <c r="J159" s="207">
        <f>IF(OR(Tabla3[[#This Row],[Quartil (1, 2 o 3) com a 1r, últim autor o autor en correspondència]]=1,Tabla3[[#This Row],[Quartil (1, 2 o 3) com a 1r, últim autor o autor en correspondència]]=2),IF(Tabla3[[#This Row],[Posició autoria article indexat]]=$F$3,1,0),0)</f>
        <v>0</v>
      </c>
      <c r="K159" s="207">
        <f>IF(OR(Tabla3[[#This Row],[Quartil (1, 2 o 3) com a 1r, últim autor o autor en correspondència]]=1,Tabla3[[#This Row],[Quartil (1, 2 o 3) com a 1r, últim autor o autor en correspondència]]=2),IF(Tabla3[[#This Row],[Posició autoria article indexat]]=$F$4,1,0),0)</f>
        <v>0</v>
      </c>
      <c r="L159" s="207">
        <f>IF(AND(I159=0,K159=0,M159=0,O159=0,J159=0,N159=0),IF(Tabla3[[#This Row],[Nomès  per a publicacions no indexades JCR: altres articles o publicacions rellevants (llibres o capítols de llibres que estiguin en editorials incloses al SPI]]&lt;&gt;"",1,0),0)</f>
        <v>0</v>
      </c>
      <c r="M159" s="207">
        <f>IF(OR(Tabla3[[#This Row],[Quartil (1, 2 o 3) com a 1r, últim autor o autor en correspondència]]=3,Tabla3[[#This Row],[Quartil (1, 2 o 3) com a 1r, últim autor o autor en correspondència]]=4),IF(Tabla3[[#This Row],[Posició autoria article indexat]]=$F$2,1,0),0)</f>
        <v>0</v>
      </c>
      <c r="N159" s="207">
        <f>IF(OR(Tabla3[[#This Row],[Quartil (1, 2 o 3) com a 1r, últim autor o autor en correspondència]]=3,Tabla3[[#This Row],[Quartil (1, 2 o 3) com a 1r, últim autor o autor en correspondència]]=4),IF(Tabla3[[#This Row],[Posició autoria article indexat]]=$F$3,1,0),0)</f>
        <v>0</v>
      </c>
      <c r="O159" s="207">
        <f>IF(OR(Tabla3[[#This Row],[Quartil (1, 2 o 3) com a 1r, últim autor o autor en correspondència]]=3,Tabla3[[#This Row],[Quartil (1, 2 o 3) com a 1r, últim autor o autor en correspondència]]=4),IF(Tabla3[[#This Row],[Posició autoria article indexat]]=$F$4,1,0),0)</f>
        <v>0</v>
      </c>
    </row>
    <row r="160" spans="1:15" x14ac:dyDescent="0.25">
      <c r="A160" s="199">
        <v>148</v>
      </c>
      <c r="B160" s="205"/>
      <c r="C160" s="204"/>
      <c r="D160" s="176">
        <f t="shared" si="2"/>
        <v>0</v>
      </c>
      <c r="E160" s="204"/>
      <c r="F160" s="204"/>
      <c r="G160" s="204"/>
      <c r="H160" s="206">
        <f>IFERROR(Tabla3[[#This Row],[Nombre de citesrebudes segos ISI WoK]]/(VLOOKUP(Tabla3[[#This Row],[WoS Category]],'N AQU'!$B$13:$C$55,2,0)*100),0)</f>
        <v>0</v>
      </c>
      <c r="I160" s="207">
        <f>IF(OR(Tabla3[[#This Row],[Quartil (1, 2 o 3) com a 1r, últim autor o autor en correspondència]]=1,Tabla3[[#This Row],[Quartil (1, 2 o 3) com a 1r, últim autor o autor en correspondència]]=2),IF(Tabla3[[#This Row],[Posició autoria article indexat]]=$F$2,1,0),0)</f>
        <v>0</v>
      </c>
      <c r="J160" s="207">
        <f>IF(OR(Tabla3[[#This Row],[Quartil (1, 2 o 3) com a 1r, últim autor o autor en correspondència]]=1,Tabla3[[#This Row],[Quartil (1, 2 o 3) com a 1r, últim autor o autor en correspondència]]=2),IF(Tabla3[[#This Row],[Posició autoria article indexat]]=$F$3,1,0),0)</f>
        <v>0</v>
      </c>
      <c r="K160" s="207">
        <f>IF(OR(Tabla3[[#This Row],[Quartil (1, 2 o 3) com a 1r, últim autor o autor en correspondència]]=1,Tabla3[[#This Row],[Quartil (1, 2 o 3) com a 1r, últim autor o autor en correspondència]]=2),IF(Tabla3[[#This Row],[Posició autoria article indexat]]=$F$4,1,0),0)</f>
        <v>0</v>
      </c>
      <c r="L160" s="207">
        <f>IF(AND(I160=0,K160=0,M160=0,O160=0,J160=0,N160=0),IF(Tabla3[[#This Row],[Nomès  per a publicacions no indexades JCR: altres articles o publicacions rellevants (llibres o capítols de llibres que estiguin en editorials incloses al SPI]]&lt;&gt;"",1,0),0)</f>
        <v>0</v>
      </c>
      <c r="M160" s="207">
        <f>IF(OR(Tabla3[[#This Row],[Quartil (1, 2 o 3) com a 1r, últim autor o autor en correspondència]]=3,Tabla3[[#This Row],[Quartil (1, 2 o 3) com a 1r, últim autor o autor en correspondència]]=4),IF(Tabla3[[#This Row],[Posició autoria article indexat]]=$F$2,1,0),0)</f>
        <v>0</v>
      </c>
      <c r="N160" s="207">
        <f>IF(OR(Tabla3[[#This Row],[Quartil (1, 2 o 3) com a 1r, últim autor o autor en correspondència]]=3,Tabla3[[#This Row],[Quartil (1, 2 o 3) com a 1r, últim autor o autor en correspondència]]=4),IF(Tabla3[[#This Row],[Posició autoria article indexat]]=$F$3,1,0),0)</f>
        <v>0</v>
      </c>
      <c r="O160" s="207">
        <f>IF(OR(Tabla3[[#This Row],[Quartil (1, 2 o 3) com a 1r, últim autor o autor en correspondència]]=3,Tabla3[[#This Row],[Quartil (1, 2 o 3) com a 1r, últim autor o autor en correspondència]]=4),IF(Tabla3[[#This Row],[Posició autoria article indexat]]=$F$4,1,0),0)</f>
        <v>0</v>
      </c>
    </row>
    <row r="161" spans="1:15" x14ac:dyDescent="0.25">
      <c r="A161" s="199">
        <v>149</v>
      </c>
      <c r="B161" s="205"/>
      <c r="C161" s="204"/>
      <c r="D161" s="176">
        <f t="shared" si="2"/>
        <v>0</v>
      </c>
      <c r="E161" s="204"/>
      <c r="F161" s="204"/>
      <c r="G161" s="204"/>
      <c r="H161" s="206">
        <f>IFERROR(Tabla3[[#This Row],[Nombre de citesrebudes segos ISI WoK]]/(VLOOKUP(Tabla3[[#This Row],[WoS Category]],'N AQU'!$B$13:$C$55,2,0)*100),0)</f>
        <v>0</v>
      </c>
      <c r="I161" s="207">
        <f>IF(OR(Tabla3[[#This Row],[Quartil (1, 2 o 3) com a 1r, últim autor o autor en correspondència]]=1,Tabla3[[#This Row],[Quartil (1, 2 o 3) com a 1r, últim autor o autor en correspondència]]=2),IF(Tabla3[[#This Row],[Posició autoria article indexat]]=$F$2,1,0),0)</f>
        <v>0</v>
      </c>
      <c r="J161" s="207">
        <f>IF(OR(Tabla3[[#This Row],[Quartil (1, 2 o 3) com a 1r, últim autor o autor en correspondència]]=1,Tabla3[[#This Row],[Quartil (1, 2 o 3) com a 1r, últim autor o autor en correspondència]]=2),IF(Tabla3[[#This Row],[Posició autoria article indexat]]=$F$3,1,0),0)</f>
        <v>0</v>
      </c>
      <c r="K161" s="207">
        <f>IF(OR(Tabla3[[#This Row],[Quartil (1, 2 o 3) com a 1r, últim autor o autor en correspondència]]=1,Tabla3[[#This Row],[Quartil (1, 2 o 3) com a 1r, últim autor o autor en correspondència]]=2),IF(Tabla3[[#This Row],[Posició autoria article indexat]]=$F$4,1,0),0)</f>
        <v>0</v>
      </c>
      <c r="L161" s="207">
        <f>IF(AND(I161=0,K161=0,M161=0,O161=0,J161=0,N161=0),IF(Tabla3[[#This Row],[Nomès  per a publicacions no indexades JCR: altres articles o publicacions rellevants (llibres o capítols de llibres que estiguin en editorials incloses al SPI]]&lt;&gt;"",1,0),0)</f>
        <v>0</v>
      </c>
      <c r="M161" s="207">
        <f>IF(OR(Tabla3[[#This Row],[Quartil (1, 2 o 3) com a 1r, últim autor o autor en correspondència]]=3,Tabla3[[#This Row],[Quartil (1, 2 o 3) com a 1r, últim autor o autor en correspondència]]=4),IF(Tabla3[[#This Row],[Posició autoria article indexat]]=$F$2,1,0),0)</f>
        <v>0</v>
      </c>
      <c r="N161" s="207">
        <f>IF(OR(Tabla3[[#This Row],[Quartil (1, 2 o 3) com a 1r, últim autor o autor en correspondència]]=3,Tabla3[[#This Row],[Quartil (1, 2 o 3) com a 1r, últim autor o autor en correspondència]]=4),IF(Tabla3[[#This Row],[Posició autoria article indexat]]=$F$3,1,0),0)</f>
        <v>0</v>
      </c>
      <c r="O161" s="207">
        <f>IF(OR(Tabla3[[#This Row],[Quartil (1, 2 o 3) com a 1r, últim autor o autor en correspondència]]=3,Tabla3[[#This Row],[Quartil (1, 2 o 3) com a 1r, últim autor o autor en correspondència]]=4),IF(Tabla3[[#This Row],[Posició autoria article indexat]]=$F$4,1,0),0)</f>
        <v>0</v>
      </c>
    </row>
    <row r="162" spans="1:15" x14ac:dyDescent="0.25">
      <c r="A162" s="199">
        <v>150</v>
      </c>
      <c r="B162" s="205"/>
      <c r="C162" s="204"/>
      <c r="D162" s="176">
        <f t="shared" si="2"/>
        <v>0</v>
      </c>
      <c r="E162" s="204"/>
      <c r="F162" s="204"/>
      <c r="G162" s="204"/>
      <c r="H162" s="206">
        <f>IFERROR(Tabla3[[#This Row],[Nombre de citesrebudes segos ISI WoK]]/(VLOOKUP(Tabla3[[#This Row],[WoS Category]],'N AQU'!$B$13:$C$55,2,0)*100),0)</f>
        <v>0</v>
      </c>
      <c r="I162" s="207">
        <f>IF(OR(Tabla3[[#This Row],[Quartil (1, 2 o 3) com a 1r, últim autor o autor en correspondència]]=1,Tabla3[[#This Row],[Quartil (1, 2 o 3) com a 1r, últim autor o autor en correspondència]]=2),IF(Tabla3[[#This Row],[Posició autoria article indexat]]=$F$2,1,0),0)</f>
        <v>0</v>
      </c>
      <c r="J162" s="207">
        <f>IF(OR(Tabla3[[#This Row],[Quartil (1, 2 o 3) com a 1r, últim autor o autor en correspondència]]=1,Tabla3[[#This Row],[Quartil (1, 2 o 3) com a 1r, últim autor o autor en correspondència]]=2),IF(Tabla3[[#This Row],[Posició autoria article indexat]]=$F$3,1,0),0)</f>
        <v>0</v>
      </c>
      <c r="K162" s="207">
        <f>IF(OR(Tabla3[[#This Row],[Quartil (1, 2 o 3) com a 1r, últim autor o autor en correspondència]]=1,Tabla3[[#This Row],[Quartil (1, 2 o 3) com a 1r, últim autor o autor en correspondència]]=2),IF(Tabla3[[#This Row],[Posició autoria article indexat]]=$F$4,1,0),0)</f>
        <v>0</v>
      </c>
      <c r="L162" s="207">
        <f>IF(AND(I162=0,K162=0,M162=0,O162=0,J162=0,N162=0),IF(Tabla3[[#This Row],[Nomès  per a publicacions no indexades JCR: altres articles o publicacions rellevants (llibres o capítols de llibres que estiguin en editorials incloses al SPI]]&lt;&gt;"",1,0),0)</f>
        <v>0</v>
      </c>
      <c r="M162" s="207">
        <f>IF(OR(Tabla3[[#This Row],[Quartil (1, 2 o 3) com a 1r, últim autor o autor en correspondència]]=3,Tabla3[[#This Row],[Quartil (1, 2 o 3) com a 1r, últim autor o autor en correspondència]]=4),IF(Tabla3[[#This Row],[Posició autoria article indexat]]=$F$2,1,0),0)</f>
        <v>0</v>
      </c>
      <c r="N162" s="207">
        <f>IF(OR(Tabla3[[#This Row],[Quartil (1, 2 o 3) com a 1r, últim autor o autor en correspondència]]=3,Tabla3[[#This Row],[Quartil (1, 2 o 3) com a 1r, últim autor o autor en correspondència]]=4),IF(Tabla3[[#This Row],[Posició autoria article indexat]]=$F$3,1,0),0)</f>
        <v>0</v>
      </c>
      <c r="O162" s="207">
        <f>IF(OR(Tabla3[[#This Row],[Quartil (1, 2 o 3) com a 1r, últim autor o autor en correspondència]]=3,Tabla3[[#This Row],[Quartil (1, 2 o 3) com a 1r, últim autor o autor en correspondència]]=4),IF(Tabla3[[#This Row],[Posició autoria article indexat]]=$F$4,1,0),0)</f>
        <v>0</v>
      </c>
    </row>
    <row r="163" spans="1:15" x14ac:dyDescent="0.25">
      <c r="A163" s="199">
        <v>151</v>
      </c>
      <c r="B163" s="205"/>
      <c r="C163" s="204"/>
      <c r="D163" s="176">
        <f t="shared" si="2"/>
        <v>0</v>
      </c>
      <c r="E163" s="204"/>
      <c r="F163" s="204"/>
      <c r="G163" s="204"/>
      <c r="H163" s="206">
        <f>IFERROR(Tabla3[[#This Row],[Nombre de citesrebudes segos ISI WoK]]/(VLOOKUP(Tabla3[[#This Row],[WoS Category]],'N AQU'!$B$13:$C$55,2,0)*100),0)</f>
        <v>0</v>
      </c>
      <c r="I163" s="207">
        <f>IF(OR(Tabla3[[#This Row],[Quartil (1, 2 o 3) com a 1r, últim autor o autor en correspondència]]=1,Tabla3[[#This Row],[Quartil (1, 2 o 3) com a 1r, últim autor o autor en correspondència]]=2),IF(Tabla3[[#This Row],[Posició autoria article indexat]]=$F$2,1,0),0)</f>
        <v>0</v>
      </c>
      <c r="J163" s="207">
        <f>IF(OR(Tabla3[[#This Row],[Quartil (1, 2 o 3) com a 1r, últim autor o autor en correspondència]]=1,Tabla3[[#This Row],[Quartil (1, 2 o 3) com a 1r, últim autor o autor en correspondència]]=2),IF(Tabla3[[#This Row],[Posició autoria article indexat]]=$F$3,1,0),0)</f>
        <v>0</v>
      </c>
      <c r="K163" s="207">
        <f>IF(OR(Tabla3[[#This Row],[Quartil (1, 2 o 3) com a 1r, últim autor o autor en correspondència]]=1,Tabla3[[#This Row],[Quartil (1, 2 o 3) com a 1r, últim autor o autor en correspondència]]=2),IF(Tabla3[[#This Row],[Posició autoria article indexat]]=$F$4,1,0),0)</f>
        <v>0</v>
      </c>
      <c r="L163" s="207">
        <f>IF(AND(I163=0,K163=0,M163=0,O163=0,J163=0,N163=0),IF(Tabla3[[#This Row],[Nomès  per a publicacions no indexades JCR: altres articles o publicacions rellevants (llibres o capítols de llibres que estiguin en editorials incloses al SPI]]&lt;&gt;"",1,0),0)</f>
        <v>0</v>
      </c>
      <c r="M163" s="207">
        <f>IF(OR(Tabla3[[#This Row],[Quartil (1, 2 o 3) com a 1r, últim autor o autor en correspondència]]=3,Tabla3[[#This Row],[Quartil (1, 2 o 3) com a 1r, últim autor o autor en correspondència]]=4),IF(Tabla3[[#This Row],[Posició autoria article indexat]]=$F$2,1,0),0)</f>
        <v>0</v>
      </c>
      <c r="N163" s="207">
        <f>IF(OR(Tabla3[[#This Row],[Quartil (1, 2 o 3) com a 1r, últim autor o autor en correspondència]]=3,Tabla3[[#This Row],[Quartil (1, 2 o 3) com a 1r, últim autor o autor en correspondència]]=4),IF(Tabla3[[#This Row],[Posició autoria article indexat]]=$F$3,1,0),0)</f>
        <v>0</v>
      </c>
      <c r="O163" s="207">
        <f>IF(OR(Tabla3[[#This Row],[Quartil (1, 2 o 3) com a 1r, últim autor o autor en correspondència]]=3,Tabla3[[#This Row],[Quartil (1, 2 o 3) com a 1r, últim autor o autor en correspondència]]=4),IF(Tabla3[[#This Row],[Posició autoria article indexat]]=$F$4,1,0),0)</f>
        <v>0</v>
      </c>
    </row>
    <row r="164" spans="1:15" x14ac:dyDescent="0.25">
      <c r="A164" s="199">
        <v>152</v>
      </c>
      <c r="B164" s="205"/>
      <c r="C164" s="204"/>
      <c r="D164" s="176">
        <f t="shared" si="2"/>
        <v>0</v>
      </c>
      <c r="E164" s="204"/>
      <c r="F164" s="204"/>
      <c r="G164" s="204"/>
      <c r="H164" s="206">
        <f>IFERROR(Tabla3[[#This Row],[Nombre de citesrebudes segos ISI WoK]]/(VLOOKUP(Tabla3[[#This Row],[WoS Category]],'N AQU'!$B$13:$C$55,2,0)*100),0)</f>
        <v>0</v>
      </c>
      <c r="I164" s="207">
        <f>IF(OR(Tabla3[[#This Row],[Quartil (1, 2 o 3) com a 1r, últim autor o autor en correspondència]]=1,Tabla3[[#This Row],[Quartil (1, 2 o 3) com a 1r, últim autor o autor en correspondència]]=2),IF(Tabla3[[#This Row],[Posició autoria article indexat]]=$F$2,1,0),0)</f>
        <v>0</v>
      </c>
      <c r="J164" s="207">
        <f>IF(OR(Tabla3[[#This Row],[Quartil (1, 2 o 3) com a 1r, últim autor o autor en correspondència]]=1,Tabla3[[#This Row],[Quartil (1, 2 o 3) com a 1r, últim autor o autor en correspondència]]=2),IF(Tabla3[[#This Row],[Posició autoria article indexat]]=$F$3,1,0),0)</f>
        <v>0</v>
      </c>
      <c r="K164" s="207">
        <f>IF(OR(Tabla3[[#This Row],[Quartil (1, 2 o 3) com a 1r, últim autor o autor en correspondència]]=1,Tabla3[[#This Row],[Quartil (1, 2 o 3) com a 1r, últim autor o autor en correspondència]]=2),IF(Tabla3[[#This Row],[Posició autoria article indexat]]=$F$4,1,0),0)</f>
        <v>0</v>
      </c>
      <c r="L164" s="207">
        <f>IF(AND(I164=0,K164=0,M164=0,O164=0,J164=0,N164=0),IF(Tabla3[[#This Row],[Nomès  per a publicacions no indexades JCR: altres articles o publicacions rellevants (llibres o capítols de llibres que estiguin en editorials incloses al SPI]]&lt;&gt;"",1,0),0)</f>
        <v>0</v>
      </c>
      <c r="M164" s="207">
        <f>IF(OR(Tabla3[[#This Row],[Quartil (1, 2 o 3) com a 1r, últim autor o autor en correspondència]]=3,Tabla3[[#This Row],[Quartil (1, 2 o 3) com a 1r, últim autor o autor en correspondència]]=4),IF(Tabla3[[#This Row],[Posició autoria article indexat]]=$F$2,1,0),0)</f>
        <v>0</v>
      </c>
      <c r="N164" s="207">
        <f>IF(OR(Tabla3[[#This Row],[Quartil (1, 2 o 3) com a 1r, últim autor o autor en correspondència]]=3,Tabla3[[#This Row],[Quartil (1, 2 o 3) com a 1r, últim autor o autor en correspondència]]=4),IF(Tabla3[[#This Row],[Posició autoria article indexat]]=$F$3,1,0),0)</f>
        <v>0</v>
      </c>
      <c r="O164" s="207">
        <f>IF(OR(Tabla3[[#This Row],[Quartil (1, 2 o 3) com a 1r, últim autor o autor en correspondència]]=3,Tabla3[[#This Row],[Quartil (1, 2 o 3) com a 1r, últim autor o autor en correspondència]]=4),IF(Tabla3[[#This Row],[Posició autoria article indexat]]=$F$4,1,0),0)</f>
        <v>0</v>
      </c>
    </row>
    <row r="165" spans="1:15" x14ac:dyDescent="0.25">
      <c r="A165" s="199">
        <v>153</v>
      </c>
      <c r="B165" s="205"/>
      <c r="C165" s="204"/>
      <c r="D165" s="176">
        <f t="shared" si="2"/>
        <v>0</v>
      </c>
      <c r="E165" s="204"/>
      <c r="F165" s="204"/>
      <c r="G165" s="204"/>
      <c r="H165" s="206">
        <f>IFERROR(Tabla3[[#This Row],[Nombre de citesrebudes segos ISI WoK]]/(VLOOKUP(Tabla3[[#This Row],[WoS Category]],'N AQU'!$B$13:$C$55,2,0)*100),0)</f>
        <v>0</v>
      </c>
      <c r="I165" s="207">
        <f>IF(OR(Tabla3[[#This Row],[Quartil (1, 2 o 3) com a 1r, últim autor o autor en correspondència]]=1,Tabla3[[#This Row],[Quartil (1, 2 o 3) com a 1r, últim autor o autor en correspondència]]=2),IF(Tabla3[[#This Row],[Posició autoria article indexat]]=$F$2,1,0),0)</f>
        <v>0</v>
      </c>
      <c r="J165" s="207">
        <f>IF(OR(Tabla3[[#This Row],[Quartil (1, 2 o 3) com a 1r, últim autor o autor en correspondència]]=1,Tabla3[[#This Row],[Quartil (1, 2 o 3) com a 1r, últim autor o autor en correspondència]]=2),IF(Tabla3[[#This Row],[Posició autoria article indexat]]=$F$3,1,0),0)</f>
        <v>0</v>
      </c>
      <c r="K165" s="207">
        <f>IF(OR(Tabla3[[#This Row],[Quartil (1, 2 o 3) com a 1r, últim autor o autor en correspondència]]=1,Tabla3[[#This Row],[Quartil (1, 2 o 3) com a 1r, últim autor o autor en correspondència]]=2),IF(Tabla3[[#This Row],[Posició autoria article indexat]]=$F$4,1,0),0)</f>
        <v>0</v>
      </c>
      <c r="L165" s="207">
        <f>IF(AND(I165=0,K165=0,M165=0,O165=0,J165=0,N165=0),IF(Tabla3[[#This Row],[Nomès  per a publicacions no indexades JCR: altres articles o publicacions rellevants (llibres o capítols de llibres que estiguin en editorials incloses al SPI]]&lt;&gt;"",1,0),0)</f>
        <v>0</v>
      </c>
      <c r="M165" s="207">
        <f>IF(OR(Tabla3[[#This Row],[Quartil (1, 2 o 3) com a 1r, últim autor o autor en correspondència]]=3,Tabla3[[#This Row],[Quartil (1, 2 o 3) com a 1r, últim autor o autor en correspondència]]=4),IF(Tabla3[[#This Row],[Posició autoria article indexat]]=$F$2,1,0),0)</f>
        <v>0</v>
      </c>
      <c r="N165" s="207">
        <f>IF(OR(Tabla3[[#This Row],[Quartil (1, 2 o 3) com a 1r, últim autor o autor en correspondència]]=3,Tabla3[[#This Row],[Quartil (1, 2 o 3) com a 1r, últim autor o autor en correspondència]]=4),IF(Tabla3[[#This Row],[Posició autoria article indexat]]=$F$3,1,0),0)</f>
        <v>0</v>
      </c>
      <c r="O165" s="207">
        <f>IF(OR(Tabla3[[#This Row],[Quartil (1, 2 o 3) com a 1r, últim autor o autor en correspondència]]=3,Tabla3[[#This Row],[Quartil (1, 2 o 3) com a 1r, últim autor o autor en correspondència]]=4),IF(Tabla3[[#This Row],[Posició autoria article indexat]]=$F$4,1,0),0)</f>
        <v>0</v>
      </c>
    </row>
    <row r="166" spans="1:15" x14ac:dyDescent="0.25">
      <c r="A166" s="199">
        <v>154</v>
      </c>
      <c r="B166" s="205"/>
      <c r="C166" s="204"/>
      <c r="D166" s="176">
        <f t="shared" si="2"/>
        <v>0</v>
      </c>
      <c r="E166" s="204"/>
      <c r="F166" s="204"/>
      <c r="G166" s="204"/>
      <c r="H166" s="206">
        <f>IFERROR(Tabla3[[#This Row],[Nombre de citesrebudes segos ISI WoK]]/(VLOOKUP(Tabla3[[#This Row],[WoS Category]],'N AQU'!$B$13:$C$55,2,0)*100),0)</f>
        <v>0</v>
      </c>
      <c r="I166" s="207">
        <f>IF(OR(Tabla3[[#This Row],[Quartil (1, 2 o 3) com a 1r, últim autor o autor en correspondència]]=1,Tabla3[[#This Row],[Quartil (1, 2 o 3) com a 1r, últim autor o autor en correspondència]]=2),IF(Tabla3[[#This Row],[Posició autoria article indexat]]=$F$2,1,0),0)</f>
        <v>0</v>
      </c>
      <c r="J166" s="207">
        <f>IF(OR(Tabla3[[#This Row],[Quartil (1, 2 o 3) com a 1r, últim autor o autor en correspondència]]=1,Tabla3[[#This Row],[Quartil (1, 2 o 3) com a 1r, últim autor o autor en correspondència]]=2),IF(Tabla3[[#This Row],[Posició autoria article indexat]]=$F$3,1,0),0)</f>
        <v>0</v>
      </c>
      <c r="K166" s="207">
        <f>IF(OR(Tabla3[[#This Row],[Quartil (1, 2 o 3) com a 1r, últim autor o autor en correspondència]]=1,Tabla3[[#This Row],[Quartil (1, 2 o 3) com a 1r, últim autor o autor en correspondència]]=2),IF(Tabla3[[#This Row],[Posició autoria article indexat]]=$F$4,1,0),0)</f>
        <v>0</v>
      </c>
      <c r="L166" s="207">
        <f>IF(AND(I166=0,K166=0,M166=0,O166=0,J166=0,N166=0),IF(Tabla3[[#This Row],[Nomès  per a publicacions no indexades JCR: altres articles o publicacions rellevants (llibres o capítols de llibres que estiguin en editorials incloses al SPI]]&lt;&gt;"",1,0),0)</f>
        <v>0</v>
      </c>
      <c r="M166" s="207">
        <f>IF(OR(Tabla3[[#This Row],[Quartil (1, 2 o 3) com a 1r, últim autor o autor en correspondència]]=3,Tabla3[[#This Row],[Quartil (1, 2 o 3) com a 1r, últim autor o autor en correspondència]]=4),IF(Tabla3[[#This Row],[Posició autoria article indexat]]=$F$2,1,0),0)</f>
        <v>0</v>
      </c>
      <c r="N166" s="207">
        <f>IF(OR(Tabla3[[#This Row],[Quartil (1, 2 o 3) com a 1r, últim autor o autor en correspondència]]=3,Tabla3[[#This Row],[Quartil (1, 2 o 3) com a 1r, últim autor o autor en correspondència]]=4),IF(Tabla3[[#This Row],[Posició autoria article indexat]]=$F$3,1,0),0)</f>
        <v>0</v>
      </c>
      <c r="O166" s="207">
        <f>IF(OR(Tabla3[[#This Row],[Quartil (1, 2 o 3) com a 1r, últim autor o autor en correspondència]]=3,Tabla3[[#This Row],[Quartil (1, 2 o 3) com a 1r, últim autor o autor en correspondència]]=4),IF(Tabla3[[#This Row],[Posició autoria article indexat]]=$F$4,1,0),0)</f>
        <v>0</v>
      </c>
    </row>
    <row r="167" spans="1:15" x14ac:dyDescent="0.25">
      <c r="A167" s="199">
        <v>155</v>
      </c>
      <c r="B167" s="205"/>
      <c r="C167" s="204"/>
      <c r="D167" s="176">
        <f t="shared" si="2"/>
        <v>0</v>
      </c>
      <c r="E167" s="204"/>
      <c r="F167" s="204"/>
      <c r="G167" s="204"/>
      <c r="H167" s="206">
        <f>IFERROR(Tabla3[[#This Row],[Nombre de citesrebudes segos ISI WoK]]/(VLOOKUP(Tabla3[[#This Row],[WoS Category]],'N AQU'!$B$13:$C$55,2,0)*100),0)</f>
        <v>0</v>
      </c>
      <c r="I167" s="207">
        <f>IF(OR(Tabla3[[#This Row],[Quartil (1, 2 o 3) com a 1r, últim autor o autor en correspondència]]=1,Tabla3[[#This Row],[Quartil (1, 2 o 3) com a 1r, últim autor o autor en correspondència]]=2),IF(Tabla3[[#This Row],[Posició autoria article indexat]]=$F$2,1,0),0)</f>
        <v>0</v>
      </c>
      <c r="J167" s="207">
        <f>IF(OR(Tabla3[[#This Row],[Quartil (1, 2 o 3) com a 1r, últim autor o autor en correspondència]]=1,Tabla3[[#This Row],[Quartil (1, 2 o 3) com a 1r, últim autor o autor en correspondència]]=2),IF(Tabla3[[#This Row],[Posició autoria article indexat]]=$F$3,1,0),0)</f>
        <v>0</v>
      </c>
      <c r="K167" s="207">
        <f>IF(OR(Tabla3[[#This Row],[Quartil (1, 2 o 3) com a 1r, últim autor o autor en correspondència]]=1,Tabla3[[#This Row],[Quartil (1, 2 o 3) com a 1r, últim autor o autor en correspondència]]=2),IF(Tabla3[[#This Row],[Posició autoria article indexat]]=$F$4,1,0),0)</f>
        <v>0</v>
      </c>
      <c r="L167" s="207">
        <f>IF(AND(I167=0,K167=0,M167=0,O167=0,J167=0,N167=0),IF(Tabla3[[#This Row],[Nomès  per a publicacions no indexades JCR: altres articles o publicacions rellevants (llibres o capítols de llibres que estiguin en editorials incloses al SPI]]&lt;&gt;"",1,0),0)</f>
        <v>0</v>
      </c>
      <c r="M167" s="207">
        <f>IF(OR(Tabla3[[#This Row],[Quartil (1, 2 o 3) com a 1r, últim autor o autor en correspondència]]=3,Tabla3[[#This Row],[Quartil (1, 2 o 3) com a 1r, últim autor o autor en correspondència]]=4),IF(Tabla3[[#This Row],[Posició autoria article indexat]]=$F$2,1,0),0)</f>
        <v>0</v>
      </c>
      <c r="N167" s="207">
        <f>IF(OR(Tabla3[[#This Row],[Quartil (1, 2 o 3) com a 1r, últim autor o autor en correspondència]]=3,Tabla3[[#This Row],[Quartil (1, 2 o 3) com a 1r, últim autor o autor en correspondència]]=4),IF(Tabla3[[#This Row],[Posició autoria article indexat]]=$F$3,1,0),0)</f>
        <v>0</v>
      </c>
      <c r="O167" s="207">
        <f>IF(OR(Tabla3[[#This Row],[Quartil (1, 2 o 3) com a 1r, últim autor o autor en correspondència]]=3,Tabla3[[#This Row],[Quartil (1, 2 o 3) com a 1r, últim autor o autor en correspondència]]=4),IF(Tabla3[[#This Row],[Posició autoria article indexat]]=$F$4,1,0),0)</f>
        <v>0</v>
      </c>
    </row>
    <row r="168" spans="1:15" x14ac:dyDescent="0.25">
      <c r="A168" s="199">
        <v>156</v>
      </c>
      <c r="B168" s="205"/>
      <c r="C168" s="204"/>
      <c r="D168" s="176">
        <f t="shared" si="2"/>
        <v>0</v>
      </c>
      <c r="E168" s="204"/>
      <c r="F168" s="204"/>
      <c r="G168" s="204"/>
      <c r="H168" s="206">
        <f>IFERROR(Tabla3[[#This Row],[Nombre de citesrebudes segos ISI WoK]]/(VLOOKUP(Tabla3[[#This Row],[WoS Category]],'N AQU'!$B$13:$C$55,2,0)*100),0)</f>
        <v>0</v>
      </c>
      <c r="I168" s="207">
        <f>IF(OR(Tabla3[[#This Row],[Quartil (1, 2 o 3) com a 1r, últim autor o autor en correspondència]]=1,Tabla3[[#This Row],[Quartil (1, 2 o 3) com a 1r, últim autor o autor en correspondència]]=2),IF(Tabla3[[#This Row],[Posició autoria article indexat]]=$F$2,1,0),0)</f>
        <v>0</v>
      </c>
      <c r="J168" s="207">
        <f>IF(OR(Tabla3[[#This Row],[Quartil (1, 2 o 3) com a 1r, últim autor o autor en correspondència]]=1,Tabla3[[#This Row],[Quartil (1, 2 o 3) com a 1r, últim autor o autor en correspondència]]=2),IF(Tabla3[[#This Row],[Posició autoria article indexat]]=$F$3,1,0),0)</f>
        <v>0</v>
      </c>
      <c r="K168" s="207">
        <f>IF(OR(Tabla3[[#This Row],[Quartil (1, 2 o 3) com a 1r, últim autor o autor en correspondència]]=1,Tabla3[[#This Row],[Quartil (1, 2 o 3) com a 1r, últim autor o autor en correspondència]]=2),IF(Tabla3[[#This Row],[Posició autoria article indexat]]=$F$4,1,0),0)</f>
        <v>0</v>
      </c>
      <c r="L168" s="207">
        <f>IF(AND(I168=0,K168=0,M168=0,O168=0,J168=0,N168=0),IF(Tabla3[[#This Row],[Nomès  per a publicacions no indexades JCR: altres articles o publicacions rellevants (llibres o capítols de llibres que estiguin en editorials incloses al SPI]]&lt;&gt;"",1,0),0)</f>
        <v>0</v>
      </c>
      <c r="M168" s="207">
        <f>IF(OR(Tabla3[[#This Row],[Quartil (1, 2 o 3) com a 1r, últim autor o autor en correspondència]]=3,Tabla3[[#This Row],[Quartil (1, 2 o 3) com a 1r, últim autor o autor en correspondència]]=4),IF(Tabla3[[#This Row],[Posició autoria article indexat]]=$F$2,1,0),0)</f>
        <v>0</v>
      </c>
      <c r="N168" s="207">
        <f>IF(OR(Tabla3[[#This Row],[Quartil (1, 2 o 3) com a 1r, últim autor o autor en correspondència]]=3,Tabla3[[#This Row],[Quartil (1, 2 o 3) com a 1r, últim autor o autor en correspondència]]=4),IF(Tabla3[[#This Row],[Posició autoria article indexat]]=$F$3,1,0),0)</f>
        <v>0</v>
      </c>
      <c r="O168" s="207">
        <f>IF(OR(Tabla3[[#This Row],[Quartil (1, 2 o 3) com a 1r, últim autor o autor en correspondència]]=3,Tabla3[[#This Row],[Quartil (1, 2 o 3) com a 1r, últim autor o autor en correspondència]]=4),IF(Tabla3[[#This Row],[Posició autoria article indexat]]=$F$4,1,0),0)</f>
        <v>0</v>
      </c>
    </row>
    <row r="169" spans="1:15" x14ac:dyDescent="0.25">
      <c r="A169" s="199">
        <v>157</v>
      </c>
      <c r="B169" s="205"/>
      <c r="C169" s="204"/>
      <c r="D169" s="176">
        <f t="shared" si="2"/>
        <v>0</v>
      </c>
      <c r="E169" s="204"/>
      <c r="F169" s="204"/>
      <c r="G169" s="204"/>
      <c r="H169" s="206">
        <f>IFERROR(Tabla3[[#This Row],[Nombre de citesrebudes segos ISI WoK]]/(VLOOKUP(Tabla3[[#This Row],[WoS Category]],'N AQU'!$B$13:$C$55,2,0)*100),0)</f>
        <v>0</v>
      </c>
      <c r="I169" s="207">
        <f>IF(OR(Tabla3[[#This Row],[Quartil (1, 2 o 3) com a 1r, últim autor o autor en correspondència]]=1,Tabla3[[#This Row],[Quartil (1, 2 o 3) com a 1r, últim autor o autor en correspondència]]=2),IF(Tabla3[[#This Row],[Posició autoria article indexat]]=$F$2,1,0),0)</f>
        <v>0</v>
      </c>
      <c r="J169" s="207">
        <f>IF(OR(Tabla3[[#This Row],[Quartil (1, 2 o 3) com a 1r, últim autor o autor en correspondència]]=1,Tabla3[[#This Row],[Quartil (1, 2 o 3) com a 1r, últim autor o autor en correspondència]]=2),IF(Tabla3[[#This Row],[Posició autoria article indexat]]=$F$3,1,0),0)</f>
        <v>0</v>
      </c>
      <c r="K169" s="207">
        <f>IF(OR(Tabla3[[#This Row],[Quartil (1, 2 o 3) com a 1r, últim autor o autor en correspondència]]=1,Tabla3[[#This Row],[Quartil (1, 2 o 3) com a 1r, últim autor o autor en correspondència]]=2),IF(Tabla3[[#This Row],[Posició autoria article indexat]]=$F$4,1,0),0)</f>
        <v>0</v>
      </c>
      <c r="L169" s="207">
        <f>IF(AND(I169=0,K169=0,M169=0,O169=0,J169=0,N169=0),IF(Tabla3[[#This Row],[Nomès  per a publicacions no indexades JCR: altres articles o publicacions rellevants (llibres o capítols de llibres que estiguin en editorials incloses al SPI]]&lt;&gt;"",1,0),0)</f>
        <v>0</v>
      </c>
      <c r="M169" s="207">
        <f>IF(OR(Tabla3[[#This Row],[Quartil (1, 2 o 3) com a 1r, últim autor o autor en correspondència]]=3,Tabla3[[#This Row],[Quartil (1, 2 o 3) com a 1r, últim autor o autor en correspondència]]=4),IF(Tabla3[[#This Row],[Posició autoria article indexat]]=$F$2,1,0),0)</f>
        <v>0</v>
      </c>
      <c r="N169" s="207">
        <f>IF(OR(Tabla3[[#This Row],[Quartil (1, 2 o 3) com a 1r, últim autor o autor en correspondència]]=3,Tabla3[[#This Row],[Quartil (1, 2 o 3) com a 1r, últim autor o autor en correspondència]]=4),IF(Tabla3[[#This Row],[Posició autoria article indexat]]=$F$3,1,0),0)</f>
        <v>0</v>
      </c>
      <c r="O169" s="207">
        <f>IF(OR(Tabla3[[#This Row],[Quartil (1, 2 o 3) com a 1r, últim autor o autor en correspondència]]=3,Tabla3[[#This Row],[Quartil (1, 2 o 3) com a 1r, últim autor o autor en correspondència]]=4),IF(Tabla3[[#This Row],[Posició autoria article indexat]]=$F$4,1,0),0)</f>
        <v>0</v>
      </c>
    </row>
    <row r="170" spans="1:15" x14ac:dyDescent="0.25">
      <c r="A170" s="199">
        <v>158</v>
      </c>
      <c r="B170" s="205"/>
      <c r="C170" s="204"/>
      <c r="D170" s="176">
        <f t="shared" si="2"/>
        <v>0</v>
      </c>
      <c r="E170" s="204"/>
      <c r="F170" s="204"/>
      <c r="G170" s="204"/>
      <c r="H170" s="206">
        <f>IFERROR(Tabla3[[#This Row],[Nombre de citesrebudes segos ISI WoK]]/(VLOOKUP(Tabla3[[#This Row],[WoS Category]],'N AQU'!$B$13:$C$55,2,0)*100),0)</f>
        <v>0</v>
      </c>
      <c r="I170" s="207">
        <f>IF(OR(Tabla3[[#This Row],[Quartil (1, 2 o 3) com a 1r, últim autor o autor en correspondència]]=1,Tabla3[[#This Row],[Quartil (1, 2 o 3) com a 1r, últim autor o autor en correspondència]]=2),IF(Tabla3[[#This Row],[Posició autoria article indexat]]=$F$2,1,0),0)</f>
        <v>0</v>
      </c>
      <c r="J170" s="207">
        <f>IF(OR(Tabla3[[#This Row],[Quartil (1, 2 o 3) com a 1r, últim autor o autor en correspondència]]=1,Tabla3[[#This Row],[Quartil (1, 2 o 3) com a 1r, últim autor o autor en correspondència]]=2),IF(Tabla3[[#This Row],[Posició autoria article indexat]]=$F$3,1,0),0)</f>
        <v>0</v>
      </c>
      <c r="K170" s="207">
        <f>IF(OR(Tabla3[[#This Row],[Quartil (1, 2 o 3) com a 1r, últim autor o autor en correspondència]]=1,Tabla3[[#This Row],[Quartil (1, 2 o 3) com a 1r, últim autor o autor en correspondència]]=2),IF(Tabla3[[#This Row],[Posició autoria article indexat]]=$F$4,1,0),0)</f>
        <v>0</v>
      </c>
      <c r="L170" s="207">
        <f>IF(AND(I170=0,K170=0,M170=0,O170=0,J170=0,N170=0),IF(Tabla3[[#This Row],[Nomès  per a publicacions no indexades JCR: altres articles o publicacions rellevants (llibres o capítols de llibres que estiguin en editorials incloses al SPI]]&lt;&gt;"",1,0),0)</f>
        <v>0</v>
      </c>
      <c r="M170" s="207">
        <f>IF(OR(Tabla3[[#This Row],[Quartil (1, 2 o 3) com a 1r, últim autor o autor en correspondència]]=3,Tabla3[[#This Row],[Quartil (1, 2 o 3) com a 1r, últim autor o autor en correspondència]]=4),IF(Tabla3[[#This Row],[Posició autoria article indexat]]=$F$2,1,0),0)</f>
        <v>0</v>
      </c>
      <c r="N170" s="207">
        <f>IF(OR(Tabla3[[#This Row],[Quartil (1, 2 o 3) com a 1r, últim autor o autor en correspondència]]=3,Tabla3[[#This Row],[Quartil (1, 2 o 3) com a 1r, últim autor o autor en correspondència]]=4),IF(Tabla3[[#This Row],[Posició autoria article indexat]]=$F$3,1,0),0)</f>
        <v>0</v>
      </c>
      <c r="O170" s="207">
        <f>IF(OR(Tabla3[[#This Row],[Quartil (1, 2 o 3) com a 1r, últim autor o autor en correspondència]]=3,Tabla3[[#This Row],[Quartil (1, 2 o 3) com a 1r, últim autor o autor en correspondència]]=4),IF(Tabla3[[#This Row],[Posició autoria article indexat]]=$F$4,1,0),0)</f>
        <v>0</v>
      </c>
    </row>
    <row r="171" spans="1:15" x14ac:dyDescent="0.25">
      <c r="A171" s="199">
        <v>159</v>
      </c>
      <c r="B171" s="205"/>
      <c r="C171" s="204"/>
      <c r="D171" s="176">
        <f t="shared" si="2"/>
        <v>0</v>
      </c>
      <c r="E171" s="204"/>
      <c r="F171" s="204"/>
      <c r="G171" s="204"/>
      <c r="H171" s="206">
        <f>IFERROR(Tabla3[[#This Row],[Nombre de citesrebudes segos ISI WoK]]/(VLOOKUP(Tabla3[[#This Row],[WoS Category]],'N AQU'!$B$13:$C$55,2,0)*100),0)</f>
        <v>0</v>
      </c>
      <c r="I171" s="207">
        <f>IF(OR(Tabla3[[#This Row],[Quartil (1, 2 o 3) com a 1r, últim autor o autor en correspondència]]=1,Tabla3[[#This Row],[Quartil (1, 2 o 3) com a 1r, últim autor o autor en correspondència]]=2),IF(Tabla3[[#This Row],[Posició autoria article indexat]]=$F$2,1,0),0)</f>
        <v>0</v>
      </c>
      <c r="J171" s="207">
        <f>IF(OR(Tabla3[[#This Row],[Quartil (1, 2 o 3) com a 1r, últim autor o autor en correspondència]]=1,Tabla3[[#This Row],[Quartil (1, 2 o 3) com a 1r, últim autor o autor en correspondència]]=2),IF(Tabla3[[#This Row],[Posició autoria article indexat]]=$F$3,1,0),0)</f>
        <v>0</v>
      </c>
      <c r="K171" s="207">
        <f>IF(OR(Tabla3[[#This Row],[Quartil (1, 2 o 3) com a 1r, últim autor o autor en correspondència]]=1,Tabla3[[#This Row],[Quartil (1, 2 o 3) com a 1r, últim autor o autor en correspondència]]=2),IF(Tabla3[[#This Row],[Posició autoria article indexat]]=$F$4,1,0),0)</f>
        <v>0</v>
      </c>
      <c r="L171" s="207">
        <f>IF(AND(I171=0,K171=0,M171=0,O171=0,J171=0,N171=0),IF(Tabla3[[#This Row],[Nomès  per a publicacions no indexades JCR: altres articles o publicacions rellevants (llibres o capítols de llibres que estiguin en editorials incloses al SPI]]&lt;&gt;"",1,0),0)</f>
        <v>0</v>
      </c>
      <c r="M171" s="207">
        <f>IF(OR(Tabla3[[#This Row],[Quartil (1, 2 o 3) com a 1r, últim autor o autor en correspondència]]=3,Tabla3[[#This Row],[Quartil (1, 2 o 3) com a 1r, últim autor o autor en correspondència]]=4),IF(Tabla3[[#This Row],[Posició autoria article indexat]]=$F$2,1,0),0)</f>
        <v>0</v>
      </c>
      <c r="N171" s="207">
        <f>IF(OR(Tabla3[[#This Row],[Quartil (1, 2 o 3) com a 1r, últim autor o autor en correspondència]]=3,Tabla3[[#This Row],[Quartil (1, 2 o 3) com a 1r, últim autor o autor en correspondència]]=4),IF(Tabla3[[#This Row],[Posició autoria article indexat]]=$F$3,1,0),0)</f>
        <v>0</v>
      </c>
      <c r="O171" s="207">
        <f>IF(OR(Tabla3[[#This Row],[Quartil (1, 2 o 3) com a 1r, últim autor o autor en correspondència]]=3,Tabla3[[#This Row],[Quartil (1, 2 o 3) com a 1r, últim autor o autor en correspondència]]=4),IF(Tabla3[[#This Row],[Posició autoria article indexat]]=$F$4,1,0),0)</f>
        <v>0</v>
      </c>
    </row>
    <row r="172" spans="1:15" x14ac:dyDescent="0.25">
      <c r="A172" s="199">
        <v>160</v>
      </c>
      <c r="B172" s="205"/>
      <c r="C172" s="204"/>
      <c r="D172" s="176">
        <f t="shared" si="2"/>
        <v>0</v>
      </c>
      <c r="E172" s="204"/>
      <c r="F172" s="204"/>
      <c r="G172" s="204"/>
      <c r="H172" s="206">
        <f>IFERROR(Tabla3[[#This Row],[Nombre de citesrebudes segos ISI WoK]]/(VLOOKUP(Tabla3[[#This Row],[WoS Category]],'N AQU'!$B$13:$C$55,2,0)*100),0)</f>
        <v>0</v>
      </c>
      <c r="I172" s="207">
        <f>IF(OR(Tabla3[[#This Row],[Quartil (1, 2 o 3) com a 1r, últim autor o autor en correspondència]]=1,Tabla3[[#This Row],[Quartil (1, 2 o 3) com a 1r, últim autor o autor en correspondència]]=2),IF(Tabla3[[#This Row],[Posició autoria article indexat]]=$F$2,1,0),0)</f>
        <v>0</v>
      </c>
      <c r="J172" s="207">
        <f>IF(OR(Tabla3[[#This Row],[Quartil (1, 2 o 3) com a 1r, últim autor o autor en correspondència]]=1,Tabla3[[#This Row],[Quartil (1, 2 o 3) com a 1r, últim autor o autor en correspondència]]=2),IF(Tabla3[[#This Row],[Posició autoria article indexat]]=$F$3,1,0),0)</f>
        <v>0</v>
      </c>
      <c r="K172" s="207">
        <f>IF(OR(Tabla3[[#This Row],[Quartil (1, 2 o 3) com a 1r, últim autor o autor en correspondència]]=1,Tabla3[[#This Row],[Quartil (1, 2 o 3) com a 1r, últim autor o autor en correspondència]]=2),IF(Tabla3[[#This Row],[Posició autoria article indexat]]=$F$4,1,0),0)</f>
        <v>0</v>
      </c>
      <c r="L172" s="207">
        <f>IF(AND(I172=0,K172=0,M172=0,O172=0,J172=0,N172=0),IF(Tabla3[[#This Row],[Nomès  per a publicacions no indexades JCR: altres articles o publicacions rellevants (llibres o capítols de llibres que estiguin en editorials incloses al SPI]]&lt;&gt;"",1,0),0)</f>
        <v>0</v>
      </c>
      <c r="M172" s="207">
        <f>IF(OR(Tabla3[[#This Row],[Quartil (1, 2 o 3) com a 1r, últim autor o autor en correspondència]]=3,Tabla3[[#This Row],[Quartil (1, 2 o 3) com a 1r, últim autor o autor en correspondència]]=4),IF(Tabla3[[#This Row],[Posició autoria article indexat]]=$F$2,1,0),0)</f>
        <v>0</v>
      </c>
      <c r="N172" s="207">
        <f>IF(OR(Tabla3[[#This Row],[Quartil (1, 2 o 3) com a 1r, últim autor o autor en correspondència]]=3,Tabla3[[#This Row],[Quartil (1, 2 o 3) com a 1r, últim autor o autor en correspondència]]=4),IF(Tabla3[[#This Row],[Posició autoria article indexat]]=$F$3,1,0),0)</f>
        <v>0</v>
      </c>
      <c r="O172" s="207">
        <f>IF(OR(Tabla3[[#This Row],[Quartil (1, 2 o 3) com a 1r, últim autor o autor en correspondència]]=3,Tabla3[[#This Row],[Quartil (1, 2 o 3) com a 1r, últim autor o autor en correspondència]]=4),IF(Tabla3[[#This Row],[Posició autoria article indexat]]=$F$4,1,0),0)</f>
        <v>0</v>
      </c>
    </row>
    <row r="173" spans="1:15" x14ac:dyDescent="0.25">
      <c r="A173" s="199">
        <v>161</v>
      </c>
      <c r="B173" s="205"/>
      <c r="C173" s="204"/>
      <c r="D173" s="176">
        <f t="shared" si="2"/>
        <v>0</v>
      </c>
      <c r="E173" s="204"/>
      <c r="F173" s="204"/>
      <c r="G173" s="204"/>
      <c r="H173" s="206">
        <f>IFERROR(Tabla3[[#This Row],[Nombre de citesrebudes segos ISI WoK]]/(VLOOKUP(Tabla3[[#This Row],[WoS Category]],'N AQU'!$B$13:$C$55,2,0)*100),0)</f>
        <v>0</v>
      </c>
      <c r="I173" s="207">
        <f>IF(OR(Tabla3[[#This Row],[Quartil (1, 2 o 3) com a 1r, últim autor o autor en correspondència]]=1,Tabla3[[#This Row],[Quartil (1, 2 o 3) com a 1r, últim autor o autor en correspondència]]=2),IF(Tabla3[[#This Row],[Posició autoria article indexat]]=$F$2,1,0),0)</f>
        <v>0</v>
      </c>
      <c r="J173" s="207">
        <f>IF(OR(Tabla3[[#This Row],[Quartil (1, 2 o 3) com a 1r, últim autor o autor en correspondència]]=1,Tabla3[[#This Row],[Quartil (1, 2 o 3) com a 1r, últim autor o autor en correspondència]]=2),IF(Tabla3[[#This Row],[Posició autoria article indexat]]=$F$3,1,0),0)</f>
        <v>0</v>
      </c>
      <c r="K173" s="207">
        <f>IF(OR(Tabla3[[#This Row],[Quartil (1, 2 o 3) com a 1r, últim autor o autor en correspondència]]=1,Tabla3[[#This Row],[Quartil (1, 2 o 3) com a 1r, últim autor o autor en correspondència]]=2),IF(Tabla3[[#This Row],[Posició autoria article indexat]]=$F$4,1,0),0)</f>
        <v>0</v>
      </c>
      <c r="L173" s="207">
        <f>IF(AND(I173=0,K173=0,M173=0,O173=0,J173=0,N173=0),IF(Tabla3[[#This Row],[Nomès  per a publicacions no indexades JCR: altres articles o publicacions rellevants (llibres o capítols de llibres que estiguin en editorials incloses al SPI]]&lt;&gt;"",1,0),0)</f>
        <v>0</v>
      </c>
      <c r="M173" s="207">
        <f>IF(OR(Tabla3[[#This Row],[Quartil (1, 2 o 3) com a 1r, últim autor o autor en correspondència]]=3,Tabla3[[#This Row],[Quartil (1, 2 o 3) com a 1r, últim autor o autor en correspondència]]=4),IF(Tabla3[[#This Row],[Posició autoria article indexat]]=$F$2,1,0),0)</f>
        <v>0</v>
      </c>
      <c r="N173" s="207">
        <f>IF(OR(Tabla3[[#This Row],[Quartil (1, 2 o 3) com a 1r, últim autor o autor en correspondència]]=3,Tabla3[[#This Row],[Quartil (1, 2 o 3) com a 1r, últim autor o autor en correspondència]]=4),IF(Tabla3[[#This Row],[Posició autoria article indexat]]=$F$3,1,0),0)</f>
        <v>0</v>
      </c>
      <c r="O173" s="207">
        <f>IF(OR(Tabla3[[#This Row],[Quartil (1, 2 o 3) com a 1r, últim autor o autor en correspondència]]=3,Tabla3[[#This Row],[Quartil (1, 2 o 3) com a 1r, últim autor o autor en correspondència]]=4),IF(Tabla3[[#This Row],[Posició autoria article indexat]]=$F$4,1,0),0)</f>
        <v>0</v>
      </c>
    </row>
    <row r="174" spans="1:15" x14ac:dyDescent="0.25">
      <c r="A174" s="199">
        <v>162</v>
      </c>
      <c r="B174" s="205"/>
      <c r="C174" s="204"/>
      <c r="D174" s="176">
        <f t="shared" si="2"/>
        <v>0</v>
      </c>
      <c r="E174" s="204"/>
      <c r="F174" s="204"/>
      <c r="G174" s="204"/>
      <c r="H174" s="206">
        <f>IFERROR(Tabla3[[#This Row],[Nombre de citesrebudes segos ISI WoK]]/(VLOOKUP(Tabla3[[#This Row],[WoS Category]],'N AQU'!$B$13:$C$55,2,0)*100),0)</f>
        <v>0</v>
      </c>
      <c r="I174" s="207">
        <f>IF(OR(Tabla3[[#This Row],[Quartil (1, 2 o 3) com a 1r, últim autor o autor en correspondència]]=1,Tabla3[[#This Row],[Quartil (1, 2 o 3) com a 1r, últim autor o autor en correspondència]]=2),IF(Tabla3[[#This Row],[Posició autoria article indexat]]=$F$2,1,0),0)</f>
        <v>0</v>
      </c>
      <c r="J174" s="207">
        <f>IF(OR(Tabla3[[#This Row],[Quartil (1, 2 o 3) com a 1r, últim autor o autor en correspondència]]=1,Tabla3[[#This Row],[Quartil (1, 2 o 3) com a 1r, últim autor o autor en correspondència]]=2),IF(Tabla3[[#This Row],[Posició autoria article indexat]]=$F$3,1,0),0)</f>
        <v>0</v>
      </c>
      <c r="K174" s="207">
        <f>IF(OR(Tabla3[[#This Row],[Quartil (1, 2 o 3) com a 1r, últim autor o autor en correspondència]]=1,Tabla3[[#This Row],[Quartil (1, 2 o 3) com a 1r, últim autor o autor en correspondència]]=2),IF(Tabla3[[#This Row],[Posició autoria article indexat]]=$F$4,1,0),0)</f>
        <v>0</v>
      </c>
      <c r="L174" s="207">
        <f>IF(AND(I174=0,K174=0,M174=0,O174=0,J174=0,N174=0),IF(Tabla3[[#This Row],[Nomès  per a publicacions no indexades JCR: altres articles o publicacions rellevants (llibres o capítols de llibres que estiguin en editorials incloses al SPI]]&lt;&gt;"",1,0),0)</f>
        <v>0</v>
      </c>
      <c r="M174" s="207">
        <f>IF(OR(Tabla3[[#This Row],[Quartil (1, 2 o 3) com a 1r, últim autor o autor en correspondència]]=3,Tabla3[[#This Row],[Quartil (1, 2 o 3) com a 1r, últim autor o autor en correspondència]]=4),IF(Tabla3[[#This Row],[Posició autoria article indexat]]=$F$2,1,0),0)</f>
        <v>0</v>
      </c>
      <c r="N174" s="207">
        <f>IF(OR(Tabla3[[#This Row],[Quartil (1, 2 o 3) com a 1r, últim autor o autor en correspondència]]=3,Tabla3[[#This Row],[Quartil (1, 2 o 3) com a 1r, últim autor o autor en correspondència]]=4),IF(Tabla3[[#This Row],[Posició autoria article indexat]]=$F$3,1,0),0)</f>
        <v>0</v>
      </c>
      <c r="O174" s="207">
        <f>IF(OR(Tabla3[[#This Row],[Quartil (1, 2 o 3) com a 1r, últim autor o autor en correspondència]]=3,Tabla3[[#This Row],[Quartil (1, 2 o 3) com a 1r, últim autor o autor en correspondència]]=4),IF(Tabla3[[#This Row],[Posició autoria article indexat]]=$F$4,1,0),0)</f>
        <v>0</v>
      </c>
    </row>
    <row r="175" spans="1:15" x14ac:dyDescent="0.25">
      <c r="A175" s="199">
        <v>163</v>
      </c>
      <c r="B175" s="205"/>
      <c r="C175" s="204"/>
      <c r="D175" s="176">
        <f t="shared" si="2"/>
        <v>0</v>
      </c>
      <c r="E175" s="204"/>
      <c r="F175" s="204"/>
      <c r="G175" s="204"/>
      <c r="H175" s="206">
        <f>IFERROR(Tabla3[[#This Row],[Nombre de citesrebudes segos ISI WoK]]/(VLOOKUP(Tabla3[[#This Row],[WoS Category]],'N AQU'!$B$13:$C$55,2,0)*100),0)</f>
        <v>0</v>
      </c>
      <c r="I175" s="207">
        <f>IF(OR(Tabla3[[#This Row],[Quartil (1, 2 o 3) com a 1r, últim autor o autor en correspondència]]=1,Tabla3[[#This Row],[Quartil (1, 2 o 3) com a 1r, últim autor o autor en correspondència]]=2),IF(Tabla3[[#This Row],[Posició autoria article indexat]]=$F$2,1,0),0)</f>
        <v>0</v>
      </c>
      <c r="J175" s="207">
        <f>IF(OR(Tabla3[[#This Row],[Quartil (1, 2 o 3) com a 1r, últim autor o autor en correspondència]]=1,Tabla3[[#This Row],[Quartil (1, 2 o 3) com a 1r, últim autor o autor en correspondència]]=2),IF(Tabla3[[#This Row],[Posició autoria article indexat]]=$F$3,1,0),0)</f>
        <v>0</v>
      </c>
      <c r="K175" s="207">
        <f>IF(OR(Tabla3[[#This Row],[Quartil (1, 2 o 3) com a 1r, últim autor o autor en correspondència]]=1,Tabla3[[#This Row],[Quartil (1, 2 o 3) com a 1r, últim autor o autor en correspondència]]=2),IF(Tabla3[[#This Row],[Posició autoria article indexat]]=$F$4,1,0),0)</f>
        <v>0</v>
      </c>
      <c r="L175" s="207">
        <f>IF(AND(I175=0,K175=0,M175=0,O175=0,J175=0,N175=0),IF(Tabla3[[#This Row],[Nomès  per a publicacions no indexades JCR: altres articles o publicacions rellevants (llibres o capítols de llibres que estiguin en editorials incloses al SPI]]&lt;&gt;"",1,0),0)</f>
        <v>0</v>
      </c>
      <c r="M175" s="207">
        <f>IF(OR(Tabla3[[#This Row],[Quartil (1, 2 o 3) com a 1r, últim autor o autor en correspondència]]=3,Tabla3[[#This Row],[Quartil (1, 2 o 3) com a 1r, últim autor o autor en correspondència]]=4),IF(Tabla3[[#This Row],[Posició autoria article indexat]]=$F$2,1,0),0)</f>
        <v>0</v>
      </c>
      <c r="N175" s="207">
        <f>IF(OR(Tabla3[[#This Row],[Quartil (1, 2 o 3) com a 1r, últim autor o autor en correspondència]]=3,Tabla3[[#This Row],[Quartil (1, 2 o 3) com a 1r, últim autor o autor en correspondència]]=4),IF(Tabla3[[#This Row],[Posició autoria article indexat]]=$F$3,1,0),0)</f>
        <v>0</v>
      </c>
      <c r="O175" s="207">
        <f>IF(OR(Tabla3[[#This Row],[Quartil (1, 2 o 3) com a 1r, últim autor o autor en correspondència]]=3,Tabla3[[#This Row],[Quartil (1, 2 o 3) com a 1r, últim autor o autor en correspondència]]=4),IF(Tabla3[[#This Row],[Posició autoria article indexat]]=$F$4,1,0),0)</f>
        <v>0</v>
      </c>
    </row>
    <row r="176" spans="1:15" x14ac:dyDescent="0.25">
      <c r="A176" s="199">
        <v>164</v>
      </c>
      <c r="B176" s="205"/>
      <c r="C176" s="204"/>
      <c r="D176" s="176">
        <f t="shared" si="2"/>
        <v>0</v>
      </c>
      <c r="E176" s="204"/>
      <c r="F176" s="204"/>
      <c r="G176" s="204"/>
      <c r="H176" s="206">
        <f>IFERROR(Tabla3[[#This Row],[Nombre de citesrebudes segos ISI WoK]]/(VLOOKUP(Tabla3[[#This Row],[WoS Category]],'N AQU'!$B$13:$C$55,2,0)*100),0)</f>
        <v>0</v>
      </c>
      <c r="I176" s="207">
        <f>IF(OR(Tabla3[[#This Row],[Quartil (1, 2 o 3) com a 1r, últim autor o autor en correspondència]]=1,Tabla3[[#This Row],[Quartil (1, 2 o 3) com a 1r, últim autor o autor en correspondència]]=2),IF(Tabla3[[#This Row],[Posició autoria article indexat]]=$F$2,1,0),0)</f>
        <v>0</v>
      </c>
      <c r="J176" s="207">
        <f>IF(OR(Tabla3[[#This Row],[Quartil (1, 2 o 3) com a 1r, últim autor o autor en correspondència]]=1,Tabla3[[#This Row],[Quartil (1, 2 o 3) com a 1r, últim autor o autor en correspondència]]=2),IF(Tabla3[[#This Row],[Posició autoria article indexat]]=$F$3,1,0),0)</f>
        <v>0</v>
      </c>
      <c r="K176" s="207">
        <f>IF(OR(Tabla3[[#This Row],[Quartil (1, 2 o 3) com a 1r, últim autor o autor en correspondència]]=1,Tabla3[[#This Row],[Quartil (1, 2 o 3) com a 1r, últim autor o autor en correspondència]]=2),IF(Tabla3[[#This Row],[Posició autoria article indexat]]=$F$4,1,0),0)</f>
        <v>0</v>
      </c>
      <c r="L176" s="207">
        <f>IF(AND(I176=0,K176=0,M176=0,O176=0,J176=0,N176=0),IF(Tabla3[[#This Row],[Nomès  per a publicacions no indexades JCR: altres articles o publicacions rellevants (llibres o capítols de llibres que estiguin en editorials incloses al SPI]]&lt;&gt;"",1,0),0)</f>
        <v>0</v>
      </c>
      <c r="M176" s="207">
        <f>IF(OR(Tabla3[[#This Row],[Quartil (1, 2 o 3) com a 1r, últim autor o autor en correspondència]]=3,Tabla3[[#This Row],[Quartil (1, 2 o 3) com a 1r, últim autor o autor en correspondència]]=4),IF(Tabla3[[#This Row],[Posició autoria article indexat]]=$F$2,1,0),0)</f>
        <v>0</v>
      </c>
      <c r="N176" s="207">
        <f>IF(OR(Tabla3[[#This Row],[Quartil (1, 2 o 3) com a 1r, últim autor o autor en correspondència]]=3,Tabla3[[#This Row],[Quartil (1, 2 o 3) com a 1r, últim autor o autor en correspondència]]=4),IF(Tabla3[[#This Row],[Posició autoria article indexat]]=$F$3,1,0),0)</f>
        <v>0</v>
      </c>
      <c r="O176" s="207">
        <f>IF(OR(Tabla3[[#This Row],[Quartil (1, 2 o 3) com a 1r, últim autor o autor en correspondència]]=3,Tabla3[[#This Row],[Quartil (1, 2 o 3) com a 1r, últim autor o autor en correspondència]]=4),IF(Tabla3[[#This Row],[Posició autoria article indexat]]=$F$4,1,0),0)</f>
        <v>0</v>
      </c>
    </row>
    <row r="177" spans="1:15" x14ac:dyDescent="0.25">
      <c r="A177" s="199">
        <v>165</v>
      </c>
      <c r="B177" s="205"/>
      <c r="C177" s="204"/>
      <c r="D177" s="176">
        <f t="shared" si="2"/>
        <v>0</v>
      </c>
      <c r="E177" s="204"/>
      <c r="F177" s="204"/>
      <c r="G177" s="204"/>
      <c r="H177" s="206">
        <f>IFERROR(Tabla3[[#This Row],[Nombre de citesrebudes segos ISI WoK]]/(VLOOKUP(Tabla3[[#This Row],[WoS Category]],'N AQU'!$B$13:$C$55,2,0)*100),0)</f>
        <v>0</v>
      </c>
      <c r="I177" s="207">
        <f>IF(OR(Tabla3[[#This Row],[Quartil (1, 2 o 3) com a 1r, últim autor o autor en correspondència]]=1,Tabla3[[#This Row],[Quartil (1, 2 o 3) com a 1r, últim autor o autor en correspondència]]=2),IF(Tabla3[[#This Row],[Posició autoria article indexat]]=$F$2,1,0),0)</f>
        <v>0</v>
      </c>
      <c r="J177" s="207">
        <f>IF(OR(Tabla3[[#This Row],[Quartil (1, 2 o 3) com a 1r, últim autor o autor en correspondència]]=1,Tabla3[[#This Row],[Quartil (1, 2 o 3) com a 1r, últim autor o autor en correspondència]]=2),IF(Tabla3[[#This Row],[Posició autoria article indexat]]=$F$3,1,0),0)</f>
        <v>0</v>
      </c>
      <c r="K177" s="207">
        <f>IF(OR(Tabla3[[#This Row],[Quartil (1, 2 o 3) com a 1r, últim autor o autor en correspondència]]=1,Tabla3[[#This Row],[Quartil (1, 2 o 3) com a 1r, últim autor o autor en correspondència]]=2),IF(Tabla3[[#This Row],[Posició autoria article indexat]]=$F$4,1,0),0)</f>
        <v>0</v>
      </c>
      <c r="L177" s="207">
        <f>IF(AND(I177=0,K177=0,M177=0,O177=0,J177=0,N177=0),IF(Tabla3[[#This Row],[Nomès  per a publicacions no indexades JCR: altres articles o publicacions rellevants (llibres o capítols de llibres que estiguin en editorials incloses al SPI]]&lt;&gt;"",1,0),0)</f>
        <v>0</v>
      </c>
      <c r="M177" s="207">
        <f>IF(OR(Tabla3[[#This Row],[Quartil (1, 2 o 3) com a 1r, últim autor o autor en correspondència]]=3,Tabla3[[#This Row],[Quartil (1, 2 o 3) com a 1r, últim autor o autor en correspondència]]=4),IF(Tabla3[[#This Row],[Posició autoria article indexat]]=$F$2,1,0),0)</f>
        <v>0</v>
      </c>
      <c r="N177" s="207">
        <f>IF(OR(Tabla3[[#This Row],[Quartil (1, 2 o 3) com a 1r, últim autor o autor en correspondència]]=3,Tabla3[[#This Row],[Quartil (1, 2 o 3) com a 1r, últim autor o autor en correspondència]]=4),IF(Tabla3[[#This Row],[Posició autoria article indexat]]=$F$3,1,0),0)</f>
        <v>0</v>
      </c>
      <c r="O177" s="207">
        <f>IF(OR(Tabla3[[#This Row],[Quartil (1, 2 o 3) com a 1r, últim autor o autor en correspondència]]=3,Tabla3[[#This Row],[Quartil (1, 2 o 3) com a 1r, últim autor o autor en correspondència]]=4),IF(Tabla3[[#This Row],[Posició autoria article indexat]]=$F$4,1,0),0)</f>
        <v>0</v>
      </c>
    </row>
    <row r="178" spans="1:15" x14ac:dyDescent="0.25">
      <c r="A178" s="199">
        <v>166</v>
      </c>
      <c r="B178" s="205"/>
      <c r="C178" s="204"/>
      <c r="D178" s="176">
        <f t="shared" si="2"/>
        <v>0</v>
      </c>
      <c r="E178" s="204"/>
      <c r="F178" s="204"/>
      <c r="G178" s="204"/>
      <c r="H178" s="206">
        <f>IFERROR(Tabla3[[#This Row],[Nombre de citesrebudes segos ISI WoK]]/(VLOOKUP(Tabla3[[#This Row],[WoS Category]],'N AQU'!$B$13:$C$55,2,0)*100),0)</f>
        <v>0</v>
      </c>
      <c r="I178" s="207">
        <f>IF(OR(Tabla3[[#This Row],[Quartil (1, 2 o 3) com a 1r, últim autor o autor en correspondència]]=1,Tabla3[[#This Row],[Quartil (1, 2 o 3) com a 1r, últim autor o autor en correspondència]]=2),IF(Tabla3[[#This Row],[Posició autoria article indexat]]=$F$2,1,0),0)</f>
        <v>0</v>
      </c>
      <c r="J178" s="207">
        <f>IF(OR(Tabla3[[#This Row],[Quartil (1, 2 o 3) com a 1r, últim autor o autor en correspondència]]=1,Tabla3[[#This Row],[Quartil (1, 2 o 3) com a 1r, últim autor o autor en correspondència]]=2),IF(Tabla3[[#This Row],[Posició autoria article indexat]]=$F$3,1,0),0)</f>
        <v>0</v>
      </c>
      <c r="K178" s="207">
        <f>IF(OR(Tabla3[[#This Row],[Quartil (1, 2 o 3) com a 1r, últim autor o autor en correspondència]]=1,Tabla3[[#This Row],[Quartil (1, 2 o 3) com a 1r, últim autor o autor en correspondència]]=2),IF(Tabla3[[#This Row],[Posició autoria article indexat]]=$F$4,1,0),0)</f>
        <v>0</v>
      </c>
      <c r="L178" s="207">
        <f>IF(AND(I178=0,K178=0,M178=0,O178=0,J178=0,N178=0),IF(Tabla3[[#This Row],[Nomès  per a publicacions no indexades JCR: altres articles o publicacions rellevants (llibres o capítols de llibres que estiguin en editorials incloses al SPI]]&lt;&gt;"",1,0),0)</f>
        <v>0</v>
      </c>
      <c r="M178" s="207">
        <f>IF(OR(Tabla3[[#This Row],[Quartil (1, 2 o 3) com a 1r, últim autor o autor en correspondència]]=3,Tabla3[[#This Row],[Quartil (1, 2 o 3) com a 1r, últim autor o autor en correspondència]]=4),IF(Tabla3[[#This Row],[Posició autoria article indexat]]=$F$2,1,0),0)</f>
        <v>0</v>
      </c>
      <c r="N178" s="207">
        <f>IF(OR(Tabla3[[#This Row],[Quartil (1, 2 o 3) com a 1r, últim autor o autor en correspondència]]=3,Tabla3[[#This Row],[Quartil (1, 2 o 3) com a 1r, últim autor o autor en correspondència]]=4),IF(Tabla3[[#This Row],[Posició autoria article indexat]]=$F$3,1,0),0)</f>
        <v>0</v>
      </c>
      <c r="O178" s="207">
        <f>IF(OR(Tabla3[[#This Row],[Quartil (1, 2 o 3) com a 1r, últim autor o autor en correspondència]]=3,Tabla3[[#This Row],[Quartil (1, 2 o 3) com a 1r, últim autor o autor en correspondència]]=4),IF(Tabla3[[#This Row],[Posició autoria article indexat]]=$F$4,1,0),0)</f>
        <v>0</v>
      </c>
    </row>
    <row r="179" spans="1:15" x14ac:dyDescent="0.25">
      <c r="A179" s="199">
        <v>167</v>
      </c>
      <c r="B179" s="205"/>
      <c r="C179" s="204"/>
      <c r="D179" s="176">
        <f t="shared" si="2"/>
        <v>0</v>
      </c>
      <c r="E179" s="204"/>
      <c r="F179" s="204"/>
      <c r="G179" s="204"/>
      <c r="H179" s="206">
        <f>IFERROR(Tabla3[[#This Row],[Nombre de citesrebudes segos ISI WoK]]/(VLOOKUP(Tabla3[[#This Row],[WoS Category]],'N AQU'!$B$13:$C$55,2,0)*100),0)</f>
        <v>0</v>
      </c>
      <c r="I179" s="207">
        <f>IF(OR(Tabla3[[#This Row],[Quartil (1, 2 o 3) com a 1r, últim autor o autor en correspondència]]=1,Tabla3[[#This Row],[Quartil (1, 2 o 3) com a 1r, últim autor o autor en correspondència]]=2),IF(Tabla3[[#This Row],[Posició autoria article indexat]]=$F$2,1,0),0)</f>
        <v>0</v>
      </c>
      <c r="J179" s="207">
        <f>IF(OR(Tabla3[[#This Row],[Quartil (1, 2 o 3) com a 1r, últim autor o autor en correspondència]]=1,Tabla3[[#This Row],[Quartil (1, 2 o 3) com a 1r, últim autor o autor en correspondència]]=2),IF(Tabla3[[#This Row],[Posició autoria article indexat]]=$F$3,1,0),0)</f>
        <v>0</v>
      </c>
      <c r="K179" s="207">
        <f>IF(OR(Tabla3[[#This Row],[Quartil (1, 2 o 3) com a 1r, últim autor o autor en correspondència]]=1,Tabla3[[#This Row],[Quartil (1, 2 o 3) com a 1r, últim autor o autor en correspondència]]=2),IF(Tabla3[[#This Row],[Posició autoria article indexat]]=$F$4,1,0),0)</f>
        <v>0</v>
      </c>
      <c r="L179" s="207">
        <f>IF(AND(I179=0,K179=0,M179=0,O179=0,J179=0,N179=0),IF(Tabla3[[#This Row],[Nomès  per a publicacions no indexades JCR: altres articles o publicacions rellevants (llibres o capítols de llibres que estiguin en editorials incloses al SPI]]&lt;&gt;"",1,0),0)</f>
        <v>0</v>
      </c>
      <c r="M179" s="207">
        <f>IF(OR(Tabla3[[#This Row],[Quartil (1, 2 o 3) com a 1r, últim autor o autor en correspondència]]=3,Tabla3[[#This Row],[Quartil (1, 2 o 3) com a 1r, últim autor o autor en correspondència]]=4),IF(Tabla3[[#This Row],[Posició autoria article indexat]]=$F$2,1,0),0)</f>
        <v>0</v>
      </c>
      <c r="N179" s="207">
        <f>IF(OR(Tabla3[[#This Row],[Quartil (1, 2 o 3) com a 1r, últim autor o autor en correspondència]]=3,Tabla3[[#This Row],[Quartil (1, 2 o 3) com a 1r, últim autor o autor en correspondència]]=4),IF(Tabla3[[#This Row],[Posició autoria article indexat]]=$F$3,1,0),0)</f>
        <v>0</v>
      </c>
      <c r="O179" s="207">
        <f>IF(OR(Tabla3[[#This Row],[Quartil (1, 2 o 3) com a 1r, últim autor o autor en correspondència]]=3,Tabla3[[#This Row],[Quartil (1, 2 o 3) com a 1r, últim autor o autor en correspondència]]=4),IF(Tabla3[[#This Row],[Posició autoria article indexat]]=$F$4,1,0),0)</f>
        <v>0</v>
      </c>
    </row>
    <row r="180" spans="1:15" x14ac:dyDescent="0.25">
      <c r="A180" s="199">
        <v>168</v>
      </c>
      <c r="B180" s="205"/>
      <c r="C180" s="204"/>
      <c r="D180" s="176">
        <f t="shared" si="2"/>
        <v>0</v>
      </c>
      <c r="E180" s="204"/>
      <c r="F180" s="204"/>
      <c r="G180" s="204"/>
      <c r="H180" s="206">
        <f>IFERROR(Tabla3[[#This Row],[Nombre de citesrebudes segos ISI WoK]]/(VLOOKUP(Tabla3[[#This Row],[WoS Category]],'N AQU'!$B$13:$C$55,2,0)*100),0)</f>
        <v>0</v>
      </c>
      <c r="I180" s="207">
        <f>IF(OR(Tabla3[[#This Row],[Quartil (1, 2 o 3) com a 1r, últim autor o autor en correspondència]]=1,Tabla3[[#This Row],[Quartil (1, 2 o 3) com a 1r, últim autor o autor en correspondència]]=2),IF(Tabla3[[#This Row],[Posició autoria article indexat]]=$F$2,1,0),0)</f>
        <v>0</v>
      </c>
      <c r="J180" s="207">
        <f>IF(OR(Tabla3[[#This Row],[Quartil (1, 2 o 3) com a 1r, últim autor o autor en correspondència]]=1,Tabla3[[#This Row],[Quartil (1, 2 o 3) com a 1r, últim autor o autor en correspondència]]=2),IF(Tabla3[[#This Row],[Posició autoria article indexat]]=$F$3,1,0),0)</f>
        <v>0</v>
      </c>
      <c r="K180" s="207">
        <f>IF(OR(Tabla3[[#This Row],[Quartil (1, 2 o 3) com a 1r, últim autor o autor en correspondència]]=1,Tabla3[[#This Row],[Quartil (1, 2 o 3) com a 1r, últim autor o autor en correspondència]]=2),IF(Tabla3[[#This Row],[Posició autoria article indexat]]=$F$4,1,0),0)</f>
        <v>0</v>
      </c>
      <c r="L180" s="207">
        <f>IF(AND(I180=0,K180=0,M180=0,O180=0,J180=0,N180=0),IF(Tabla3[[#This Row],[Nomès  per a publicacions no indexades JCR: altres articles o publicacions rellevants (llibres o capítols de llibres que estiguin en editorials incloses al SPI]]&lt;&gt;"",1,0),0)</f>
        <v>0</v>
      </c>
      <c r="M180" s="207">
        <f>IF(OR(Tabla3[[#This Row],[Quartil (1, 2 o 3) com a 1r, últim autor o autor en correspondència]]=3,Tabla3[[#This Row],[Quartil (1, 2 o 3) com a 1r, últim autor o autor en correspondència]]=4),IF(Tabla3[[#This Row],[Posició autoria article indexat]]=$F$2,1,0),0)</f>
        <v>0</v>
      </c>
      <c r="N180" s="207">
        <f>IF(OR(Tabla3[[#This Row],[Quartil (1, 2 o 3) com a 1r, últim autor o autor en correspondència]]=3,Tabla3[[#This Row],[Quartil (1, 2 o 3) com a 1r, últim autor o autor en correspondència]]=4),IF(Tabla3[[#This Row],[Posició autoria article indexat]]=$F$3,1,0),0)</f>
        <v>0</v>
      </c>
      <c r="O180" s="207">
        <f>IF(OR(Tabla3[[#This Row],[Quartil (1, 2 o 3) com a 1r, últim autor o autor en correspondència]]=3,Tabla3[[#This Row],[Quartil (1, 2 o 3) com a 1r, últim autor o autor en correspondència]]=4),IF(Tabla3[[#This Row],[Posició autoria article indexat]]=$F$4,1,0),0)</f>
        <v>0</v>
      </c>
    </row>
    <row r="181" spans="1:15" x14ac:dyDescent="0.25">
      <c r="A181" s="199">
        <v>169</v>
      </c>
      <c r="B181" s="205"/>
      <c r="C181" s="204"/>
      <c r="D181" s="176">
        <f t="shared" si="2"/>
        <v>0</v>
      </c>
      <c r="E181" s="204"/>
      <c r="F181" s="204"/>
      <c r="G181" s="204"/>
      <c r="H181" s="206">
        <f>IFERROR(Tabla3[[#This Row],[Nombre de citesrebudes segos ISI WoK]]/(VLOOKUP(Tabla3[[#This Row],[WoS Category]],'N AQU'!$B$13:$C$55,2,0)*100),0)</f>
        <v>0</v>
      </c>
      <c r="I181" s="207">
        <f>IF(OR(Tabla3[[#This Row],[Quartil (1, 2 o 3) com a 1r, últim autor o autor en correspondència]]=1,Tabla3[[#This Row],[Quartil (1, 2 o 3) com a 1r, últim autor o autor en correspondència]]=2),IF(Tabla3[[#This Row],[Posició autoria article indexat]]=$F$2,1,0),0)</f>
        <v>0</v>
      </c>
      <c r="J181" s="207">
        <f>IF(OR(Tabla3[[#This Row],[Quartil (1, 2 o 3) com a 1r, últim autor o autor en correspondència]]=1,Tabla3[[#This Row],[Quartil (1, 2 o 3) com a 1r, últim autor o autor en correspondència]]=2),IF(Tabla3[[#This Row],[Posició autoria article indexat]]=$F$3,1,0),0)</f>
        <v>0</v>
      </c>
      <c r="K181" s="207">
        <f>IF(OR(Tabla3[[#This Row],[Quartil (1, 2 o 3) com a 1r, últim autor o autor en correspondència]]=1,Tabla3[[#This Row],[Quartil (1, 2 o 3) com a 1r, últim autor o autor en correspondència]]=2),IF(Tabla3[[#This Row],[Posició autoria article indexat]]=$F$4,1,0),0)</f>
        <v>0</v>
      </c>
      <c r="L181" s="207">
        <f>IF(AND(I181=0,K181=0,M181=0,O181=0,J181=0,N181=0),IF(Tabla3[[#This Row],[Nomès  per a publicacions no indexades JCR: altres articles o publicacions rellevants (llibres o capítols de llibres que estiguin en editorials incloses al SPI]]&lt;&gt;"",1,0),0)</f>
        <v>0</v>
      </c>
      <c r="M181" s="207">
        <f>IF(OR(Tabla3[[#This Row],[Quartil (1, 2 o 3) com a 1r, últim autor o autor en correspondència]]=3,Tabla3[[#This Row],[Quartil (1, 2 o 3) com a 1r, últim autor o autor en correspondència]]=4),IF(Tabla3[[#This Row],[Posició autoria article indexat]]=$F$2,1,0),0)</f>
        <v>0</v>
      </c>
      <c r="N181" s="207">
        <f>IF(OR(Tabla3[[#This Row],[Quartil (1, 2 o 3) com a 1r, últim autor o autor en correspondència]]=3,Tabla3[[#This Row],[Quartil (1, 2 o 3) com a 1r, últim autor o autor en correspondència]]=4),IF(Tabla3[[#This Row],[Posició autoria article indexat]]=$F$3,1,0),0)</f>
        <v>0</v>
      </c>
      <c r="O181" s="207">
        <f>IF(OR(Tabla3[[#This Row],[Quartil (1, 2 o 3) com a 1r, últim autor o autor en correspondència]]=3,Tabla3[[#This Row],[Quartil (1, 2 o 3) com a 1r, últim autor o autor en correspondència]]=4),IF(Tabla3[[#This Row],[Posició autoria article indexat]]=$F$4,1,0),0)</f>
        <v>0</v>
      </c>
    </row>
    <row r="182" spans="1:15" x14ac:dyDescent="0.25">
      <c r="A182" s="199">
        <v>170</v>
      </c>
      <c r="B182" s="205"/>
      <c r="C182" s="204"/>
      <c r="D182" s="176">
        <f t="shared" si="2"/>
        <v>0</v>
      </c>
      <c r="E182" s="204"/>
      <c r="F182" s="204"/>
      <c r="G182" s="204"/>
      <c r="H182" s="206">
        <f>IFERROR(Tabla3[[#This Row],[Nombre de citesrebudes segos ISI WoK]]/(VLOOKUP(Tabla3[[#This Row],[WoS Category]],'N AQU'!$B$13:$C$55,2,0)*100),0)</f>
        <v>0</v>
      </c>
      <c r="I182" s="207">
        <f>IF(OR(Tabla3[[#This Row],[Quartil (1, 2 o 3) com a 1r, últim autor o autor en correspondència]]=1,Tabla3[[#This Row],[Quartil (1, 2 o 3) com a 1r, últim autor o autor en correspondència]]=2),IF(Tabla3[[#This Row],[Posició autoria article indexat]]=$F$2,1,0),0)</f>
        <v>0</v>
      </c>
      <c r="J182" s="207">
        <f>IF(OR(Tabla3[[#This Row],[Quartil (1, 2 o 3) com a 1r, últim autor o autor en correspondència]]=1,Tabla3[[#This Row],[Quartil (1, 2 o 3) com a 1r, últim autor o autor en correspondència]]=2),IF(Tabla3[[#This Row],[Posició autoria article indexat]]=$F$3,1,0),0)</f>
        <v>0</v>
      </c>
      <c r="K182" s="207">
        <f>IF(OR(Tabla3[[#This Row],[Quartil (1, 2 o 3) com a 1r, últim autor o autor en correspondència]]=1,Tabla3[[#This Row],[Quartil (1, 2 o 3) com a 1r, últim autor o autor en correspondència]]=2),IF(Tabla3[[#This Row],[Posició autoria article indexat]]=$F$4,1,0),0)</f>
        <v>0</v>
      </c>
      <c r="L182" s="207">
        <f>IF(AND(I182=0,K182=0,M182=0,O182=0,J182=0,N182=0),IF(Tabla3[[#This Row],[Nomès  per a publicacions no indexades JCR: altres articles o publicacions rellevants (llibres o capítols de llibres que estiguin en editorials incloses al SPI]]&lt;&gt;"",1,0),0)</f>
        <v>0</v>
      </c>
      <c r="M182" s="207">
        <f>IF(OR(Tabla3[[#This Row],[Quartil (1, 2 o 3) com a 1r, últim autor o autor en correspondència]]=3,Tabla3[[#This Row],[Quartil (1, 2 o 3) com a 1r, últim autor o autor en correspondència]]=4),IF(Tabla3[[#This Row],[Posició autoria article indexat]]=$F$2,1,0),0)</f>
        <v>0</v>
      </c>
      <c r="N182" s="207">
        <f>IF(OR(Tabla3[[#This Row],[Quartil (1, 2 o 3) com a 1r, últim autor o autor en correspondència]]=3,Tabla3[[#This Row],[Quartil (1, 2 o 3) com a 1r, últim autor o autor en correspondència]]=4),IF(Tabla3[[#This Row],[Posició autoria article indexat]]=$F$3,1,0),0)</f>
        <v>0</v>
      </c>
      <c r="O182" s="207">
        <f>IF(OR(Tabla3[[#This Row],[Quartil (1, 2 o 3) com a 1r, últim autor o autor en correspondència]]=3,Tabla3[[#This Row],[Quartil (1, 2 o 3) com a 1r, últim autor o autor en correspondència]]=4),IF(Tabla3[[#This Row],[Posició autoria article indexat]]=$F$4,1,0),0)</f>
        <v>0</v>
      </c>
    </row>
    <row r="183" spans="1:15" x14ac:dyDescent="0.25">
      <c r="A183" s="199">
        <v>171</v>
      </c>
      <c r="B183" s="205"/>
      <c r="C183" s="204"/>
      <c r="D183" s="176">
        <f t="shared" si="2"/>
        <v>0</v>
      </c>
      <c r="E183" s="204"/>
      <c r="F183" s="204"/>
      <c r="G183" s="204"/>
      <c r="H183" s="206">
        <f>IFERROR(Tabla3[[#This Row],[Nombre de citesrebudes segos ISI WoK]]/(VLOOKUP(Tabla3[[#This Row],[WoS Category]],'N AQU'!$B$13:$C$55,2,0)*100),0)</f>
        <v>0</v>
      </c>
      <c r="I183" s="207">
        <f>IF(OR(Tabla3[[#This Row],[Quartil (1, 2 o 3) com a 1r, últim autor o autor en correspondència]]=1,Tabla3[[#This Row],[Quartil (1, 2 o 3) com a 1r, últim autor o autor en correspondència]]=2),IF(Tabla3[[#This Row],[Posició autoria article indexat]]=$F$2,1,0),0)</f>
        <v>0</v>
      </c>
      <c r="J183" s="207">
        <f>IF(OR(Tabla3[[#This Row],[Quartil (1, 2 o 3) com a 1r, últim autor o autor en correspondència]]=1,Tabla3[[#This Row],[Quartil (1, 2 o 3) com a 1r, últim autor o autor en correspondència]]=2),IF(Tabla3[[#This Row],[Posició autoria article indexat]]=$F$3,1,0),0)</f>
        <v>0</v>
      </c>
      <c r="K183" s="207">
        <f>IF(OR(Tabla3[[#This Row],[Quartil (1, 2 o 3) com a 1r, últim autor o autor en correspondència]]=1,Tabla3[[#This Row],[Quartil (1, 2 o 3) com a 1r, últim autor o autor en correspondència]]=2),IF(Tabla3[[#This Row],[Posició autoria article indexat]]=$F$4,1,0),0)</f>
        <v>0</v>
      </c>
      <c r="L183" s="207">
        <f>IF(AND(I183=0,K183=0,M183=0,O183=0,J183=0,N183=0),IF(Tabla3[[#This Row],[Nomès  per a publicacions no indexades JCR: altres articles o publicacions rellevants (llibres o capítols de llibres que estiguin en editorials incloses al SPI]]&lt;&gt;"",1,0),0)</f>
        <v>0</v>
      </c>
      <c r="M183" s="207">
        <f>IF(OR(Tabla3[[#This Row],[Quartil (1, 2 o 3) com a 1r, últim autor o autor en correspondència]]=3,Tabla3[[#This Row],[Quartil (1, 2 o 3) com a 1r, últim autor o autor en correspondència]]=4),IF(Tabla3[[#This Row],[Posició autoria article indexat]]=$F$2,1,0),0)</f>
        <v>0</v>
      </c>
      <c r="N183" s="207">
        <f>IF(OR(Tabla3[[#This Row],[Quartil (1, 2 o 3) com a 1r, últim autor o autor en correspondència]]=3,Tabla3[[#This Row],[Quartil (1, 2 o 3) com a 1r, últim autor o autor en correspondència]]=4),IF(Tabla3[[#This Row],[Posició autoria article indexat]]=$F$3,1,0),0)</f>
        <v>0</v>
      </c>
      <c r="O183" s="207">
        <f>IF(OR(Tabla3[[#This Row],[Quartil (1, 2 o 3) com a 1r, últim autor o autor en correspondència]]=3,Tabla3[[#This Row],[Quartil (1, 2 o 3) com a 1r, últim autor o autor en correspondència]]=4),IF(Tabla3[[#This Row],[Posició autoria article indexat]]=$F$4,1,0),0)</f>
        <v>0</v>
      </c>
    </row>
    <row r="184" spans="1:15" x14ac:dyDescent="0.25">
      <c r="A184" s="199">
        <v>172</v>
      </c>
      <c r="B184" s="205"/>
      <c r="C184" s="204"/>
      <c r="D184" s="176">
        <f t="shared" si="2"/>
        <v>0</v>
      </c>
      <c r="E184" s="204"/>
      <c r="F184" s="204"/>
      <c r="G184" s="204"/>
      <c r="H184" s="206">
        <f>IFERROR(Tabla3[[#This Row],[Nombre de citesrebudes segos ISI WoK]]/(VLOOKUP(Tabla3[[#This Row],[WoS Category]],'N AQU'!$B$13:$C$55,2,0)*100),0)</f>
        <v>0</v>
      </c>
      <c r="I184" s="207">
        <f>IF(OR(Tabla3[[#This Row],[Quartil (1, 2 o 3) com a 1r, últim autor o autor en correspondència]]=1,Tabla3[[#This Row],[Quartil (1, 2 o 3) com a 1r, últim autor o autor en correspondència]]=2),IF(Tabla3[[#This Row],[Posició autoria article indexat]]=$F$2,1,0),0)</f>
        <v>0</v>
      </c>
      <c r="J184" s="207">
        <f>IF(OR(Tabla3[[#This Row],[Quartil (1, 2 o 3) com a 1r, últim autor o autor en correspondència]]=1,Tabla3[[#This Row],[Quartil (1, 2 o 3) com a 1r, últim autor o autor en correspondència]]=2),IF(Tabla3[[#This Row],[Posició autoria article indexat]]=$F$3,1,0),0)</f>
        <v>0</v>
      </c>
      <c r="K184" s="207">
        <f>IF(OR(Tabla3[[#This Row],[Quartil (1, 2 o 3) com a 1r, últim autor o autor en correspondència]]=1,Tabla3[[#This Row],[Quartil (1, 2 o 3) com a 1r, últim autor o autor en correspondència]]=2),IF(Tabla3[[#This Row],[Posició autoria article indexat]]=$F$4,1,0),0)</f>
        <v>0</v>
      </c>
      <c r="L184" s="207">
        <f>IF(AND(I184=0,K184=0,M184=0,O184=0,J184=0,N184=0),IF(Tabla3[[#This Row],[Nomès  per a publicacions no indexades JCR: altres articles o publicacions rellevants (llibres o capítols de llibres que estiguin en editorials incloses al SPI]]&lt;&gt;"",1,0),0)</f>
        <v>0</v>
      </c>
      <c r="M184" s="207">
        <f>IF(OR(Tabla3[[#This Row],[Quartil (1, 2 o 3) com a 1r, últim autor o autor en correspondència]]=3,Tabla3[[#This Row],[Quartil (1, 2 o 3) com a 1r, últim autor o autor en correspondència]]=4),IF(Tabla3[[#This Row],[Posició autoria article indexat]]=$F$2,1,0),0)</f>
        <v>0</v>
      </c>
      <c r="N184" s="207">
        <f>IF(OR(Tabla3[[#This Row],[Quartil (1, 2 o 3) com a 1r, últim autor o autor en correspondència]]=3,Tabla3[[#This Row],[Quartil (1, 2 o 3) com a 1r, últim autor o autor en correspondència]]=4),IF(Tabla3[[#This Row],[Posició autoria article indexat]]=$F$3,1,0),0)</f>
        <v>0</v>
      </c>
      <c r="O184" s="207">
        <f>IF(OR(Tabla3[[#This Row],[Quartil (1, 2 o 3) com a 1r, últim autor o autor en correspondència]]=3,Tabla3[[#This Row],[Quartil (1, 2 o 3) com a 1r, últim autor o autor en correspondència]]=4),IF(Tabla3[[#This Row],[Posició autoria article indexat]]=$F$4,1,0),0)</f>
        <v>0</v>
      </c>
    </row>
    <row r="185" spans="1:15" x14ac:dyDescent="0.25">
      <c r="A185" s="199">
        <v>173</v>
      </c>
      <c r="B185" s="205"/>
      <c r="C185" s="204"/>
      <c r="D185" s="176">
        <f t="shared" si="2"/>
        <v>0</v>
      </c>
      <c r="E185" s="204"/>
      <c r="F185" s="204"/>
      <c r="G185" s="204"/>
      <c r="H185" s="206">
        <f>IFERROR(Tabla3[[#This Row],[Nombre de citesrebudes segos ISI WoK]]/(VLOOKUP(Tabla3[[#This Row],[WoS Category]],'N AQU'!$B$13:$C$55,2,0)*100),0)</f>
        <v>0</v>
      </c>
      <c r="I185" s="207">
        <f>IF(OR(Tabla3[[#This Row],[Quartil (1, 2 o 3) com a 1r, últim autor o autor en correspondència]]=1,Tabla3[[#This Row],[Quartil (1, 2 o 3) com a 1r, últim autor o autor en correspondència]]=2),IF(Tabla3[[#This Row],[Posició autoria article indexat]]=$F$2,1,0),0)</f>
        <v>0</v>
      </c>
      <c r="J185" s="207">
        <f>IF(OR(Tabla3[[#This Row],[Quartil (1, 2 o 3) com a 1r, últim autor o autor en correspondència]]=1,Tabla3[[#This Row],[Quartil (1, 2 o 3) com a 1r, últim autor o autor en correspondència]]=2),IF(Tabla3[[#This Row],[Posició autoria article indexat]]=$F$3,1,0),0)</f>
        <v>0</v>
      </c>
      <c r="K185" s="207">
        <f>IF(OR(Tabla3[[#This Row],[Quartil (1, 2 o 3) com a 1r, últim autor o autor en correspondència]]=1,Tabla3[[#This Row],[Quartil (1, 2 o 3) com a 1r, últim autor o autor en correspondència]]=2),IF(Tabla3[[#This Row],[Posició autoria article indexat]]=$F$4,1,0),0)</f>
        <v>0</v>
      </c>
      <c r="L185" s="207">
        <f>IF(AND(I185=0,K185=0,M185=0,O185=0,J185=0,N185=0),IF(Tabla3[[#This Row],[Nomès  per a publicacions no indexades JCR: altres articles o publicacions rellevants (llibres o capítols de llibres que estiguin en editorials incloses al SPI]]&lt;&gt;"",1,0),0)</f>
        <v>0</v>
      </c>
      <c r="M185" s="207">
        <f>IF(OR(Tabla3[[#This Row],[Quartil (1, 2 o 3) com a 1r, últim autor o autor en correspondència]]=3,Tabla3[[#This Row],[Quartil (1, 2 o 3) com a 1r, últim autor o autor en correspondència]]=4),IF(Tabla3[[#This Row],[Posició autoria article indexat]]=$F$2,1,0),0)</f>
        <v>0</v>
      </c>
      <c r="N185" s="207">
        <f>IF(OR(Tabla3[[#This Row],[Quartil (1, 2 o 3) com a 1r, últim autor o autor en correspondència]]=3,Tabla3[[#This Row],[Quartil (1, 2 o 3) com a 1r, últim autor o autor en correspondència]]=4),IF(Tabla3[[#This Row],[Posició autoria article indexat]]=$F$3,1,0),0)</f>
        <v>0</v>
      </c>
      <c r="O185" s="207">
        <f>IF(OR(Tabla3[[#This Row],[Quartil (1, 2 o 3) com a 1r, últim autor o autor en correspondència]]=3,Tabla3[[#This Row],[Quartil (1, 2 o 3) com a 1r, últim autor o autor en correspondència]]=4),IF(Tabla3[[#This Row],[Posició autoria article indexat]]=$F$4,1,0),0)</f>
        <v>0</v>
      </c>
    </row>
    <row r="186" spans="1:15" x14ac:dyDescent="0.25">
      <c r="A186" s="199">
        <v>174</v>
      </c>
      <c r="B186" s="205"/>
      <c r="C186" s="204"/>
      <c r="D186" s="176">
        <f t="shared" si="2"/>
        <v>0</v>
      </c>
      <c r="E186" s="204"/>
      <c r="F186" s="204"/>
      <c r="G186" s="204"/>
      <c r="H186" s="206">
        <f>IFERROR(Tabla3[[#This Row],[Nombre de citesrebudes segos ISI WoK]]/(VLOOKUP(Tabla3[[#This Row],[WoS Category]],'N AQU'!$B$13:$C$55,2,0)*100),0)</f>
        <v>0</v>
      </c>
      <c r="I186" s="207">
        <f>IF(OR(Tabla3[[#This Row],[Quartil (1, 2 o 3) com a 1r, últim autor o autor en correspondència]]=1,Tabla3[[#This Row],[Quartil (1, 2 o 3) com a 1r, últim autor o autor en correspondència]]=2),IF(Tabla3[[#This Row],[Posició autoria article indexat]]=$F$2,1,0),0)</f>
        <v>0</v>
      </c>
      <c r="J186" s="207">
        <f>IF(OR(Tabla3[[#This Row],[Quartil (1, 2 o 3) com a 1r, últim autor o autor en correspondència]]=1,Tabla3[[#This Row],[Quartil (1, 2 o 3) com a 1r, últim autor o autor en correspondència]]=2),IF(Tabla3[[#This Row],[Posició autoria article indexat]]=$F$3,1,0),0)</f>
        <v>0</v>
      </c>
      <c r="K186" s="207">
        <f>IF(OR(Tabla3[[#This Row],[Quartil (1, 2 o 3) com a 1r, últim autor o autor en correspondència]]=1,Tabla3[[#This Row],[Quartil (1, 2 o 3) com a 1r, últim autor o autor en correspondència]]=2),IF(Tabla3[[#This Row],[Posició autoria article indexat]]=$F$4,1,0),0)</f>
        <v>0</v>
      </c>
      <c r="L186" s="207">
        <f>IF(AND(I186=0,K186=0,M186=0,O186=0,J186=0,N186=0),IF(Tabla3[[#This Row],[Nomès  per a publicacions no indexades JCR: altres articles o publicacions rellevants (llibres o capítols de llibres que estiguin en editorials incloses al SPI]]&lt;&gt;"",1,0),0)</f>
        <v>0</v>
      </c>
      <c r="M186" s="207">
        <f>IF(OR(Tabla3[[#This Row],[Quartil (1, 2 o 3) com a 1r, últim autor o autor en correspondència]]=3,Tabla3[[#This Row],[Quartil (1, 2 o 3) com a 1r, últim autor o autor en correspondència]]=4),IF(Tabla3[[#This Row],[Posició autoria article indexat]]=$F$2,1,0),0)</f>
        <v>0</v>
      </c>
      <c r="N186" s="207">
        <f>IF(OR(Tabla3[[#This Row],[Quartil (1, 2 o 3) com a 1r, últim autor o autor en correspondència]]=3,Tabla3[[#This Row],[Quartil (1, 2 o 3) com a 1r, últim autor o autor en correspondència]]=4),IF(Tabla3[[#This Row],[Posició autoria article indexat]]=$F$3,1,0),0)</f>
        <v>0</v>
      </c>
      <c r="O186" s="207">
        <f>IF(OR(Tabla3[[#This Row],[Quartil (1, 2 o 3) com a 1r, últim autor o autor en correspondència]]=3,Tabla3[[#This Row],[Quartil (1, 2 o 3) com a 1r, últim autor o autor en correspondència]]=4),IF(Tabla3[[#This Row],[Posició autoria article indexat]]=$F$4,1,0),0)</f>
        <v>0</v>
      </c>
    </row>
    <row r="187" spans="1:15" x14ac:dyDescent="0.25">
      <c r="A187" s="199">
        <v>175</v>
      </c>
      <c r="B187" s="205"/>
      <c r="C187" s="204"/>
      <c r="D187" s="176">
        <f t="shared" si="2"/>
        <v>0</v>
      </c>
      <c r="E187" s="204"/>
      <c r="F187" s="204"/>
      <c r="G187" s="204"/>
      <c r="H187" s="206">
        <f>IFERROR(Tabla3[[#This Row],[Nombre de citesrebudes segos ISI WoK]]/(VLOOKUP(Tabla3[[#This Row],[WoS Category]],'N AQU'!$B$13:$C$55,2,0)*100),0)</f>
        <v>0</v>
      </c>
      <c r="I187" s="207">
        <f>IF(OR(Tabla3[[#This Row],[Quartil (1, 2 o 3) com a 1r, últim autor o autor en correspondència]]=1,Tabla3[[#This Row],[Quartil (1, 2 o 3) com a 1r, últim autor o autor en correspondència]]=2),IF(Tabla3[[#This Row],[Posició autoria article indexat]]=$F$2,1,0),0)</f>
        <v>0</v>
      </c>
      <c r="J187" s="207">
        <f>IF(OR(Tabla3[[#This Row],[Quartil (1, 2 o 3) com a 1r, últim autor o autor en correspondència]]=1,Tabla3[[#This Row],[Quartil (1, 2 o 3) com a 1r, últim autor o autor en correspondència]]=2),IF(Tabla3[[#This Row],[Posició autoria article indexat]]=$F$3,1,0),0)</f>
        <v>0</v>
      </c>
      <c r="K187" s="207">
        <f>IF(OR(Tabla3[[#This Row],[Quartil (1, 2 o 3) com a 1r, últim autor o autor en correspondència]]=1,Tabla3[[#This Row],[Quartil (1, 2 o 3) com a 1r, últim autor o autor en correspondència]]=2),IF(Tabla3[[#This Row],[Posició autoria article indexat]]=$F$4,1,0),0)</f>
        <v>0</v>
      </c>
      <c r="L187" s="207">
        <f>IF(AND(I187=0,K187=0,M187=0,O187=0,J187=0,N187=0),IF(Tabla3[[#This Row],[Nomès  per a publicacions no indexades JCR: altres articles o publicacions rellevants (llibres o capítols de llibres que estiguin en editorials incloses al SPI]]&lt;&gt;"",1,0),0)</f>
        <v>0</v>
      </c>
      <c r="M187" s="207">
        <f>IF(OR(Tabla3[[#This Row],[Quartil (1, 2 o 3) com a 1r, últim autor o autor en correspondència]]=3,Tabla3[[#This Row],[Quartil (1, 2 o 3) com a 1r, últim autor o autor en correspondència]]=4),IF(Tabla3[[#This Row],[Posició autoria article indexat]]=$F$2,1,0),0)</f>
        <v>0</v>
      </c>
      <c r="N187" s="207">
        <f>IF(OR(Tabla3[[#This Row],[Quartil (1, 2 o 3) com a 1r, últim autor o autor en correspondència]]=3,Tabla3[[#This Row],[Quartil (1, 2 o 3) com a 1r, últim autor o autor en correspondència]]=4),IF(Tabla3[[#This Row],[Posició autoria article indexat]]=$F$3,1,0),0)</f>
        <v>0</v>
      </c>
      <c r="O187" s="207">
        <f>IF(OR(Tabla3[[#This Row],[Quartil (1, 2 o 3) com a 1r, últim autor o autor en correspondència]]=3,Tabla3[[#This Row],[Quartil (1, 2 o 3) com a 1r, últim autor o autor en correspondència]]=4),IF(Tabla3[[#This Row],[Posició autoria article indexat]]=$F$4,1,0),0)</f>
        <v>0</v>
      </c>
    </row>
    <row r="188" spans="1:15" x14ac:dyDescent="0.25">
      <c r="A188" s="199">
        <v>176</v>
      </c>
      <c r="B188" s="205"/>
      <c r="C188" s="204"/>
      <c r="D188" s="176">
        <f t="shared" si="2"/>
        <v>0</v>
      </c>
      <c r="E188" s="204"/>
      <c r="F188" s="204"/>
      <c r="G188" s="204"/>
      <c r="H188" s="206">
        <f>IFERROR(Tabla3[[#This Row],[Nombre de citesrebudes segos ISI WoK]]/(VLOOKUP(Tabla3[[#This Row],[WoS Category]],'N AQU'!$B$13:$C$55,2,0)*100),0)</f>
        <v>0</v>
      </c>
      <c r="I188" s="207">
        <f>IF(OR(Tabla3[[#This Row],[Quartil (1, 2 o 3) com a 1r, últim autor o autor en correspondència]]=1,Tabla3[[#This Row],[Quartil (1, 2 o 3) com a 1r, últim autor o autor en correspondència]]=2),IF(Tabla3[[#This Row],[Posició autoria article indexat]]=$F$2,1,0),0)</f>
        <v>0</v>
      </c>
      <c r="J188" s="207">
        <f>IF(OR(Tabla3[[#This Row],[Quartil (1, 2 o 3) com a 1r, últim autor o autor en correspondència]]=1,Tabla3[[#This Row],[Quartil (1, 2 o 3) com a 1r, últim autor o autor en correspondència]]=2),IF(Tabla3[[#This Row],[Posició autoria article indexat]]=$F$3,1,0),0)</f>
        <v>0</v>
      </c>
      <c r="K188" s="207">
        <f>IF(OR(Tabla3[[#This Row],[Quartil (1, 2 o 3) com a 1r, últim autor o autor en correspondència]]=1,Tabla3[[#This Row],[Quartil (1, 2 o 3) com a 1r, últim autor o autor en correspondència]]=2),IF(Tabla3[[#This Row],[Posició autoria article indexat]]=$F$4,1,0),0)</f>
        <v>0</v>
      </c>
      <c r="L188" s="207">
        <f>IF(AND(I188=0,K188=0,M188=0,O188=0,J188=0,N188=0),IF(Tabla3[[#This Row],[Nomès  per a publicacions no indexades JCR: altres articles o publicacions rellevants (llibres o capítols de llibres que estiguin en editorials incloses al SPI]]&lt;&gt;"",1,0),0)</f>
        <v>0</v>
      </c>
      <c r="M188" s="207">
        <f>IF(OR(Tabla3[[#This Row],[Quartil (1, 2 o 3) com a 1r, últim autor o autor en correspondència]]=3,Tabla3[[#This Row],[Quartil (1, 2 o 3) com a 1r, últim autor o autor en correspondència]]=4),IF(Tabla3[[#This Row],[Posició autoria article indexat]]=$F$2,1,0),0)</f>
        <v>0</v>
      </c>
      <c r="N188" s="207">
        <f>IF(OR(Tabla3[[#This Row],[Quartil (1, 2 o 3) com a 1r, últim autor o autor en correspondència]]=3,Tabla3[[#This Row],[Quartil (1, 2 o 3) com a 1r, últim autor o autor en correspondència]]=4),IF(Tabla3[[#This Row],[Posició autoria article indexat]]=$F$3,1,0),0)</f>
        <v>0</v>
      </c>
      <c r="O188" s="207">
        <f>IF(OR(Tabla3[[#This Row],[Quartil (1, 2 o 3) com a 1r, últim autor o autor en correspondència]]=3,Tabla3[[#This Row],[Quartil (1, 2 o 3) com a 1r, últim autor o autor en correspondència]]=4),IF(Tabla3[[#This Row],[Posició autoria article indexat]]=$F$4,1,0),0)</f>
        <v>0</v>
      </c>
    </row>
    <row r="189" spans="1:15" x14ac:dyDescent="0.25">
      <c r="A189" s="199">
        <v>177</v>
      </c>
      <c r="B189" s="205"/>
      <c r="C189" s="204"/>
      <c r="D189" s="176">
        <f t="shared" si="2"/>
        <v>0</v>
      </c>
      <c r="E189" s="204"/>
      <c r="F189" s="204"/>
      <c r="G189" s="204"/>
      <c r="H189" s="206">
        <f>IFERROR(Tabla3[[#This Row],[Nombre de citesrebudes segos ISI WoK]]/(VLOOKUP(Tabla3[[#This Row],[WoS Category]],'N AQU'!$B$13:$C$55,2,0)*100),0)</f>
        <v>0</v>
      </c>
      <c r="I189" s="207">
        <f>IF(OR(Tabla3[[#This Row],[Quartil (1, 2 o 3) com a 1r, últim autor o autor en correspondència]]=1,Tabla3[[#This Row],[Quartil (1, 2 o 3) com a 1r, últim autor o autor en correspondència]]=2),IF(Tabla3[[#This Row],[Posició autoria article indexat]]=$F$2,1,0),0)</f>
        <v>0</v>
      </c>
      <c r="J189" s="207">
        <f>IF(OR(Tabla3[[#This Row],[Quartil (1, 2 o 3) com a 1r, últim autor o autor en correspondència]]=1,Tabla3[[#This Row],[Quartil (1, 2 o 3) com a 1r, últim autor o autor en correspondència]]=2),IF(Tabla3[[#This Row],[Posició autoria article indexat]]=$F$3,1,0),0)</f>
        <v>0</v>
      </c>
      <c r="K189" s="207">
        <f>IF(OR(Tabla3[[#This Row],[Quartil (1, 2 o 3) com a 1r, últim autor o autor en correspondència]]=1,Tabla3[[#This Row],[Quartil (1, 2 o 3) com a 1r, últim autor o autor en correspondència]]=2),IF(Tabla3[[#This Row],[Posició autoria article indexat]]=$F$4,1,0),0)</f>
        <v>0</v>
      </c>
      <c r="L189" s="207">
        <f>IF(AND(I189=0,K189=0,M189=0,O189=0,J189=0,N189=0),IF(Tabla3[[#This Row],[Nomès  per a publicacions no indexades JCR: altres articles o publicacions rellevants (llibres o capítols de llibres que estiguin en editorials incloses al SPI]]&lt;&gt;"",1,0),0)</f>
        <v>0</v>
      </c>
      <c r="M189" s="207">
        <f>IF(OR(Tabla3[[#This Row],[Quartil (1, 2 o 3) com a 1r, últim autor o autor en correspondència]]=3,Tabla3[[#This Row],[Quartil (1, 2 o 3) com a 1r, últim autor o autor en correspondència]]=4),IF(Tabla3[[#This Row],[Posició autoria article indexat]]=$F$2,1,0),0)</f>
        <v>0</v>
      </c>
      <c r="N189" s="207">
        <f>IF(OR(Tabla3[[#This Row],[Quartil (1, 2 o 3) com a 1r, últim autor o autor en correspondència]]=3,Tabla3[[#This Row],[Quartil (1, 2 o 3) com a 1r, últim autor o autor en correspondència]]=4),IF(Tabla3[[#This Row],[Posició autoria article indexat]]=$F$3,1,0),0)</f>
        <v>0</v>
      </c>
      <c r="O189" s="207">
        <f>IF(OR(Tabla3[[#This Row],[Quartil (1, 2 o 3) com a 1r, últim autor o autor en correspondència]]=3,Tabla3[[#This Row],[Quartil (1, 2 o 3) com a 1r, últim autor o autor en correspondència]]=4),IF(Tabla3[[#This Row],[Posició autoria article indexat]]=$F$4,1,0),0)</f>
        <v>0</v>
      </c>
    </row>
    <row r="190" spans="1:15" x14ac:dyDescent="0.25">
      <c r="A190" s="199">
        <v>178</v>
      </c>
      <c r="B190" s="205"/>
      <c r="C190" s="204"/>
      <c r="D190" s="176">
        <f t="shared" si="2"/>
        <v>0</v>
      </c>
      <c r="E190" s="204"/>
      <c r="F190" s="204"/>
      <c r="G190" s="204"/>
      <c r="H190" s="206">
        <f>IFERROR(Tabla3[[#This Row],[Nombre de citesrebudes segos ISI WoK]]/(VLOOKUP(Tabla3[[#This Row],[WoS Category]],'N AQU'!$B$13:$C$55,2,0)*100),0)</f>
        <v>0</v>
      </c>
      <c r="I190" s="207">
        <f>IF(OR(Tabla3[[#This Row],[Quartil (1, 2 o 3) com a 1r, últim autor o autor en correspondència]]=1,Tabla3[[#This Row],[Quartil (1, 2 o 3) com a 1r, últim autor o autor en correspondència]]=2),IF(Tabla3[[#This Row],[Posició autoria article indexat]]=$F$2,1,0),0)</f>
        <v>0</v>
      </c>
      <c r="J190" s="207">
        <f>IF(OR(Tabla3[[#This Row],[Quartil (1, 2 o 3) com a 1r, últim autor o autor en correspondència]]=1,Tabla3[[#This Row],[Quartil (1, 2 o 3) com a 1r, últim autor o autor en correspondència]]=2),IF(Tabla3[[#This Row],[Posició autoria article indexat]]=$F$3,1,0),0)</f>
        <v>0</v>
      </c>
      <c r="K190" s="207">
        <f>IF(OR(Tabla3[[#This Row],[Quartil (1, 2 o 3) com a 1r, últim autor o autor en correspondència]]=1,Tabla3[[#This Row],[Quartil (1, 2 o 3) com a 1r, últim autor o autor en correspondència]]=2),IF(Tabla3[[#This Row],[Posició autoria article indexat]]=$F$4,1,0),0)</f>
        <v>0</v>
      </c>
      <c r="L190" s="207">
        <f>IF(AND(I190=0,K190=0,M190=0,O190=0,J190=0,N190=0),IF(Tabla3[[#This Row],[Nomès  per a publicacions no indexades JCR: altres articles o publicacions rellevants (llibres o capítols de llibres que estiguin en editorials incloses al SPI]]&lt;&gt;"",1,0),0)</f>
        <v>0</v>
      </c>
      <c r="M190" s="207">
        <f>IF(OR(Tabla3[[#This Row],[Quartil (1, 2 o 3) com a 1r, últim autor o autor en correspondència]]=3,Tabla3[[#This Row],[Quartil (1, 2 o 3) com a 1r, últim autor o autor en correspondència]]=4),IF(Tabla3[[#This Row],[Posició autoria article indexat]]=$F$2,1,0),0)</f>
        <v>0</v>
      </c>
      <c r="N190" s="207">
        <f>IF(OR(Tabla3[[#This Row],[Quartil (1, 2 o 3) com a 1r, últim autor o autor en correspondència]]=3,Tabla3[[#This Row],[Quartil (1, 2 o 3) com a 1r, últim autor o autor en correspondència]]=4),IF(Tabla3[[#This Row],[Posició autoria article indexat]]=$F$3,1,0),0)</f>
        <v>0</v>
      </c>
      <c r="O190" s="207">
        <f>IF(OR(Tabla3[[#This Row],[Quartil (1, 2 o 3) com a 1r, últim autor o autor en correspondència]]=3,Tabla3[[#This Row],[Quartil (1, 2 o 3) com a 1r, últim autor o autor en correspondència]]=4),IF(Tabla3[[#This Row],[Posició autoria article indexat]]=$F$4,1,0),0)</f>
        <v>0</v>
      </c>
    </row>
    <row r="191" spans="1:15" x14ac:dyDescent="0.25">
      <c r="A191" s="199">
        <v>179</v>
      </c>
      <c r="B191" s="205"/>
      <c r="C191" s="204"/>
      <c r="D191" s="176">
        <f t="shared" si="2"/>
        <v>0</v>
      </c>
      <c r="E191" s="204"/>
      <c r="F191" s="204"/>
      <c r="G191" s="204"/>
      <c r="H191" s="206">
        <f>IFERROR(Tabla3[[#This Row],[Nombre de citesrebudes segos ISI WoK]]/(VLOOKUP(Tabla3[[#This Row],[WoS Category]],'N AQU'!$B$13:$C$55,2,0)*100),0)</f>
        <v>0</v>
      </c>
      <c r="I191" s="207">
        <f>IF(OR(Tabla3[[#This Row],[Quartil (1, 2 o 3) com a 1r, últim autor o autor en correspondència]]=1,Tabla3[[#This Row],[Quartil (1, 2 o 3) com a 1r, últim autor o autor en correspondència]]=2),IF(Tabla3[[#This Row],[Posició autoria article indexat]]=$F$2,1,0),0)</f>
        <v>0</v>
      </c>
      <c r="J191" s="207">
        <f>IF(OR(Tabla3[[#This Row],[Quartil (1, 2 o 3) com a 1r, últim autor o autor en correspondència]]=1,Tabla3[[#This Row],[Quartil (1, 2 o 3) com a 1r, últim autor o autor en correspondència]]=2),IF(Tabla3[[#This Row],[Posició autoria article indexat]]=$F$3,1,0),0)</f>
        <v>0</v>
      </c>
      <c r="K191" s="207">
        <f>IF(OR(Tabla3[[#This Row],[Quartil (1, 2 o 3) com a 1r, últim autor o autor en correspondència]]=1,Tabla3[[#This Row],[Quartil (1, 2 o 3) com a 1r, últim autor o autor en correspondència]]=2),IF(Tabla3[[#This Row],[Posició autoria article indexat]]=$F$4,1,0),0)</f>
        <v>0</v>
      </c>
      <c r="L191" s="207">
        <f>IF(AND(I191=0,K191=0,M191=0,O191=0,J191=0,N191=0),IF(Tabla3[[#This Row],[Nomès  per a publicacions no indexades JCR: altres articles o publicacions rellevants (llibres o capítols de llibres que estiguin en editorials incloses al SPI]]&lt;&gt;"",1,0),0)</f>
        <v>0</v>
      </c>
      <c r="M191" s="207">
        <f>IF(OR(Tabla3[[#This Row],[Quartil (1, 2 o 3) com a 1r, últim autor o autor en correspondència]]=3,Tabla3[[#This Row],[Quartil (1, 2 o 3) com a 1r, últim autor o autor en correspondència]]=4),IF(Tabla3[[#This Row],[Posició autoria article indexat]]=$F$2,1,0),0)</f>
        <v>0</v>
      </c>
      <c r="N191" s="207">
        <f>IF(OR(Tabla3[[#This Row],[Quartil (1, 2 o 3) com a 1r, últim autor o autor en correspondència]]=3,Tabla3[[#This Row],[Quartil (1, 2 o 3) com a 1r, últim autor o autor en correspondència]]=4),IF(Tabla3[[#This Row],[Posició autoria article indexat]]=$F$3,1,0),0)</f>
        <v>0</v>
      </c>
      <c r="O191" s="207">
        <f>IF(OR(Tabla3[[#This Row],[Quartil (1, 2 o 3) com a 1r, últim autor o autor en correspondència]]=3,Tabla3[[#This Row],[Quartil (1, 2 o 3) com a 1r, últim autor o autor en correspondència]]=4),IF(Tabla3[[#This Row],[Posició autoria article indexat]]=$F$4,1,0),0)</f>
        <v>0</v>
      </c>
    </row>
    <row r="192" spans="1:15" x14ac:dyDescent="0.25">
      <c r="A192" s="199">
        <v>180</v>
      </c>
      <c r="B192" s="205"/>
      <c r="C192" s="204"/>
      <c r="D192" s="176">
        <f t="shared" si="2"/>
        <v>0</v>
      </c>
      <c r="E192" s="204"/>
      <c r="F192" s="204"/>
      <c r="G192" s="204"/>
      <c r="H192" s="206">
        <f>IFERROR(Tabla3[[#This Row],[Nombre de citesrebudes segos ISI WoK]]/(VLOOKUP(Tabla3[[#This Row],[WoS Category]],'N AQU'!$B$13:$C$55,2,0)*100),0)</f>
        <v>0</v>
      </c>
      <c r="I192" s="207">
        <f>IF(OR(Tabla3[[#This Row],[Quartil (1, 2 o 3) com a 1r, últim autor o autor en correspondència]]=1,Tabla3[[#This Row],[Quartil (1, 2 o 3) com a 1r, últim autor o autor en correspondència]]=2),IF(Tabla3[[#This Row],[Posició autoria article indexat]]=$F$2,1,0),0)</f>
        <v>0</v>
      </c>
      <c r="J192" s="207">
        <f>IF(OR(Tabla3[[#This Row],[Quartil (1, 2 o 3) com a 1r, últim autor o autor en correspondència]]=1,Tabla3[[#This Row],[Quartil (1, 2 o 3) com a 1r, últim autor o autor en correspondència]]=2),IF(Tabla3[[#This Row],[Posició autoria article indexat]]=$F$3,1,0),0)</f>
        <v>0</v>
      </c>
      <c r="K192" s="207">
        <f>IF(OR(Tabla3[[#This Row],[Quartil (1, 2 o 3) com a 1r, últim autor o autor en correspondència]]=1,Tabla3[[#This Row],[Quartil (1, 2 o 3) com a 1r, últim autor o autor en correspondència]]=2),IF(Tabla3[[#This Row],[Posició autoria article indexat]]=$F$4,1,0),0)</f>
        <v>0</v>
      </c>
      <c r="L192" s="207">
        <f>IF(AND(I192=0,K192=0,M192=0,O192=0,J192=0,N192=0),IF(Tabla3[[#This Row],[Nomès  per a publicacions no indexades JCR: altres articles o publicacions rellevants (llibres o capítols de llibres que estiguin en editorials incloses al SPI]]&lt;&gt;"",1,0),0)</f>
        <v>0</v>
      </c>
      <c r="M192" s="207">
        <f>IF(OR(Tabla3[[#This Row],[Quartil (1, 2 o 3) com a 1r, últim autor o autor en correspondència]]=3,Tabla3[[#This Row],[Quartil (1, 2 o 3) com a 1r, últim autor o autor en correspondència]]=4),IF(Tabla3[[#This Row],[Posició autoria article indexat]]=$F$2,1,0),0)</f>
        <v>0</v>
      </c>
      <c r="N192" s="207">
        <f>IF(OR(Tabla3[[#This Row],[Quartil (1, 2 o 3) com a 1r, últim autor o autor en correspondència]]=3,Tabla3[[#This Row],[Quartil (1, 2 o 3) com a 1r, últim autor o autor en correspondència]]=4),IF(Tabla3[[#This Row],[Posició autoria article indexat]]=$F$3,1,0),0)</f>
        <v>0</v>
      </c>
      <c r="O192" s="207">
        <f>IF(OR(Tabla3[[#This Row],[Quartil (1, 2 o 3) com a 1r, últim autor o autor en correspondència]]=3,Tabla3[[#This Row],[Quartil (1, 2 o 3) com a 1r, últim autor o autor en correspondència]]=4),IF(Tabla3[[#This Row],[Posició autoria article indexat]]=$F$4,1,0),0)</f>
        <v>0</v>
      </c>
    </row>
    <row r="193" spans="1:15" x14ac:dyDescent="0.25">
      <c r="A193" s="199">
        <v>181</v>
      </c>
      <c r="B193" s="205"/>
      <c r="C193" s="204"/>
      <c r="D193" s="176">
        <f t="shared" si="2"/>
        <v>0</v>
      </c>
      <c r="E193" s="204"/>
      <c r="F193" s="204"/>
      <c r="G193" s="204"/>
      <c r="H193" s="206">
        <f>IFERROR(Tabla3[[#This Row],[Nombre de citesrebudes segos ISI WoK]]/(VLOOKUP(Tabla3[[#This Row],[WoS Category]],'N AQU'!$B$13:$C$55,2,0)*100),0)</f>
        <v>0</v>
      </c>
      <c r="I193" s="207">
        <f>IF(OR(Tabla3[[#This Row],[Quartil (1, 2 o 3) com a 1r, últim autor o autor en correspondència]]=1,Tabla3[[#This Row],[Quartil (1, 2 o 3) com a 1r, últim autor o autor en correspondència]]=2),IF(Tabla3[[#This Row],[Posició autoria article indexat]]=$F$2,1,0),0)</f>
        <v>0</v>
      </c>
      <c r="J193" s="207">
        <f>IF(OR(Tabla3[[#This Row],[Quartil (1, 2 o 3) com a 1r, últim autor o autor en correspondència]]=1,Tabla3[[#This Row],[Quartil (1, 2 o 3) com a 1r, últim autor o autor en correspondència]]=2),IF(Tabla3[[#This Row],[Posició autoria article indexat]]=$F$3,1,0),0)</f>
        <v>0</v>
      </c>
      <c r="K193" s="207">
        <f>IF(OR(Tabla3[[#This Row],[Quartil (1, 2 o 3) com a 1r, últim autor o autor en correspondència]]=1,Tabla3[[#This Row],[Quartil (1, 2 o 3) com a 1r, últim autor o autor en correspondència]]=2),IF(Tabla3[[#This Row],[Posició autoria article indexat]]=$F$4,1,0),0)</f>
        <v>0</v>
      </c>
      <c r="L193" s="207">
        <f>IF(AND(I193=0,K193=0,M193=0,O193=0,J193=0,N193=0),IF(Tabla3[[#This Row],[Nomès  per a publicacions no indexades JCR: altres articles o publicacions rellevants (llibres o capítols de llibres que estiguin en editorials incloses al SPI]]&lt;&gt;"",1,0),0)</f>
        <v>0</v>
      </c>
      <c r="M193" s="207">
        <f>IF(OR(Tabla3[[#This Row],[Quartil (1, 2 o 3) com a 1r, últim autor o autor en correspondència]]=3,Tabla3[[#This Row],[Quartil (1, 2 o 3) com a 1r, últim autor o autor en correspondència]]=4),IF(Tabla3[[#This Row],[Posició autoria article indexat]]=$F$2,1,0),0)</f>
        <v>0</v>
      </c>
      <c r="N193" s="207">
        <f>IF(OR(Tabla3[[#This Row],[Quartil (1, 2 o 3) com a 1r, últim autor o autor en correspondència]]=3,Tabla3[[#This Row],[Quartil (1, 2 o 3) com a 1r, últim autor o autor en correspondència]]=4),IF(Tabla3[[#This Row],[Posició autoria article indexat]]=$F$3,1,0),0)</f>
        <v>0</v>
      </c>
      <c r="O193" s="207">
        <f>IF(OR(Tabla3[[#This Row],[Quartil (1, 2 o 3) com a 1r, últim autor o autor en correspondència]]=3,Tabla3[[#This Row],[Quartil (1, 2 o 3) com a 1r, últim autor o autor en correspondència]]=4),IF(Tabla3[[#This Row],[Posició autoria article indexat]]=$F$4,1,0),0)</f>
        <v>0</v>
      </c>
    </row>
    <row r="194" spans="1:15" x14ac:dyDescent="0.25">
      <c r="A194" s="199">
        <v>182</v>
      </c>
      <c r="B194" s="205"/>
      <c r="C194" s="204"/>
      <c r="D194" s="176">
        <f t="shared" si="2"/>
        <v>0</v>
      </c>
      <c r="E194" s="204"/>
      <c r="F194" s="204"/>
      <c r="G194" s="204"/>
      <c r="H194" s="206">
        <f>IFERROR(Tabla3[[#This Row],[Nombre de citesrebudes segos ISI WoK]]/(VLOOKUP(Tabla3[[#This Row],[WoS Category]],'N AQU'!$B$13:$C$55,2,0)*100),0)</f>
        <v>0</v>
      </c>
      <c r="I194" s="207">
        <f>IF(OR(Tabla3[[#This Row],[Quartil (1, 2 o 3) com a 1r, últim autor o autor en correspondència]]=1,Tabla3[[#This Row],[Quartil (1, 2 o 3) com a 1r, últim autor o autor en correspondència]]=2),IF(Tabla3[[#This Row],[Posició autoria article indexat]]=$F$2,1,0),0)</f>
        <v>0</v>
      </c>
      <c r="J194" s="207">
        <f>IF(OR(Tabla3[[#This Row],[Quartil (1, 2 o 3) com a 1r, últim autor o autor en correspondència]]=1,Tabla3[[#This Row],[Quartil (1, 2 o 3) com a 1r, últim autor o autor en correspondència]]=2),IF(Tabla3[[#This Row],[Posició autoria article indexat]]=$F$3,1,0),0)</f>
        <v>0</v>
      </c>
      <c r="K194" s="207">
        <f>IF(OR(Tabla3[[#This Row],[Quartil (1, 2 o 3) com a 1r, últim autor o autor en correspondència]]=1,Tabla3[[#This Row],[Quartil (1, 2 o 3) com a 1r, últim autor o autor en correspondència]]=2),IF(Tabla3[[#This Row],[Posició autoria article indexat]]=$F$4,1,0),0)</f>
        <v>0</v>
      </c>
      <c r="L194" s="207">
        <f>IF(AND(I194=0,K194=0,M194=0,O194=0,J194=0,N194=0),IF(Tabla3[[#This Row],[Nomès  per a publicacions no indexades JCR: altres articles o publicacions rellevants (llibres o capítols de llibres que estiguin en editorials incloses al SPI]]&lt;&gt;"",1,0),0)</f>
        <v>0</v>
      </c>
      <c r="M194" s="207">
        <f>IF(OR(Tabla3[[#This Row],[Quartil (1, 2 o 3) com a 1r, últim autor o autor en correspondència]]=3,Tabla3[[#This Row],[Quartil (1, 2 o 3) com a 1r, últim autor o autor en correspondència]]=4),IF(Tabla3[[#This Row],[Posició autoria article indexat]]=$F$2,1,0),0)</f>
        <v>0</v>
      </c>
      <c r="N194" s="207">
        <f>IF(OR(Tabla3[[#This Row],[Quartil (1, 2 o 3) com a 1r, últim autor o autor en correspondència]]=3,Tabla3[[#This Row],[Quartil (1, 2 o 3) com a 1r, últim autor o autor en correspondència]]=4),IF(Tabla3[[#This Row],[Posició autoria article indexat]]=$F$3,1,0),0)</f>
        <v>0</v>
      </c>
      <c r="O194" s="207">
        <f>IF(OR(Tabla3[[#This Row],[Quartil (1, 2 o 3) com a 1r, últim autor o autor en correspondència]]=3,Tabla3[[#This Row],[Quartil (1, 2 o 3) com a 1r, últim autor o autor en correspondència]]=4),IF(Tabla3[[#This Row],[Posició autoria article indexat]]=$F$4,1,0),0)</f>
        <v>0</v>
      </c>
    </row>
    <row r="195" spans="1:15" x14ac:dyDescent="0.25">
      <c r="A195" s="199">
        <v>183</v>
      </c>
      <c r="B195" s="205"/>
      <c r="C195" s="204"/>
      <c r="D195" s="176">
        <f t="shared" si="2"/>
        <v>0</v>
      </c>
      <c r="E195" s="204"/>
      <c r="F195" s="204"/>
      <c r="G195" s="204"/>
      <c r="H195" s="206">
        <f>IFERROR(Tabla3[[#This Row],[Nombre de citesrebudes segos ISI WoK]]/(VLOOKUP(Tabla3[[#This Row],[WoS Category]],'N AQU'!$B$13:$C$55,2,0)*100),0)</f>
        <v>0</v>
      </c>
      <c r="I195" s="207">
        <f>IF(OR(Tabla3[[#This Row],[Quartil (1, 2 o 3) com a 1r, últim autor o autor en correspondència]]=1,Tabla3[[#This Row],[Quartil (1, 2 o 3) com a 1r, últim autor o autor en correspondència]]=2),IF(Tabla3[[#This Row],[Posició autoria article indexat]]=$F$2,1,0),0)</f>
        <v>0</v>
      </c>
      <c r="J195" s="207">
        <f>IF(OR(Tabla3[[#This Row],[Quartil (1, 2 o 3) com a 1r, últim autor o autor en correspondència]]=1,Tabla3[[#This Row],[Quartil (1, 2 o 3) com a 1r, últim autor o autor en correspondència]]=2),IF(Tabla3[[#This Row],[Posició autoria article indexat]]=$F$3,1,0),0)</f>
        <v>0</v>
      </c>
      <c r="K195" s="207">
        <f>IF(OR(Tabla3[[#This Row],[Quartil (1, 2 o 3) com a 1r, últim autor o autor en correspondència]]=1,Tabla3[[#This Row],[Quartil (1, 2 o 3) com a 1r, últim autor o autor en correspondència]]=2),IF(Tabla3[[#This Row],[Posició autoria article indexat]]=$F$4,1,0),0)</f>
        <v>0</v>
      </c>
      <c r="L195" s="207">
        <f>IF(AND(I195=0,K195=0,M195=0,O195=0,J195=0,N195=0),IF(Tabla3[[#This Row],[Nomès  per a publicacions no indexades JCR: altres articles o publicacions rellevants (llibres o capítols de llibres que estiguin en editorials incloses al SPI]]&lt;&gt;"",1,0),0)</f>
        <v>0</v>
      </c>
      <c r="M195" s="207">
        <f>IF(OR(Tabla3[[#This Row],[Quartil (1, 2 o 3) com a 1r, últim autor o autor en correspondència]]=3,Tabla3[[#This Row],[Quartil (1, 2 o 3) com a 1r, últim autor o autor en correspondència]]=4),IF(Tabla3[[#This Row],[Posició autoria article indexat]]=$F$2,1,0),0)</f>
        <v>0</v>
      </c>
      <c r="N195" s="207">
        <f>IF(OR(Tabla3[[#This Row],[Quartil (1, 2 o 3) com a 1r, últim autor o autor en correspondència]]=3,Tabla3[[#This Row],[Quartil (1, 2 o 3) com a 1r, últim autor o autor en correspondència]]=4),IF(Tabla3[[#This Row],[Posició autoria article indexat]]=$F$3,1,0),0)</f>
        <v>0</v>
      </c>
      <c r="O195" s="207">
        <f>IF(OR(Tabla3[[#This Row],[Quartil (1, 2 o 3) com a 1r, últim autor o autor en correspondència]]=3,Tabla3[[#This Row],[Quartil (1, 2 o 3) com a 1r, últim autor o autor en correspondència]]=4),IF(Tabla3[[#This Row],[Posició autoria article indexat]]=$F$4,1,0),0)</f>
        <v>0</v>
      </c>
    </row>
    <row r="196" spans="1:15" x14ac:dyDescent="0.25">
      <c r="A196" s="199">
        <v>184</v>
      </c>
      <c r="B196" s="205"/>
      <c r="C196" s="204"/>
      <c r="D196" s="176">
        <f t="shared" si="2"/>
        <v>0</v>
      </c>
      <c r="E196" s="204"/>
      <c r="F196" s="204"/>
      <c r="G196" s="204"/>
      <c r="H196" s="206">
        <f>IFERROR(Tabla3[[#This Row],[Nombre de citesrebudes segos ISI WoK]]/(VLOOKUP(Tabla3[[#This Row],[WoS Category]],'N AQU'!$B$13:$C$55,2,0)*100),0)</f>
        <v>0</v>
      </c>
      <c r="I196" s="207">
        <f>IF(OR(Tabla3[[#This Row],[Quartil (1, 2 o 3) com a 1r, últim autor o autor en correspondència]]=1,Tabla3[[#This Row],[Quartil (1, 2 o 3) com a 1r, últim autor o autor en correspondència]]=2),IF(Tabla3[[#This Row],[Posició autoria article indexat]]=$F$2,1,0),0)</f>
        <v>0</v>
      </c>
      <c r="J196" s="207">
        <f>IF(OR(Tabla3[[#This Row],[Quartil (1, 2 o 3) com a 1r, últim autor o autor en correspondència]]=1,Tabla3[[#This Row],[Quartil (1, 2 o 3) com a 1r, últim autor o autor en correspondència]]=2),IF(Tabla3[[#This Row],[Posició autoria article indexat]]=$F$3,1,0),0)</f>
        <v>0</v>
      </c>
      <c r="K196" s="207">
        <f>IF(OR(Tabla3[[#This Row],[Quartil (1, 2 o 3) com a 1r, últim autor o autor en correspondència]]=1,Tabla3[[#This Row],[Quartil (1, 2 o 3) com a 1r, últim autor o autor en correspondència]]=2),IF(Tabla3[[#This Row],[Posició autoria article indexat]]=$F$4,1,0),0)</f>
        <v>0</v>
      </c>
      <c r="L196" s="207">
        <f>IF(AND(I196=0,K196=0,M196=0,O196=0,J196=0,N196=0),IF(Tabla3[[#This Row],[Nomès  per a publicacions no indexades JCR: altres articles o publicacions rellevants (llibres o capítols de llibres que estiguin en editorials incloses al SPI]]&lt;&gt;"",1,0),0)</f>
        <v>0</v>
      </c>
      <c r="M196" s="207">
        <f>IF(OR(Tabla3[[#This Row],[Quartil (1, 2 o 3) com a 1r, últim autor o autor en correspondència]]=3,Tabla3[[#This Row],[Quartil (1, 2 o 3) com a 1r, últim autor o autor en correspondència]]=4),IF(Tabla3[[#This Row],[Posició autoria article indexat]]=$F$2,1,0),0)</f>
        <v>0</v>
      </c>
      <c r="N196" s="207">
        <f>IF(OR(Tabla3[[#This Row],[Quartil (1, 2 o 3) com a 1r, últim autor o autor en correspondència]]=3,Tabla3[[#This Row],[Quartil (1, 2 o 3) com a 1r, últim autor o autor en correspondència]]=4),IF(Tabla3[[#This Row],[Posició autoria article indexat]]=$F$3,1,0),0)</f>
        <v>0</v>
      </c>
      <c r="O196" s="207">
        <f>IF(OR(Tabla3[[#This Row],[Quartil (1, 2 o 3) com a 1r, últim autor o autor en correspondència]]=3,Tabla3[[#This Row],[Quartil (1, 2 o 3) com a 1r, últim autor o autor en correspondència]]=4),IF(Tabla3[[#This Row],[Posició autoria article indexat]]=$F$4,1,0),0)</f>
        <v>0</v>
      </c>
    </row>
    <row r="197" spans="1:15" x14ac:dyDescent="0.25">
      <c r="A197" s="199">
        <v>185</v>
      </c>
      <c r="B197" s="205"/>
      <c r="C197" s="204"/>
      <c r="D197" s="176">
        <f t="shared" si="2"/>
        <v>0</v>
      </c>
      <c r="E197" s="204"/>
      <c r="F197" s="204"/>
      <c r="G197" s="204"/>
      <c r="H197" s="206">
        <f>IFERROR(Tabla3[[#This Row],[Nombre de citesrebudes segos ISI WoK]]/(VLOOKUP(Tabla3[[#This Row],[WoS Category]],'N AQU'!$B$13:$C$55,2,0)*100),0)</f>
        <v>0</v>
      </c>
      <c r="I197" s="207">
        <f>IF(OR(Tabla3[[#This Row],[Quartil (1, 2 o 3) com a 1r, últim autor o autor en correspondència]]=1,Tabla3[[#This Row],[Quartil (1, 2 o 3) com a 1r, últim autor o autor en correspondència]]=2),IF(Tabla3[[#This Row],[Posició autoria article indexat]]=$F$2,1,0),0)</f>
        <v>0</v>
      </c>
      <c r="J197" s="207">
        <f>IF(OR(Tabla3[[#This Row],[Quartil (1, 2 o 3) com a 1r, últim autor o autor en correspondència]]=1,Tabla3[[#This Row],[Quartil (1, 2 o 3) com a 1r, últim autor o autor en correspondència]]=2),IF(Tabla3[[#This Row],[Posició autoria article indexat]]=$F$3,1,0),0)</f>
        <v>0</v>
      </c>
      <c r="K197" s="207">
        <f>IF(OR(Tabla3[[#This Row],[Quartil (1, 2 o 3) com a 1r, últim autor o autor en correspondència]]=1,Tabla3[[#This Row],[Quartil (1, 2 o 3) com a 1r, últim autor o autor en correspondència]]=2),IF(Tabla3[[#This Row],[Posició autoria article indexat]]=$F$4,1,0),0)</f>
        <v>0</v>
      </c>
      <c r="L197" s="207">
        <f>IF(AND(I197=0,K197=0,M197=0,O197=0,J197=0,N197=0),IF(Tabla3[[#This Row],[Nomès  per a publicacions no indexades JCR: altres articles o publicacions rellevants (llibres o capítols de llibres que estiguin en editorials incloses al SPI]]&lt;&gt;"",1,0),0)</f>
        <v>0</v>
      </c>
      <c r="M197" s="207">
        <f>IF(OR(Tabla3[[#This Row],[Quartil (1, 2 o 3) com a 1r, últim autor o autor en correspondència]]=3,Tabla3[[#This Row],[Quartil (1, 2 o 3) com a 1r, últim autor o autor en correspondència]]=4),IF(Tabla3[[#This Row],[Posició autoria article indexat]]=$F$2,1,0),0)</f>
        <v>0</v>
      </c>
      <c r="N197" s="207">
        <f>IF(OR(Tabla3[[#This Row],[Quartil (1, 2 o 3) com a 1r, últim autor o autor en correspondència]]=3,Tabla3[[#This Row],[Quartil (1, 2 o 3) com a 1r, últim autor o autor en correspondència]]=4),IF(Tabla3[[#This Row],[Posició autoria article indexat]]=$F$3,1,0),0)</f>
        <v>0</v>
      </c>
      <c r="O197" s="207">
        <f>IF(OR(Tabla3[[#This Row],[Quartil (1, 2 o 3) com a 1r, últim autor o autor en correspondència]]=3,Tabla3[[#This Row],[Quartil (1, 2 o 3) com a 1r, últim autor o autor en correspondència]]=4),IF(Tabla3[[#This Row],[Posició autoria article indexat]]=$F$4,1,0),0)</f>
        <v>0</v>
      </c>
    </row>
    <row r="198" spans="1:15" x14ac:dyDescent="0.25">
      <c r="A198" s="199">
        <v>186</v>
      </c>
      <c r="B198" s="205"/>
      <c r="C198" s="204"/>
      <c r="D198" s="176">
        <f t="shared" si="2"/>
        <v>0</v>
      </c>
      <c r="E198" s="204"/>
      <c r="F198" s="204"/>
      <c r="G198" s="204"/>
      <c r="H198" s="206">
        <f>IFERROR(Tabla3[[#This Row],[Nombre de citesrebudes segos ISI WoK]]/(VLOOKUP(Tabla3[[#This Row],[WoS Category]],'N AQU'!$B$13:$C$55,2,0)*100),0)</f>
        <v>0</v>
      </c>
      <c r="I198" s="207">
        <f>IF(OR(Tabla3[[#This Row],[Quartil (1, 2 o 3) com a 1r, últim autor o autor en correspondència]]=1,Tabla3[[#This Row],[Quartil (1, 2 o 3) com a 1r, últim autor o autor en correspondència]]=2),IF(Tabla3[[#This Row],[Posició autoria article indexat]]=$F$2,1,0),0)</f>
        <v>0</v>
      </c>
      <c r="J198" s="207">
        <f>IF(OR(Tabla3[[#This Row],[Quartil (1, 2 o 3) com a 1r, últim autor o autor en correspondència]]=1,Tabla3[[#This Row],[Quartil (1, 2 o 3) com a 1r, últim autor o autor en correspondència]]=2),IF(Tabla3[[#This Row],[Posició autoria article indexat]]=$F$3,1,0),0)</f>
        <v>0</v>
      </c>
      <c r="K198" s="207">
        <f>IF(OR(Tabla3[[#This Row],[Quartil (1, 2 o 3) com a 1r, últim autor o autor en correspondència]]=1,Tabla3[[#This Row],[Quartil (1, 2 o 3) com a 1r, últim autor o autor en correspondència]]=2),IF(Tabla3[[#This Row],[Posició autoria article indexat]]=$F$4,1,0),0)</f>
        <v>0</v>
      </c>
      <c r="L198" s="207">
        <f>IF(AND(I198=0,K198=0,M198=0,O198=0,J198=0,N198=0),IF(Tabla3[[#This Row],[Nomès  per a publicacions no indexades JCR: altres articles o publicacions rellevants (llibres o capítols de llibres que estiguin en editorials incloses al SPI]]&lt;&gt;"",1,0),0)</f>
        <v>0</v>
      </c>
      <c r="M198" s="207">
        <f>IF(OR(Tabla3[[#This Row],[Quartil (1, 2 o 3) com a 1r, últim autor o autor en correspondència]]=3,Tabla3[[#This Row],[Quartil (1, 2 o 3) com a 1r, últim autor o autor en correspondència]]=4),IF(Tabla3[[#This Row],[Posició autoria article indexat]]=$F$2,1,0),0)</f>
        <v>0</v>
      </c>
      <c r="N198" s="207">
        <f>IF(OR(Tabla3[[#This Row],[Quartil (1, 2 o 3) com a 1r, últim autor o autor en correspondència]]=3,Tabla3[[#This Row],[Quartil (1, 2 o 3) com a 1r, últim autor o autor en correspondència]]=4),IF(Tabla3[[#This Row],[Posició autoria article indexat]]=$F$3,1,0),0)</f>
        <v>0</v>
      </c>
      <c r="O198" s="207">
        <f>IF(OR(Tabla3[[#This Row],[Quartil (1, 2 o 3) com a 1r, últim autor o autor en correspondència]]=3,Tabla3[[#This Row],[Quartil (1, 2 o 3) com a 1r, últim autor o autor en correspondència]]=4),IF(Tabla3[[#This Row],[Posició autoria article indexat]]=$F$4,1,0),0)</f>
        <v>0</v>
      </c>
    </row>
    <row r="199" spans="1:15" x14ac:dyDescent="0.25">
      <c r="A199" s="199">
        <v>187</v>
      </c>
      <c r="B199" s="205"/>
      <c r="C199" s="204"/>
      <c r="D199" s="176">
        <f t="shared" si="2"/>
        <v>0</v>
      </c>
      <c r="E199" s="204"/>
      <c r="F199" s="204"/>
      <c r="G199" s="204"/>
      <c r="H199" s="206">
        <f>IFERROR(Tabla3[[#This Row],[Nombre de citesrebudes segos ISI WoK]]/(VLOOKUP(Tabla3[[#This Row],[WoS Category]],'N AQU'!$B$13:$C$55,2,0)*100),0)</f>
        <v>0</v>
      </c>
      <c r="I199" s="207">
        <f>IF(OR(Tabla3[[#This Row],[Quartil (1, 2 o 3) com a 1r, últim autor o autor en correspondència]]=1,Tabla3[[#This Row],[Quartil (1, 2 o 3) com a 1r, últim autor o autor en correspondència]]=2),IF(Tabla3[[#This Row],[Posició autoria article indexat]]=$F$2,1,0),0)</f>
        <v>0</v>
      </c>
      <c r="J199" s="207">
        <f>IF(OR(Tabla3[[#This Row],[Quartil (1, 2 o 3) com a 1r, últim autor o autor en correspondència]]=1,Tabla3[[#This Row],[Quartil (1, 2 o 3) com a 1r, últim autor o autor en correspondència]]=2),IF(Tabla3[[#This Row],[Posició autoria article indexat]]=$F$3,1,0),0)</f>
        <v>0</v>
      </c>
      <c r="K199" s="207">
        <f>IF(OR(Tabla3[[#This Row],[Quartil (1, 2 o 3) com a 1r, últim autor o autor en correspondència]]=1,Tabla3[[#This Row],[Quartil (1, 2 o 3) com a 1r, últim autor o autor en correspondència]]=2),IF(Tabla3[[#This Row],[Posició autoria article indexat]]=$F$4,1,0),0)</f>
        <v>0</v>
      </c>
      <c r="L199" s="207">
        <f>IF(AND(I199=0,K199=0,M199=0,O199=0,J199=0,N199=0),IF(Tabla3[[#This Row],[Nomès  per a publicacions no indexades JCR: altres articles o publicacions rellevants (llibres o capítols de llibres que estiguin en editorials incloses al SPI]]&lt;&gt;"",1,0),0)</f>
        <v>0</v>
      </c>
      <c r="M199" s="207">
        <f>IF(OR(Tabla3[[#This Row],[Quartil (1, 2 o 3) com a 1r, últim autor o autor en correspondència]]=3,Tabla3[[#This Row],[Quartil (1, 2 o 3) com a 1r, últim autor o autor en correspondència]]=4),IF(Tabla3[[#This Row],[Posició autoria article indexat]]=$F$2,1,0),0)</f>
        <v>0</v>
      </c>
      <c r="N199" s="207">
        <f>IF(OR(Tabla3[[#This Row],[Quartil (1, 2 o 3) com a 1r, últim autor o autor en correspondència]]=3,Tabla3[[#This Row],[Quartil (1, 2 o 3) com a 1r, últim autor o autor en correspondència]]=4),IF(Tabla3[[#This Row],[Posició autoria article indexat]]=$F$3,1,0),0)</f>
        <v>0</v>
      </c>
      <c r="O199" s="207">
        <f>IF(OR(Tabla3[[#This Row],[Quartil (1, 2 o 3) com a 1r, últim autor o autor en correspondència]]=3,Tabla3[[#This Row],[Quartil (1, 2 o 3) com a 1r, últim autor o autor en correspondència]]=4),IF(Tabla3[[#This Row],[Posició autoria article indexat]]=$F$4,1,0),0)</f>
        <v>0</v>
      </c>
    </row>
    <row r="200" spans="1:15" x14ac:dyDescent="0.25">
      <c r="A200" s="199">
        <v>188</v>
      </c>
      <c r="B200" s="205"/>
      <c r="C200" s="204"/>
      <c r="D200" s="176">
        <f t="shared" si="2"/>
        <v>0</v>
      </c>
      <c r="E200" s="204"/>
      <c r="F200" s="204"/>
      <c r="G200" s="204"/>
      <c r="H200" s="206">
        <f>IFERROR(Tabla3[[#This Row],[Nombre de citesrebudes segos ISI WoK]]/(VLOOKUP(Tabla3[[#This Row],[WoS Category]],'N AQU'!$B$13:$C$55,2,0)*100),0)</f>
        <v>0</v>
      </c>
      <c r="I200" s="207">
        <f>IF(OR(Tabla3[[#This Row],[Quartil (1, 2 o 3) com a 1r, últim autor o autor en correspondència]]=1,Tabla3[[#This Row],[Quartil (1, 2 o 3) com a 1r, últim autor o autor en correspondència]]=2),IF(Tabla3[[#This Row],[Posició autoria article indexat]]=$F$2,1,0),0)</f>
        <v>0</v>
      </c>
      <c r="J200" s="207">
        <f>IF(OR(Tabla3[[#This Row],[Quartil (1, 2 o 3) com a 1r, últim autor o autor en correspondència]]=1,Tabla3[[#This Row],[Quartil (1, 2 o 3) com a 1r, últim autor o autor en correspondència]]=2),IF(Tabla3[[#This Row],[Posició autoria article indexat]]=$F$3,1,0),0)</f>
        <v>0</v>
      </c>
      <c r="K200" s="207">
        <f>IF(OR(Tabla3[[#This Row],[Quartil (1, 2 o 3) com a 1r, últim autor o autor en correspondència]]=1,Tabla3[[#This Row],[Quartil (1, 2 o 3) com a 1r, últim autor o autor en correspondència]]=2),IF(Tabla3[[#This Row],[Posició autoria article indexat]]=$F$4,1,0),0)</f>
        <v>0</v>
      </c>
      <c r="L200" s="207">
        <f>IF(AND(I200=0,K200=0,M200=0,O200=0,J200=0,N200=0),IF(Tabla3[[#This Row],[Nomès  per a publicacions no indexades JCR: altres articles o publicacions rellevants (llibres o capítols de llibres que estiguin en editorials incloses al SPI]]&lt;&gt;"",1,0),0)</f>
        <v>0</v>
      </c>
      <c r="M200" s="207">
        <f>IF(OR(Tabla3[[#This Row],[Quartil (1, 2 o 3) com a 1r, últim autor o autor en correspondència]]=3,Tabla3[[#This Row],[Quartil (1, 2 o 3) com a 1r, últim autor o autor en correspondència]]=4),IF(Tabla3[[#This Row],[Posició autoria article indexat]]=$F$2,1,0),0)</f>
        <v>0</v>
      </c>
      <c r="N200" s="207">
        <f>IF(OR(Tabla3[[#This Row],[Quartil (1, 2 o 3) com a 1r, últim autor o autor en correspondència]]=3,Tabla3[[#This Row],[Quartil (1, 2 o 3) com a 1r, últim autor o autor en correspondència]]=4),IF(Tabla3[[#This Row],[Posició autoria article indexat]]=$F$3,1,0),0)</f>
        <v>0</v>
      </c>
      <c r="O200" s="207">
        <f>IF(OR(Tabla3[[#This Row],[Quartil (1, 2 o 3) com a 1r, últim autor o autor en correspondència]]=3,Tabla3[[#This Row],[Quartil (1, 2 o 3) com a 1r, últim autor o autor en correspondència]]=4),IF(Tabla3[[#This Row],[Posició autoria article indexat]]=$F$4,1,0),0)</f>
        <v>0</v>
      </c>
    </row>
    <row r="201" spans="1:15" x14ac:dyDescent="0.25">
      <c r="A201" s="199">
        <v>189</v>
      </c>
      <c r="B201" s="205"/>
      <c r="C201" s="204"/>
      <c r="D201" s="176">
        <f t="shared" si="2"/>
        <v>0</v>
      </c>
      <c r="E201" s="204"/>
      <c r="F201" s="204"/>
      <c r="G201" s="204"/>
      <c r="H201" s="206">
        <f>IFERROR(Tabla3[[#This Row],[Nombre de citesrebudes segos ISI WoK]]/(VLOOKUP(Tabla3[[#This Row],[WoS Category]],'N AQU'!$B$13:$C$55,2,0)*100),0)</f>
        <v>0</v>
      </c>
      <c r="I201" s="207">
        <f>IF(OR(Tabla3[[#This Row],[Quartil (1, 2 o 3) com a 1r, últim autor o autor en correspondència]]=1,Tabla3[[#This Row],[Quartil (1, 2 o 3) com a 1r, últim autor o autor en correspondència]]=2),IF(Tabla3[[#This Row],[Posició autoria article indexat]]=$F$2,1,0),0)</f>
        <v>0</v>
      </c>
      <c r="J201" s="207">
        <f>IF(OR(Tabla3[[#This Row],[Quartil (1, 2 o 3) com a 1r, últim autor o autor en correspondència]]=1,Tabla3[[#This Row],[Quartil (1, 2 o 3) com a 1r, últim autor o autor en correspondència]]=2),IF(Tabla3[[#This Row],[Posició autoria article indexat]]=$F$3,1,0),0)</f>
        <v>0</v>
      </c>
      <c r="K201" s="207">
        <f>IF(OR(Tabla3[[#This Row],[Quartil (1, 2 o 3) com a 1r, últim autor o autor en correspondència]]=1,Tabla3[[#This Row],[Quartil (1, 2 o 3) com a 1r, últim autor o autor en correspondència]]=2),IF(Tabla3[[#This Row],[Posició autoria article indexat]]=$F$4,1,0),0)</f>
        <v>0</v>
      </c>
      <c r="L201" s="207">
        <f>IF(AND(I201=0,K201=0,M201=0,O201=0,J201=0,N201=0),IF(Tabla3[[#This Row],[Nomès  per a publicacions no indexades JCR: altres articles o publicacions rellevants (llibres o capítols de llibres que estiguin en editorials incloses al SPI]]&lt;&gt;"",1,0),0)</f>
        <v>0</v>
      </c>
      <c r="M201" s="207">
        <f>IF(OR(Tabla3[[#This Row],[Quartil (1, 2 o 3) com a 1r, últim autor o autor en correspondència]]=3,Tabla3[[#This Row],[Quartil (1, 2 o 3) com a 1r, últim autor o autor en correspondència]]=4),IF(Tabla3[[#This Row],[Posició autoria article indexat]]=$F$2,1,0),0)</f>
        <v>0</v>
      </c>
      <c r="N201" s="207">
        <f>IF(OR(Tabla3[[#This Row],[Quartil (1, 2 o 3) com a 1r, últim autor o autor en correspondència]]=3,Tabla3[[#This Row],[Quartil (1, 2 o 3) com a 1r, últim autor o autor en correspondència]]=4),IF(Tabla3[[#This Row],[Posició autoria article indexat]]=$F$3,1,0),0)</f>
        <v>0</v>
      </c>
      <c r="O201" s="207">
        <f>IF(OR(Tabla3[[#This Row],[Quartil (1, 2 o 3) com a 1r, últim autor o autor en correspondència]]=3,Tabla3[[#This Row],[Quartil (1, 2 o 3) com a 1r, últim autor o autor en correspondència]]=4),IF(Tabla3[[#This Row],[Posició autoria article indexat]]=$F$4,1,0),0)</f>
        <v>0</v>
      </c>
    </row>
    <row r="202" spans="1:15" x14ac:dyDescent="0.25">
      <c r="A202" s="199">
        <v>190</v>
      </c>
      <c r="B202" s="205"/>
      <c r="C202" s="204"/>
      <c r="D202" s="176">
        <f t="shared" si="2"/>
        <v>0</v>
      </c>
      <c r="E202" s="204"/>
      <c r="F202" s="204"/>
      <c r="G202" s="204"/>
      <c r="H202" s="206">
        <f>IFERROR(Tabla3[[#This Row],[Nombre de citesrebudes segos ISI WoK]]/(VLOOKUP(Tabla3[[#This Row],[WoS Category]],'N AQU'!$B$13:$C$55,2,0)*100),0)</f>
        <v>0</v>
      </c>
      <c r="I202" s="207">
        <f>IF(OR(Tabla3[[#This Row],[Quartil (1, 2 o 3) com a 1r, últim autor o autor en correspondència]]=1,Tabla3[[#This Row],[Quartil (1, 2 o 3) com a 1r, últim autor o autor en correspondència]]=2),IF(Tabla3[[#This Row],[Posició autoria article indexat]]=$F$2,1,0),0)</f>
        <v>0</v>
      </c>
      <c r="J202" s="207">
        <f>IF(OR(Tabla3[[#This Row],[Quartil (1, 2 o 3) com a 1r, últim autor o autor en correspondència]]=1,Tabla3[[#This Row],[Quartil (1, 2 o 3) com a 1r, últim autor o autor en correspondència]]=2),IF(Tabla3[[#This Row],[Posició autoria article indexat]]=$F$3,1,0),0)</f>
        <v>0</v>
      </c>
      <c r="K202" s="207">
        <f>IF(OR(Tabla3[[#This Row],[Quartil (1, 2 o 3) com a 1r, últim autor o autor en correspondència]]=1,Tabla3[[#This Row],[Quartil (1, 2 o 3) com a 1r, últim autor o autor en correspondència]]=2),IF(Tabla3[[#This Row],[Posició autoria article indexat]]=$F$4,1,0),0)</f>
        <v>0</v>
      </c>
      <c r="L202" s="207">
        <f>IF(AND(I202=0,K202=0,M202=0,O202=0,J202=0,N202=0),IF(Tabla3[[#This Row],[Nomès  per a publicacions no indexades JCR: altres articles o publicacions rellevants (llibres o capítols de llibres que estiguin en editorials incloses al SPI]]&lt;&gt;"",1,0),0)</f>
        <v>0</v>
      </c>
      <c r="M202" s="207">
        <f>IF(OR(Tabla3[[#This Row],[Quartil (1, 2 o 3) com a 1r, últim autor o autor en correspondència]]=3,Tabla3[[#This Row],[Quartil (1, 2 o 3) com a 1r, últim autor o autor en correspondència]]=4),IF(Tabla3[[#This Row],[Posició autoria article indexat]]=$F$2,1,0),0)</f>
        <v>0</v>
      </c>
      <c r="N202" s="207">
        <f>IF(OR(Tabla3[[#This Row],[Quartil (1, 2 o 3) com a 1r, últim autor o autor en correspondència]]=3,Tabla3[[#This Row],[Quartil (1, 2 o 3) com a 1r, últim autor o autor en correspondència]]=4),IF(Tabla3[[#This Row],[Posició autoria article indexat]]=$F$3,1,0),0)</f>
        <v>0</v>
      </c>
      <c r="O202" s="207">
        <f>IF(OR(Tabla3[[#This Row],[Quartil (1, 2 o 3) com a 1r, últim autor o autor en correspondència]]=3,Tabla3[[#This Row],[Quartil (1, 2 o 3) com a 1r, últim autor o autor en correspondència]]=4),IF(Tabla3[[#This Row],[Posició autoria article indexat]]=$F$4,1,0),0)</f>
        <v>0</v>
      </c>
    </row>
    <row r="203" spans="1:15" x14ac:dyDescent="0.25">
      <c r="A203" s="199">
        <v>191</v>
      </c>
      <c r="B203" s="205"/>
      <c r="C203" s="204"/>
      <c r="D203" s="176">
        <f t="shared" si="2"/>
        <v>0</v>
      </c>
      <c r="E203" s="204"/>
      <c r="F203" s="204"/>
      <c r="G203" s="204"/>
      <c r="H203" s="206">
        <f>IFERROR(Tabla3[[#This Row],[Nombre de citesrebudes segos ISI WoK]]/(VLOOKUP(Tabla3[[#This Row],[WoS Category]],'N AQU'!$B$13:$C$55,2,0)*100),0)</f>
        <v>0</v>
      </c>
      <c r="I203" s="207">
        <f>IF(OR(Tabla3[[#This Row],[Quartil (1, 2 o 3) com a 1r, últim autor o autor en correspondència]]=1,Tabla3[[#This Row],[Quartil (1, 2 o 3) com a 1r, últim autor o autor en correspondència]]=2),IF(Tabla3[[#This Row],[Posició autoria article indexat]]=$F$2,1,0),0)</f>
        <v>0</v>
      </c>
      <c r="J203" s="207">
        <f>IF(OR(Tabla3[[#This Row],[Quartil (1, 2 o 3) com a 1r, últim autor o autor en correspondència]]=1,Tabla3[[#This Row],[Quartil (1, 2 o 3) com a 1r, últim autor o autor en correspondència]]=2),IF(Tabla3[[#This Row],[Posició autoria article indexat]]=$F$3,1,0),0)</f>
        <v>0</v>
      </c>
      <c r="K203" s="207">
        <f>IF(OR(Tabla3[[#This Row],[Quartil (1, 2 o 3) com a 1r, últim autor o autor en correspondència]]=1,Tabla3[[#This Row],[Quartil (1, 2 o 3) com a 1r, últim autor o autor en correspondència]]=2),IF(Tabla3[[#This Row],[Posició autoria article indexat]]=$F$4,1,0),0)</f>
        <v>0</v>
      </c>
      <c r="L203" s="207">
        <f>IF(AND(I203=0,K203=0,M203=0,O203=0,J203=0,N203=0),IF(Tabla3[[#This Row],[Nomès  per a publicacions no indexades JCR: altres articles o publicacions rellevants (llibres o capítols de llibres que estiguin en editorials incloses al SPI]]&lt;&gt;"",1,0),0)</f>
        <v>0</v>
      </c>
      <c r="M203" s="207">
        <f>IF(OR(Tabla3[[#This Row],[Quartil (1, 2 o 3) com a 1r, últim autor o autor en correspondència]]=3,Tabla3[[#This Row],[Quartil (1, 2 o 3) com a 1r, últim autor o autor en correspondència]]=4),IF(Tabla3[[#This Row],[Posició autoria article indexat]]=$F$2,1,0),0)</f>
        <v>0</v>
      </c>
      <c r="N203" s="207">
        <f>IF(OR(Tabla3[[#This Row],[Quartil (1, 2 o 3) com a 1r, últim autor o autor en correspondència]]=3,Tabla3[[#This Row],[Quartil (1, 2 o 3) com a 1r, últim autor o autor en correspondència]]=4),IF(Tabla3[[#This Row],[Posició autoria article indexat]]=$F$3,1,0),0)</f>
        <v>0</v>
      </c>
      <c r="O203" s="207">
        <f>IF(OR(Tabla3[[#This Row],[Quartil (1, 2 o 3) com a 1r, últim autor o autor en correspondència]]=3,Tabla3[[#This Row],[Quartil (1, 2 o 3) com a 1r, últim autor o autor en correspondència]]=4),IF(Tabla3[[#This Row],[Posició autoria article indexat]]=$F$4,1,0),0)</f>
        <v>0</v>
      </c>
    </row>
    <row r="204" spans="1:15" x14ac:dyDescent="0.25">
      <c r="A204" s="199">
        <v>192</v>
      </c>
      <c r="B204" s="205"/>
      <c r="C204" s="204"/>
      <c r="D204" s="176">
        <f t="shared" si="2"/>
        <v>0</v>
      </c>
      <c r="E204" s="204"/>
      <c r="F204" s="204"/>
      <c r="G204" s="204"/>
      <c r="H204" s="206">
        <f>IFERROR(Tabla3[[#This Row],[Nombre de citesrebudes segos ISI WoK]]/(VLOOKUP(Tabla3[[#This Row],[WoS Category]],'N AQU'!$B$13:$C$55,2,0)*100),0)</f>
        <v>0</v>
      </c>
      <c r="I204" s="207">
        <f>IF(OR(Tabla3[[#This Row],[Quartil (1, 2 o 3) com a 1r, últim autor o autor en correspondència]]=1,Tabla3[[#This Row],[Quartil (1, 2 o 3) com a 1r, últim autor o autor en correspondència]]=2),IF(Tabla3[[#This Row],[Posició autoria article indexat]]=$F$2,1,0),0)</f>
        <v>0</v>
      </c>
      <c r="J204" s="207">
        <f>IF(OR(Tabla3[[#This Row],[Quartil (1, 2 o 3) com a 1r, últim autor o autor en correspondència]]=1,Tabla3[[#This Row],[Quartil (1, 2 o 3) com a 1r, últim autor o autor en correspondència]]=2),IF(Tabla3[[#This Row],[Posició autoria article indexat]]=$F$3,1,0),0)</f>
        <v>0</v>
      </c>
      <c r="K204" s="207">
        <f>IF(OR(Tabla3[[#This Row],[Quartil (1, 2 o 3) com a 1r, últim autor o autor en correspondència]]=1,Tabla3[[#This Row],[Quartil (1, 2 o 3) com a 1r, últim autor o autor en correspondència]]=2),IF(Tabla3[[#This Row],[Posició autoria article indexat]]=$F$4,1,0),0)</f>
        <v>0</v>
      </c>
      <c r="L204" s="207">
        <f>IF(AND(I204=0,K204=0,M204=0,O204=0,J204=0,N204=0),IF(Tabla3[[#This Row],[Nomès  per a publicacions no indexades JCR: altres articles o publicacions rellevants (llibres o capítols de llibres que estiguin en editorials incloses al SPI]]&lt;&gt;"",1,0),0)</f>
        <v>0</v>
      </c>
      <c r="M204" s="207">
        <f>IF(OR(Tabla3[[#This Row],[Quartil (1, 2 o 3) com a 1r, últim autor o autor en correspondència]]=3,Tabla3[[#This Row],[Quartil (1, 2 o 3) com a 1r, últim autor o autor en correspondència]]=4),IF(Tabla3[[#This Row],[Posició autoria article indexat]]=$F$2,1,0),0)</f>
        <v>0</v>
      </c>
      <c r="N204" s="207">
        <f>IF(OR(Tabla3[[#This Row],[Quartil (1, 2 o 3) com a 1r, últim autor o autor en correspondència]]=3,Tabla3[[#This Row],[Quartil (1, 2 o 3) com a 1r, últim autor o autor en correspondència]]=4),IF(Tabla3[[#This Row],[Posició autoria article indexat]]=$F$3,1,0),0)</f>
        <v>0</v>
      </c>
      <c r="O204" s="207">
        <f>IF(OR(Tabla3[[#This Row],[Quartil (1, 2 o 3) com a 1r, últim autor o autor en correspondència]]=3,Tabla3[[#This Row],[Quartil (1, 2 o 3) com a 1r, últim autor o autor en correspondència]]=4),IF(Tabla3[[#This Row],[Posició autoria article indexat]]=$F$4,1,0),0)</f>
        <v>0</v>
      </c>
    </row>
    <row r="205" spans="1:15" x14ac:dyDescent="0.25">
      <c r="A205" s="199">
        <v>193</v>
      </c>
      <c r="B205" s="205"/>
      <c r="C205" s="204"/>
      <c r="D205" s="176">
        <f t="shared" si="2"/>
        <v>0</v>
      </c>
      <c r="E205" s="204"/>
      <c r="F205" s="204"/>
      <c r="G205" s="204"/>
      <c r="H205" s="206">
        <f>IFERROR(Tabla3[[#This Row],[Nombre de citesrebudes segos ISI WoK]]/(VLOOKUP(Tabla3[[#This Row],[WoS Category]],'N AQU'!$B$13:$C$55,2,0)*100),0)</f>
        <v>0</v>
      </c>
      <c r="I205" s="207">
        <f>IF(OR(Tabla3[[#This Row],[Quartil (1, 2 o 3) com a 1r, últim autor o autor en correspondència]]=1,Tabla3[[#This Row],[Quartil (1, 2 o 3) com a 1r, últim autor o autor en correspondència]]=2),IF(Tabla3[[#This Row],[Posició autoria article indexat]]=$F$2,1,0),0)</f>
        <v>0</v>
      </c>
      <c r="J205" s="207">
        <f>IF(OR(Tabla3[[#This Row],[Quartil (1, 2 o 3) com a 1r, últim autor o autor en correspondència]]=1,Tabla3[[#This Row],[Quartil (1, 2 o 3) com a 1r, últim autor o autor en correspondència]]=2),IF(Tabla3[[#This Row],[Posició autoria article indexat]]=$F$3,1,0),0)</f>
        <v>0</v>
      </c>
      <c r="K205" s="207">
        <f>IF(OR(Tabla3[[#This Row],[Quartil (1, 2 o 3) com a 1r, últim autor o autor en correspondència]]=1,Tabla3[[#This Row],[Quartil (1, 2 o 3) com a 1r, últim autor o autor en correspondència]]=2),IF(Tabla3[[#This Row],[Posició autoria article indexat]]=$F$4,1,0),0)</f>
        <v>0</v>
      </c>
      <c r="L205" s="207">
        <f>IF(AND(I205=0,K205=0,M205=0,O205=0,J205=0,N205=0),IF(Tabla3[[#This Row],[Nomès  per a publicacions no indexades JCR: altres articles o publicacions rellevants (llibres o capítols de llibres que estiguin en editorials incloses al SPI]]&lt;&gt;"",1,0),0)</f>
        <v>0</v>
      </c>
      <c r="M205" s="207">
        <f>IF(OR(Tabla3[[#This Row],[Quartil (1, 2 o 3) com a 1r, últim autor o autor en correspondència]]=3,Tabla3[[#This Row],[Quartil (1, 2 o 3) com a 1r, últim autor o autor en correspondència]]=4),IF(Tabla3[[#This Row],[Posició autoria article indexat]]=$F$2,1,0),0)</f>
        <v>0</v>
      </c>
      <c r="N205" s="207">
        <f>IF(OR(Tabla3[[#This Row],[Quartil (1, 2 o 3) com a 1r, últim autor o autor en correspondència]]=3,Tabla3[[#This Row],[Quartil (1, 2 o 3) com a 1r, últim autor o autor en correspondència]]=4),IF(Tabla3[[#This Row],[Posició autoria article indexat]]=$F$3,1,0),0)</f>
        <v>0</v>
      </c>
      <c r="O205" s="207">
        <f>IF(OR(Tabla3[[#This Row],[Quartil (1, 2 o 3) com a 1r, últim autor o autor en correspondència]]=3,Tabla3[[#This Row],[Quartil (1, 2 o 3) com a 1r, últim autor o autor en correspondència]]=4),IF(Tabla3[[#This Row],[Posició autoria article indexat]]=$F$4,1,0),0)</f>
        <v>0</v>
      </c>
    </row>
    <row r="206" spans="1:15" x14ac:dyDescent="0.25">
      <c r="A206" s="199">
        <v>194</v>
      </c>
      <c r="B206" s="205"/>
      <c r="C206" s="204"/>
      <c r="D206" s="176">
        <f t="shared" si="2"/>
        <v>0</v>
      </c>
      <c r="E206" s="204"/>
      <c r="F206" s="204"/>
      <c r="G206" s="204"/>
      <c r="H206" s="206">
        <f>IFERROR(Tabla3[[#This Row],[Nombre de citesrebudes segos ISI WoK]]/(VLOOKUP(Tabla3[[#This Row],[WoS Category]],'N AQU'!$B$13:$C$55,2,0)*100),0)</f>
        <v>0</v>
      </c>
      <c r="I206" s="207">
        <f>IF(OR(Tabla3[[#This Row],[Quartil (1, 2 o 3) com a 1r, últim autor o autor en correspondència]]=1,Tabla3[[#This Row],[Quartil (1, 2 o 3) com a 1r, últim autor o autor en correspondència]]=2),IF(Tabla3[[#This Row],[Posició autoria article indexat]]=$F$2,1,0),0)</f>
        <v>0</v>
      </c>
      <c r="J206" s="207">
        <f>IF(OR(Tabla3[[#This Row],[Quartil (1, 2 o 3) com a 1r, últim autor o autor en correspondència]]=1,Tabla3[[#This Row],[Quartil (1, 2 o 3) com a 1r, últim autor o autor en correspondència]]=2),IF(Tabla3[[#This Row],[Posició autoria article indexat]]=$F$3,1,0),0)</f>
        <v>0</v>
      </c>
      <c r="K206" s="207">
        <f>IF(OR(Tabla3[[#This Row],[Quartil (1, 2 o 3) com a 1r, últim autor o autor en correspondència]]=1,Tabla3[[#This Row],[Quartil (1, 2 o 3) com a 1r, últim autor o autor en correspondència]]=2),IF(Tabla3[[#This Row],[Posició autoria article indexat]]=$F$4,1,0),0)</f>
        <v>0</v>
      </c>
      <c r="L206" s="207">
        <f>IF(AND(I206=0,K206=0,M206=0,O206=0,J206=0,N206=0),IF(Tabla3[[#This Row],[Nomès  per a publicacions no indexades JCR: altres articles o publicacions rellevants (llibres o capítols de llibres que estiguin en editorials incloses al SPI]]&lt;&gt;"",1,0),0)</f>
        <v>0</v>
      </c>
      <c r="M206" s="207">
        <f>IF(OR(Tabla3[[#This Row],[Quartil (1, 2 o 3) com a 1r, últim autor o autor en correspondència]]=3,Tabla3[[#This Row],[Quartil (1, 2 o 3) com a 1r, últim autor o autor en correspondència]]=4),IF(Tabla3[[#This Row],[Posició autoria article indexat]]=$F$2,1,0),0)</f>
        <v>0</v>
      </c>
      <c r="N206" s="207">
        <f>IF(OR(Tabla3[[#This Row],[Quartil (1, 2 o 3) com a 1r, últim autor o autor en correspondència]]=3,Tabla3[[#This Row],[Quartil (1, 2 o 3) com a 1r, últim autor o autor en correspondència]]=4),IF(Tabla3[[#This Row],[Posició autoria article indexat]]=$F$3,1,0),0)</f>
        <v>0</v>
      </c>
      <c r="O206" s="207">
        <f>IF(OR(Tabla3[[#This Row],[Quartil (1, 2 o 3) com a 1r, últim autor o autor en correspondència]]=3,Tabla3[[#This Row],[Quartil (1, 2 o 3) com a 1r, últim autor o autor en correspondència]]=4),IF(Tabla3[[#This Row],[Posició autoria article indexat]]=$F$4,1,0),0)</f>
        <v>0</v>
      </c>
    </row>
    <row r="207" spans="1:15" x14ac:dyDescent="0.25">
      <c r="A207" s="199">
        <v>195</v>
      </c>
      <c r="B207" s="205"/>
      <c r="C207" s="204"/>
      <c r="D207" s="176">
        <f t="shared" ref="D207:D212" si="3">D206</f>
        <v>0</v>
      </c>
      <c r="E207" s="204"/>
      <c r="F207" s="204"/>
      <c r="G207" s="204"/>
      <c r="H207" s="206">
        <f>IFERROR(Tabla3[[#This Row],[Nombre de citesrebudes segos ISI WoK]]/(VLOOKUP(Tabla3[[#This Row],[WoS Category]],'N AQU'!$B$13:$C$55,2,0)*100),0)</f>
        <v>0</v>
      </c>
      <c r="I207" s="207">
        <f>IF(OR(Tabla3[[#This Row],[Quartil (1, 2 o 3) com a 1r, últim autor o autor en correspondència]]=1,Tabla3[[#This Row],[Quartil (1, 2 o 3) com a 1r, últim autor o autor en correspondència]]=2),IF(Tabla3[[#This Row],[Posició autoria article indexat]]=$F$2,1,0),0)</f>
        <v>0</v>
      </c>
      <c r="J207" s="207">
        <f>IF(OR(Tabla3[[#This Row],[Quartil (1, 2 o 3) com a 1r, últim autor o autor en correspondència]]=1,Tabla3[[#This Row],[Quartil (1, 2 o 3) com a 1r, últim autor o autor en correspondència]]=2),IF(Tabla3[[#This Row],[Posició autoria article indexat]]=$F$3,1,0),0)</f>
        <v>0</v>
      </c>
      <c r="K207" s="207">
        <f>IF(OR(Tabla3[[#This Row],[Quartil (1, 2 o 3) com a 1r, últim autor o autor en correspondència]]=1,Tabla3[[#This Row],[Quartil (1, 2 o 3) com a 1r, últim autor o autor en correspondència]]=2),IF(Tabla3[[#This Row],[Posició autoria article indexat]]=$F$4,1,0),0)</f>
        <v>0</v>
      </c>
      <c r="L207" s="207">
        <f>IF(AND(I207=0,K207=0,M207=0,O207=0,J207=0,N207=0),IF(Tabla3[[#This Row],[Nomès  per a publicacions no indexades JCR: altres articles o publicacions rellevants (llibres o capítols de llibres que estiguin en editorials incloses al SPI]]&lt;&gt;"",1,0),0)</f>
        <v>0</v>
      </c>
      <c r="M207" s="207">
        <f>IF(OR(Tabla3[[#This Row],[Quartil (1, 2 o 3) com a 1r, últim autor o autor en correspondència]]=3,Tabla3[[#This Row],[Quartil (1, 2 o 3) com a 1r, últim autor o autor en correspondència]]=4),IF(Tabla3[[#This Row],[Posició autoria article indexat]]=$F$2,1,0),0)</f>
        <v>0</v>
      </c>
      <c r="N207" s="207">
        <f>IF(OR(Tabla3[[#This Row],[Quartil (1, 2 o 3) com a 1r, últim autor o autor en correspondència]]=3,Tabla3[[#This Row],[Quartil (1, 2 o 3) com a 1r, últim autor o autor en correspondència]]=4),IF(Tabla3[[#This Row],[Posició autoria article indexat]]=$F$3,1,0),0)</f>
        <v>0</v>
      </c>
      <c r="O207" s="207">
        <f>IF(OR(Tabla3[[#This Row],[Quartil (1, 2 o 3) com a 1r, últim autor o autor en correspondència]]=3,Tabla3[[#This Row],[Quartil (1, 2 o 3) com a 1r, últim autor o autor en correspondència]]=4),IF(Tabla3[[#This Row],[Posició autoria article indexat]]=$F$4,1,0),0)</f>
        <v>0</v>
      </c>
    </row>
    <row r="208" spans="1:15" x14ac:dyDescent="0.25">
      <c r="A208" s="199">
        <v>196</v>
      </c>
      <c r="B208" s="205"/>
      <c r="C208" s="204"/>
      <c r="D208" s="176">
        <f t="shared" si="3"/>
        <v>0</v>
      </c>
      <c r="E208" s="204"/>
      <c r="F208" s="204"/>
      <c r="G208" s="204"/>
      <c r="H208" s="206">
        <f>IFERROR(Tabla3[[#This Row],[Nombre de citesrebudes segos ISI WoK]]/(VLOOKUP(Tabla3[[#This Row],[WoS Category]],'N AQU'!$B$13:$C$55,2,0)*100),0)</f>
        <v>0</v>
      </c>
      <c r="I208" s="207">
        <f>IF(OR(Tabla3[[#This Row],[Quartil (1, 2 o 3) com a 1r, últim autor o autor en correspondència]]=1,Tabla3[[#This Row],[Quartil (1, 2 o 3) com a 1r, últim autor o autor en correspondència]]=2),IF(Tabla3[[#This Row],[Posició autoria article indexat]]=$F$2,1,0),0)</f>
        <v>0</v>
      </c>
      <c r="J208" s="207">
        <f>IF(OR(Tabla3[[#This Row],[Quartil (1, 2 o 3) com a 1r, últim autor o autor en correspondència]]=1,Tabla3[[#This Row],[Quartil (1, 2 o 3) com a 1r, últim autor o autor en correspondència]]=2),IF(Tabla3[[#This Row],[Posició autoria article indexat]]=$F$3,1,0),0)</f>
        <v>0</v>
      </c>
      <c r="K208" s="207">
        <f>IF(OR(Tabla3[[#This Row],[Quartil (1, 2 o 3) com a 1r, últim autor o autor en correspondència]]=1,Tabla3[[#This Row],[Quartil (1, 2 o 3) com a 1r, últim autor o autor en correspondència]]=2),IF(Tabla3[[#This Row],[Posició autoria article indexat]]=$F$4,1,0),0)</f>
        <v>0</v>
      </c>
      <c r="L208" s="207">
        <f>IF(AND(I208=0,K208=0,M208=0,O208=0,J208=0,N208=0),IF(Tabla3[[#This Row],[Nomès  per a publicacions no indexades JCR: altres articles o publicacions rellevants (llibres o capítols de llibres que estiguin en editorials incloses al SPI]]&lt;&gt;"",1,0),0)</f>
        <v>0</v>
      </c>
      <c r="M208" s="207">
        <f>IF(OR(Tabla3[[#This Row],[Quartil (1, 2 o 3) com a 1r, últim autor o autor en correspondència]]=3,Tabla3[[#This Row],[Quartil (1, 2 o 3) com a 1r, últim autor o autor en correspondència]]=4),IF(Tabla3[[#This Row],[Posició autoria article indexat]]=$F$2,1,0),0)</f>
        <v>0</v>
      </c>
      <c r="N208" s="207">
        <f>IF(OR(Tabla3[[#This Row],[Quartil (1, 2 o 3) com a 1r, últim autor o autor en correspondència]]=3,Tabla3[[#This Row],[Quartil (1, 2 o 3) com a 1r, últim autor o autor en correspondència]]=4),IF(Tabla3[[#This Row],[Posició autoria article indexat]]=$F$3,1,0),0)</f>
        <v>0</v>
      </c>
      <c r="O208" s="207">
        <f>IF(OR(Tabla3[[#This Row],[Quartil (1, 2 o 3) com a 1r, últim autor o autor en correspondència]]=3,Tabla3[[#This Row],[Quartil (1, 2 o 3) com a 1r, últim autor o autor en correspondència]]=4),IF(Tabla3[[#This Row],[Posició autoria article indexat]]=$F$4,1,0),0)</f>
        <v>0</v>
      </c>
    </row>
    <row r="209" spans="1:15" x14ac:dyDescent="0.25">
      <c r="A209" s="199">
        <v>197</v>
      </c>
      <c r="B209" s="205"/>
      <c r="C209" s="204"/>
      <c r="D209" s="176">
        <f t="shared" si="3"/>
        <v>0</v>
      </c>
      <c r="E209" s="204"/>
      <c r="F209" s="204"/>
      <c r="G209" s="204"/>
      <c r="H209" s="206">
        <f>IFERROR(Tabla3[[#This Row],[Nombre de citesrebudes segos ISI WoK]]/(VLOOKUP(Tabla3[[#This Row],[WoS Category]],'N AQU'!$B$13:$C$55,2,0)*100),0)</f>
        <v>0</v>
      </c>
      <c r="I209" s="207">
        <f>IF(OR(Tabla3[[#This Row],[Quartil (1, 2 o 3) com a 1r, últim autor o autor en correspondència]]=1,Tabla3[[#This Row],[Quartil (1, 2 o 3) com a 1r, últim autor o autor en correspondència]]=2),IF(Tabla3[[#This Row],[Posició autoria article indexat]]=$F$2,1,0),0)</f>
        <v>0</v>
      </c>
      <c r="J209" s="207">
        <f>IF(OR(Tabla3[[#This Row],[Quartil (1, 2 o 3) com a 1r, últim autor o autor en correspondència]]=1,Tabla3[[#This Row],[Quartil (1, 2 o 3) com a 1r, últim autor o autor en correspondència]]=2),IF(Tabla3[[#This Row],[Posició autoria article indexat]]=$F$3,1,0),0)</f>
        <v>0</v>
      </c>
      <c r="K209" s="207">
        <f>IF(OR(Tabla3[[#This Row],[Quartil (1, 2 o 3) com a 1r, últim autor o autor en correspondència]]=1,Tabla3[[#This Row],[Quartil (1, 2 o 3) com a 1r, últim autor o autor en correspondència]]=2),IF(Tabla3[[#This Row],[Posició autoria article indexat]]=$F$4,1,0),0)</f>
        <v>0</v>
      </c>
      <c r="L209" s="207">
        <f>IF(AND(I209=0,K209=0,M209=0,O209=0,J209=0,N209=0),IF(Tabla3[[#This Row],[Nomès  per a publicacions no indexades JCR: altres articles o publicacions rellevants (llibres o capítols de llibres que estiguin en editorials incloses al SPI]]&lt;&gt;"",1,0),0)</f>
        <v>0</v>
      </c>
      <c r="M209" s="207">
        <f>IF(OR(Tabla3[[#This Row],[Quartil (1, 2 o 3) com a 1r, últim autor o autor en correspondència]]=3,Tabla3[[#This Row],[Quartil (1, 2 o 3) com a 1r, últim autor o autor en correspondència]]=4),IF(Tabla3[[#This Row],[Posició autoria article indexat]]=$F$2,1,0),0)</f>
        <v>0</v>
      </c>
      <c r="N209" s="207">
        <f>IF(OR(Tabla3[[#This Row],[Quartil (1, 2 o 3) com a 1r, últim autor o autor en correspondència]]=3,Tabla3[[#This Row],[Quartil (1, 2 o 3) com a 1r, últim autor o autor en correspondència]]=4),IF(Tabla3[[#This Row],[Posició autoria article indexat]]=$F$3,1,0),0)</f>
        <v>0</v>
      </c>
      <c r="O209" s="207">
        <f>IF(OR(Tabla3[[#This Row],[Quartil (1, 2 o 3) com a 1r, últim autor o autor en correspondència]]=3,Tabla3[[#This Row],[Quartil (1, 2 o 3) com a 1r, últim autor o autor en correspondència]]=4),IF(Tabla3[[#This Row],[Posició autoria article indexat]]=$F$4,1,0),0)</f>
        <v>0</v>
      </c>
    </row>
    <row r="210" spans="1:15" x14ac:dyDescent="0.25">
      <c r="A210" s="199">
        <v>198</v>
      </c>
      <c r="B210" s="205"/>
      <c r="C210" s="204"/>
      <c r="D210" s="176">
        <f t="shared" si="3"/>
        <v>0</v>
      </c>
      <c r="E210" s="204"/>
      <c r="F210" s="204"/>
      <c r="G210" s="204"/>
      <c r="H210" s="206">
        <f>IFERROR(Tabla3[[#This Row],[Nombre de citesrebudes segos ISI WoK]]/(VLOOKUP(Tabla3[[#This Row],[WoS Category]],'N AQU'!$B$13:$C$55,2,0)*100),0)</f>
        <v>0</v>
      </c>
      <c r="I210" s="207">
        <f>IF(OR(Tabla3[[#This Row],[Quartil (1, 2 o 3) com a 1r, últim autor o autor en correspondència]]=1,Tabla3[[#This Row],[Quartil (1, 2 o 3) com a 1r, últim autor o autor en correspondència]]=2),IF(Tabla3[[#This Row],[Posició autoria article indexat]]=$F$2,1,0),0)</f>
        <v>0</v>
      </c>
      <c r="J210" s="207">
        <f>IF(OR(Tabla3[[#This Row],[Quartil (1, 2 o 3) com a 1r, últim autor o autor en correspondència]]=1,Tabla3[[#This Row],[Quartil (1, 2 o 3) com a 1r, últim autor o autor en correspondència]]=2),IF(Tabla3[[#This Row],[Posició autoria article indexat]]=$F$3,1,0),0)</f>
        <v>0</v>
      </c>
      <c r="K210" s="207">
        <f>IF(OR(Tabla3[[#This Row],[Quartil (1, 2 o 3) com a 1r, últim autor o autor en correspondència]]=1,Tabla3[[#This Row],[Quartil (1, 2 o 3) com a 1r, últim autor o autor en correspondència]]=2),IF(Tabla3[[#This Row],[Posició autoria article indexat]]=$F$4,1,0),0)</f>
        <v>0</v>
      </c>
      <c r="L210" s="207">
        <f>IF(AND(I210=0,K210=0,M210=0,O210=0,J210=0,N210=0),IF(Tabla3[[#This Row],[Nomès  per a publicacions no indexades JCR: altres articles o publicacions rellevants (llibres o capítols de llibres que estiguin en editorials incloses al SPI]]&lt;&gt;"",1,0),0)</f>
        <v>0</v>
      </c>
      <c r="M210" s="207">
        <f>IF(OR(Tabla3[[#This Row],[Quartil (1, 2 o 3) com a 1r, últim autor o autor en correspondència]]=3,Tabla3[[#This Row],[Quartil (1, 2 o 3) com a 1r, últim autor o autor en correspondència]]=4),IF(Tabla3[[#This Row],[Posició autoria article indexat]]=$F$2,1,0),0)</f>
        <v>0</v>
      </c>
      <c r="N210" s="207">
        <f>IF(OR(Tabla3[[#This Row],[Quartil (1, 2 o 3) com a 1r, últim autor o autor en correspondència]]=3,Tabla3[[#This Row],[Quartil (1, 2 o 3) com a 1r, últim autor o autor en correspondència]]=4),IF(Tabla3[[#This Row],[Posició autoria article indexat]]=$F$3,1,0),0)</f>
        <v>0</v>
      </c>
      <c r="O210" s="207">
        <f>IF(OR(Tabla3[[#This Row],[Quartil (1, 2 o 3) com a 1r, últim autor o autor en correspondència]]=3,Tabla3[[#This Row],[Quartil (1, 2 o 3) com a 1r, últim autor o autor en correspondència]]=4),IF(Tabla3[[#This Row],[Posició autoria article indexat]]=$F$4,1,0),0)</f>
        <v>0</v>
      </c>
    </row>
    <row r="211" spans="1:15" x14ac:dyDescent="0.25">
      <c r="A211" s="199">
        <v>199</v>
      </c>
      <c r="B211" s="205"/>
      <c r="C211" s="204"/>
      <c r="D211" s="176">
        <f t="shared" si="3"/>
        <v>0</v>
      </c>
      <c r="E211" s="204"/>
      <c r="F211" s="204"/>
      <c r="G211" s="204"/>
      <c r="H211" s="206">
        <f>IFERROR(Tabla3[[#This Row],[Nombre de citesrebudes segos ISI WoK]]/(VLOOKUP(Tabla3[[#This Row],[WoS Category]],'N AQU'!$B$13:$C$55,2,0)*100),0)</f>
        <v>0</v>
      </c>
      <c r="I211" s="207">
        <f>IF(OR(Tabla3[[#This Row],[Quartil (1, 2 o 3) com a 1r, últim autor o autor en correspondència]]=1,Tabla3[[#This Row],[Quartil (1, 2 o 3) com a 1r, últim autor o autor en correspondència]]=2),IF(Tabla3[[#This Row],[Posició autoria article indexat]]=$F$2,1,0),0)</f>
        <v>0</v>
      </c>
      <c r="J211" s="207">
        <f>IF(OR(Tabla3[[#This Row],[Quartil (1, 2 o 3) com a 1r, últim autor o autor en correspondència]]=1,Tabla3[[#This Row],[Quartil (1, 2 o 3) com a 1r, últim autor o autor en correspondència]]=2),IF(Tabla3[[#This Row],[Posició autoria article indexat]]=$F$3,1,0),0)</f>
        <v>0</v>
      </c>
      <c r="K211" s="207">
        <f>IF(OR(Tabla3[[#This Row],[Quartil (1, 2 o 3) com a 1r, últim autor o autor en correspondència]]=1,Tabla3[[#This Row],[Quartil (1, 2 o 3) com a 1r, últim autor o autor en correspondència]]=2),IF(Tabla3[[#This Row],[Posició autoria article indexat]]=$F$4,1,0),0)</f>
        <v>0</v>
      </c>
      <c r="L211" s="207">
        <f>IF(AND(I211=0,K211=0,M211=0,O211=0,J211=0,N211=0),IF(Tabla3[[#This Row],[Nomès  per a publicacions no indexades JCR: altres articles o publicacions rellevants (llibres o capítols de llibres que estiguin en editorials incloses al SPI]]&lt;&gt;"",1,0),0)</f>
        <v>0</v>
      </c>
      <c r="M211" s="207">
        <f>IF(OR(Tabla3[[#This Row],[Quartil (1, 2 o 3) com a 1r, últim autor o autor en correspondència]]=3,Tabla3[[#This Row],[Quartil (1, 2 o 3) com a 1r, últim autor o autor en correspondència]]=4),IF(Tabla3[[#This Row],[Posició autoria article indexat]]=$F$2,1,0),0)</f>
        <v>0</v>
      </c>
      <c r="N211" s="207">
        <f>IF(OR(Tabla3[[#This Row],[Quartil (1, 2 o 3) com a 1r, últim autor o autor en correspondència]]=3,Tabla3[[#This Row],[Quartil (1, 2 o 3) com a 1r, últim autor o autor en correspondència]]=4),IF(Tabla3[[#This Row],[Posició autoria article indexat]]=$F$3,1,0),0)</f>
        <v>0</v>
      </c>
      <c r="O211" s="207">
        <f>IF(OR(Tabla3[[#This Row],[Quartil (1, 2 o 3) com a 1r, últim autor o autor en correspondència]]=3,Tabla3[[#This Row],[Quartil (1, 2 o 3) com a 1r, últim autor o autor en correspondència]]=4),IF(Tabla3[[#This Row],[Posició autoria article indexat]]=$F$4,1,0),0)</f>
        <v>0</v>
      </c>
    </row>
    <row r="212" spans="1:15" x14ac:dyDescent="0.25">
      <c r="A212" s="199">
        <v>200</v>
      </c>
      <c r="B212" s="205"/>
      <c r="C212" s="204"/>
      <c r="D212" s="176">
        <f t="shared" si="3"/>
        <v>0</v>
      </c>
      <c r="E212" s="204"/>
      <c r="F212" s="204"/>
      <c r="G212" s="204"/>
      <c r="H212" s="206">
        <f>IFERROR(Tabla3[[#This Row],[Nombre de citesrebudes segos ISI WoK]]/(VLOOKUP(Tabla3[[#This Row],[WoS Category]],'N AQU'!$B$13:$C$55,2,0)*100),0)</f>
        <v>0</v>
      </c>
      <c r="I212" s="207">
        <f>IF(OR(Tabla3[[#This Row],[Quartil (1, 2 o 3) com a 1r, últim autor o autor en correspondència]]=1,Tabla3[[#This Row],[Quartil (1, 2 o 3) com a 1r, últim autor o autor en correspondència]]=2),IF(Tabla3[[#This Row],[Posició autoria article indexat]]=$F$2,1,0),0)</f>
        <v>0</v>
      </c>
      <c r="J212" s="207">
        <f>IF(OR(Tabla3[[#This Row],[Quartil (1, 2 o 3) com a 1r, últim autor o autor en correspondència]]=1,Tabla3[[#This Row],[Quartil (1, 2 o 3) com a 1r, últim autor o autor en correspondència]]=2),IF(Tabla3[[#This Row],[Posició autoria article indexat]]=$F$3,1,0),0)</f>
        <v>0</v>
      </c>
      <c r="K212" s="207">
        <f>IF(OR(Tabla3[[#This Row],[Quartil (1, 2 o 3) com a 1r, últim autor o autor en correspondència]]=1,Tabla3[[#This Row],[Quartil (1, 2 o 3) com a 1r, últim autor o autor en correspondència]]=2),IF(Tabla3[[#This Row],[Posició autoria article indexat]]=$F$4,1,0),0)</f>
        <v>0</v>
      </c>
      <c r="L212" s="207">
        <f>IF(AND(I212=0,K212=0,M212=0,O212=0,J212=0,N212=0),IF(Tabla3[[#This Row],[Nomès  per a publicacions no indexades JCR: altres articles o publicacions rellevants (llibres o capítols de llibres que estiguin en editorials incloses al SPI]]&lt;&gt;"",1,0),0)</f>
        <v>0</v>
      </c>
      <c r="M212" s="207">
        <f>IF(OR(Tabla3[[#This Row],[Quartil (1, 2 o 3) com a 1r, últim autor o autor en correspondència]]=3,Tabla3[[#This Row],[Quartil (1, 2 o 3) com a 1r, últim autor o autor en correspondència]]=4),IF(Tabla3[[#This Row],[Posició autoria article indexat]]=$F$2,1,0),0)</f>
        <v>0</v>
      </c>
      <c r="N212" s="207">
        <f>IF(OR(Tabla3[[#This Row],[Quartil (1, 2 o 3) com a 1r, últim autor o autor en correspondència]]=3,Tabla3[[#This Row],[Quartil (1, 2 o 3) com a 1r, últim autor o autor en correspondència]]=4),IF(Tabla3[[#This Row],[Posició autoria article indexat]]=$F$3,1,0),0)</f>
        <v>0</v>
      </c>
      <c r="O212" s="207">
        <f>IF(OR(Tabla3[[#This Row],[Quartil (1, 2 o 3) com a 1r, últim autor o autor en correspondència]]=3,Tabla3[[#This Row],[Quartil (1, 2 o 3) com a 1r, últim autor o autor en correspondència]]=4),IF(Tabla3[[#This Row],[Posició autoria article indexat]]=$F$4,1,0),0)</f>
        <v>0</v>
      </c>
    </row>
    <row r="214" spans="1:15" ht="78.75" x14ac:dyDescent="0.25">
      <c r="B214" s="17" t="s">
        <v>51</v>
      </c>
    </row>
  </sheetData>
  <sheetProtection algorithmName="SHA-512" hashValue="QGkP8ywhsvnymspLZ52sCVbjJVghaVuHU6UhW4O+eW+FrrXP+wJRbMCYnGGHTV6pkovgB88DaQkcGpZn21s+5Q==" saltValue="F9J1hek/ddm+qZ4w6jKzVg==" spinCount="100000" sheet="1" objects="1" scenarios="1"/>
  <mergeCells count="1">
    <mergeCell ref="A11:B11"/>
  </mergeCells>
  <dataValidations count="3">
    <dataValidation type="list" allowBlank="1" showInputMessage="1" showErrorMessage="1" sqref="C13:C212">
      <formula1>"1, 2, 3,4"</formula1>
    </dataValidation>
    <dataValidation type="list" allowBlank="1" showInputMessage="1" showErrorMessage="1" sqref="E13:E212">
      <formula1>"article no indexat,llibre,capítol de llibre"</formula1>
    </dataValidation>
    <dataValidation type="list" allowBlank="1" showInputMessage="1" showErrorMessage="1" sqref="F13:F212">
      <formula1>$F$2:$F$4</formula1>
    </dataValidation>
  </dataValidations>
  <hyperlinks>
    <hyperlink ref="A4" r:id="rId1"/>
  </hyperlinks>
  <pageMargins left="0.7" right="0.7" top="0.75" bottom="0.75" header="0.3" footer="0.3"/>
  <ignoredErrors>
    <ignoredError sqref="I13 J13:J212 I14:I212 K13:O212" unlockedFormula="1"/>
  </ignoredErrors>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'N AQU'!$B$13:$B$55</xm:f>
          </x14:formula1>
          <xm:sqref>D13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8"/>
  <dimension ref="A1:U107"/>
  <sheetViews>
    <sheetView workbookViewId="0">
      <pane ySplit="7" topLeftCell="A8" activePane="bottomLeft" state="frozen"/>
      <selection activeCell="K33" sqref="K33"/>
      <selection pane="bottomLeft" activeCell="C4" sqref="C4"/>
    </sheetView>
  </sheetViews>
  <sheetFormatPr baseColWidth="10" defaultColWidth="11.42578125" defaultRowHeight="15" x14ac:dyDescent="0.25"/>
  <cols>
    <col min="1" max="2" width="9" customWidth="1"/>
    <col min="3" max="3" width="29.7109375" customWidth="1"/>
    <col min="4" max="4" width="22.140625" customWidth="1"/>
    <col min="5" max="5" width="19" customWidth="1"/>
    <col min="6" max="6" width="30.7109375" customWidth="1"/>
    <col min="7" max="7" width="14.7109375" customWidth="1"/>
    <col min="13" max="13" width="18.42578125" customWidth="1"/>
  </cols>
  <sheetData>
    <row r="1" spans="1:21" x14ac:dyDescent="0.25">
      <c r="A1" s="8" t="s">
        <v>17</v>
      </c>
      <c r="B1" s="8"/>
      <c r="R1" s="5"/>
    </row>
    <row r="2" spans="1:21" x14ac:dyDescent="0.25">
      <c r="A2" s="9" t="s">
        <v>32</v>
      </c>
      <c r="B2" s="9"/>
      <c r="R2" s="5"/>
    </row>
    <row r="3" spans="1:21" x14ac:dyDescent="0.25">
      <c r="A3" s="8"/>
      <c r="B3" s="8"/>
      <c r="G3" s="15"/>
      <c r="R3" s="5"/>
    </row>
    <row r="4" spans="1:21" ht="26.25" customHeight="1" x14ac:dyDescent="0.3">
      <c r="A4" s="19" t="s">
        <v>73</v>
      </c>
      <c r="B4" s="8"/>
      <c r="C4" s="105" t="s">
        <v>320</v>
      </c>
      <c r="D4" s="112"/>
      <c r="E4" s="37"/>
      <c r="G4" s="15"/>
      <c r="R4" s="5"/>
      <c r="T4" s="19" t="s">
        <v>73</v>
      </c>
    </row>
    <row r="5" spans="1:21" x14ac:dyDescent="0.25">
      <c r="A5" s="8"/>
      <c r="B5" s="133">
        <f>COUNTIF(B8:B107,"patent")</f>
        <v>0</v>
      </c>
      <c r="C5" s="133">
        <f>COUNTIF(B8:B107,"conveni")</f>
        <v>0</v>
      </c>
      <c r="R5" s="5"/>
    </row>
    <row r="6" spans="1:21" ht="15.75" x14ac:dyDescent="0.25">
      <c r="A6" s="267" t="s">
        <v>113</v>
      </c>
      <c r="B6" s="273"/>
      <c r="C6" s="268"/>
      <c r="D6" s="268"/>
      <c r="E6" s="268"/>
      <c r="F6" s="268"/>
      <c r="G6" s="268"/>
      <c r="H6" s="268"/>
      <c r="I6" s="268"/>
      <c r="J6" s="268"/>
      <c r="K6" s="268"/>
      <c r="L6" s="268"/>
      <c r="M6" s="269"/>
      <c r="N6" s="11"/>
      <c r="O6" s="11"/>
      <c r="P6" s="11"/>
      <c r="Q6" s="11"/>
      <c r="R6" s="11"/>
      <c r="S6" s="11"/>
    </row>
    <row r="7" spans="1:21" ht="30" x14ac:dyDescent="0.25">
      <c r="A7" s="99" t="s">
        <v>31</v>
      </c>
      <c r="B7" s="100" t="s">
        <v>49</v>
      </c>
      <c r="C7" s="100" t="s">
        <v>37</v>
      </c>
      <c r="D7" s="100" t="s">
        <v>38</v>
      </c>
      <c r="E7" s="100" t="s">
        <v>39</v>
      </c>
      <c r="F7" s="100" t="s">
        <v>40</v>
      </c>
      <c r="G7" s="100" t="s">
        <v>41</v>
      </c>
      <c r="H7" s="102" t="s">
        <v>42</v>
      </c>
      <c r="I7" s="102" t="s">
        <v>43</v>
      </c>
      <c r="J7" s="102" t="s">
        <v>44</v>
      </c>
      <c r="K7" s="102" t="s">
        <v>45</v>
      </c>
      <c r="L7" s="102" t="s">
        <v>50</v>
      </c>
      <c r="M7" s="96" t="s">
        <v>29</v>
      </c>
      <c r="N7" s="10"/>
      <c r="O7" s="10"/>
      <c r="P7" s="10"/>
      <c r="Q7" s="10"/>
      <c r="R7" s="10"/>
      <c r="S7" s="10"/>
      <c r="T7" s="10"/>
      <c r="U7" s="10"/>
    </row>
    <row r="8" spans="1:21" x14ac:dyDescent="0.25">
      <c r="A8" s="99">
        <v>1</v>
      </c>
      <c r="B8" s="3"/>
      <c r="C8" s="3"/>
      <c r="D8" s="3"/>
      <c r="E8" s="3"/>
      <c r="F8" s="3"/>
      <c r="G8" s="3"/>
      <c r="H8" s="103">
        <f>IF(B8="Patent",0,IF(AND(D8="Internacional",G8="Responsable"),0.25*E8,0))</f>
        <v>0</v>
      </c>
      <c r="I8" s="103">
        <f>IF(B8="Patent",0,IF(AND(D8="Nacional",G8="Responsable"),0.2*E8,0))</f>
        <v>0</v>
      </c>
      <c r="J8" s="103">
        <f>IF(B8="Patent",0,IF(AND(D8="Nacional",G8="Participant"),0.1*E8,0))</f>
        <v>0</v>
      </c>
      <c r="K8" s="103">
        <f>IF(B8="Patent",0,IF(AND(D8="Internacional",G8="Participant"),0.1*E8,0))</f>
        <v>0</v>
      </c>
      <c r="L8" s="103">
        <f>IF(B8="Patent",1,0)</f>
        <v>0</v>
      </c>
      <c r="M8" s="108" t="str">
        <f>IF(C8&lt;&gt;0,(CONCATENATE("12f_",'Valoració '!$D$7,"00",A8))," ")</f>
        <v xml:space="preserve"> </v>
      </c>
      <c r="N8" s="10"/>
      <c r="O8" s="10"/>
      <c r="P8" s="10"/>
      <c r="Q8" s="10"/>
      <c r="R8" s="10"/>
      <c r="S8" s="10"/>
      <c r="T8" s="10"/>
      <c r="U8" s="10"/>
    </row>
    <row r="9" spans="1:21" x14ac:dyDescent="0.25">
      <c r="A9" s="99">
        <v>2</v>
      </c>
      <c r="B9" s="3"/>
      <c r="C9" s="3"/>
      <c r="D9" s="3"/>
      <c r="E9" s="3"/>
      <c r="F9" s="3"/>
      <c r="G9" s="3"/>
      <c r="H9" s="103">
        <f t="shared" ref="H9:H107" si="0">IF(B9="Patent",0,IF(AND(D9="Internacional",G9="Responsable"),0.25*E9,0))</f>
        <v>0</v>
      </c>
      <c r="I9" s="103">
        <f t="shared" ref="I9:I107" si="1">IF(B9="Patent",0,IF(AND(D9="Nacional",G9="Responsable"),0.2*E9,0))</f>
        <v>0</v>
      </c>
      <c r="J9" s="103">
        <f t="shared" ref="J9:J107" si="2">IF(B9="Patent",0,IF(AND(D9="Nacional",G9="Participant"),0.1*E9,0))</f>
        <v>0</v>
      </c>
      <c r="K9" s="103">
        <f t="shared" ref="K9:K107" si="3">IF(B9="Patent",0,IF(AND(D9="Internacional",G9="Participant"),0.1*E9,0))</f>
        <v>0</v>
      </c>
      <c r="L9" s="103">
        <f t="shared" ref="L9:L107" si="4">IF(B9="Patent",1,0)</f>
        <v>0</v>
      </c>
      <c r="M9" s="108" t="str">
        <f>IF(C9&lt;&gt;0,(CONCATENATE("12f_",'Valoració '!$D$7,"00",A9))," ")</f>
        <v xml:space="preserve"> </v>
      </c>
      <c r="N9" s="10"/>
      <c r="O9" s="10"/>
      <c r="P9" s="10"/>
      <c r="Q9" s="10"/>
      <c r="R9" s="10"/>
      <c r="S9" s="10"/>
      <c r="T9" s="10"/>
      <c r="U9" s="10"/>
    </row>
    <row r="10" spans="1:21" x14ac:dyDescent="0.25">
      <c r="A10" s="99">
        <v>3</v>
      </c>
      <c r="B10" s="3"/>
      <c r="C10" s="3"/>
      <c r="D10" s="3"/>
      <c r="E10" s="3"/>
      <c r="F10" s="3"/>
      <c r="G10" s="3"/>
      <c r="H10" s="103">
        <f t="shared" si="0"/>
        <v>0</v>
      </c>
      <c r="I10" s="103">
        <f t="shared" si="1"/>
        <v>0</v>
      </c>
      <c r="J10" s="103">
        <f t="shared" si="2"/>
        <v>0</v>
      </c>
      <c r="K10" s="103">
        <f t="shared" si="3"/>
        <v>0</v>
      </c>
      <c r="L10" s="103">
        <f t="shared" si="4"/>
        <v>0</v>
      </c>
      <c r="M10" s="108" t="str">
        <f>IF(C10&lt;&gt;0,(CONCATENATE("12f_",'Valoració '!$D$7,"00",A10))," ")</f>
        <v xml:space="preserve"> </v>
      </c>
    </row>
    <row r="11" spans="1:21" x14ac:dyDescent="0.25">
      <c r="A11" s="99">
        <v>4</v>
      </c>
      <c r="B11" s="3"/>
      <c r="C11" s="3"/>
      <c r="D11" s="3"/>
      <c r="E11" s="3"/>
      <c r="F11" s="3"/>
      <c r="G11" s="3"/>
      <c r="H11" s="103">
        <f t="shared" si="0"/>
        <v>0</v>
      </c>
      <c r="I11" s="103">
        <f t="shared" si="1"/>
        <v>0</v>
      </c>
      <c r="J11" s="103">
        <f t="shared" si="2"/>
        <v>0</v>
      </c>
      <c r="K11" s="103">
        <f t="shared" si="3"/>
        <v>0</v>
      </c>
      <c r="L11" s="103">
        <f t="shared" si="4"/>
        <v>0</v>
      </c>
      <c r="M11" s="108" t="str">
        <f>IF(C11&lt;&gt;0,(CONCATENATE("12f_",'Valoració '!$D$7,"00",A11))," ")</f>
        <v xml:space="preserve"> </v>
      </c>
    </row>
    <row r="12" spans="1:21" x14ac:dyDescent="0.25">
      <c r="A12" s="99">
        <v>5</v>
      </c>
      <c r="B12" s="3"/>
      <c r="C12" s="3"/>
      <c r="D12" s="3"/>
      <c r="E12" s="3"/>
      <c r="F12" s="3"/>
      <c r="G12" s="3"/>
      <c r="H12" s="103">
        <f t="shared" si="0"/>
        <v>0</v>
      </c>
      <c r="I12" s="103">
        <f t="shared" si="1"/>
        <v>0</v>
      </c>
      <c r="J12" s="103">
        <f t="shared" si="2"/>
        <v>0</v>
      </c>
      <c r="K12" s="103">
        <f t="shared" si="3"/>
        <v>0</v>
      </c>
      <c r="L12" s="103">
        <f t="shared" si="4"/>
        <v>0</v>
      </c>
      <c r="M12" s="108" t="str">
        <f>IF(C12&lt;&gt;0,(CONCATENATE("12f_",'Valoració '!$D$7,"00",A12))," ")</f>
        <v xml:space="preserve"> </v>
      </c>
    </row>
    <row r="13" spans="1:21" x14ac:dyDescent="0.25">
      <c r="A13" s="99">
        <v>6</v>
      </c>
      <c r="B13" s="3"/>
      <c r="C13" s="3"/>
      <c r="D13" s="3"/>
      <c r="E13" s="3"/>
      <c r="F13" s="3"/>
      <c r="G13" s="3"/>
      <c r="H13" s="103">
        <f t="shared" si="0"/>
        <v>0</v>
      </c>
      <c r="I13" s="103">
        <f t="shared" si="1"/>
        <v>0</v>
      </c>
      <c r="J13" s="103">
        <f t="shared" si="2"/>
        <v>0</v>
      </c>
      <c r="K13" s="103">
        <f t="shared" si="3"/>
        <v>0</v>
      </c>
      <c r="L13" s="103">
        <f t="shared" si="4"/>
        <v>0</v>
      </c>
      <c r="M13" s="108" t="str">
        <f>IF(C13&lt;&gt;0,(CONCATENATE("12f_",'Valoració '!$D$7,"00",A13))," ")</f>
        <v xml:space="preserve"> </v>
      </c>
    </row>
    <row r="14" spans="1:21" x14ac:dyDescent="0.25">
      <c r="A14" s="99">
        <v>7</v>
      </c>
      <c r="B14" s="3"/>
      <c r="C14" s="3"/>
      <c r="D14" s="3"/>
      <c r="E14" s="3"/>
      <c r="F14" s="3"/>
      <c r="G14" s="3"/>
      <c r="H14" s="103">
        <f t="shared" si="0"/>
        <v>0</v>
      </c>
      <c r="I14" s="103">
        <f t="shared" si="1"/>
        <v>0</v>
      </c>
      <c r="J14" s="103">
        <f t="shared" si="2"/>
        <v>0</v>
      </c>
      <c r="K14" s="103">
        <f t="shared" si="3"/>
        <v>0</v>
      </c>
      <c r="L14" s="103">
        <f t="shared" si="4"/>
        <v>0</v>
      </c>
      <c r="M14" s="108" t="str">
        <f>IF(C14&lt;&gt;0,(CONCATENATE("12f_",'Valoració '!$D$7,"00",A14))," ")</f>
        <v xml:space="preserve"> </v>
      </c>
    </row>
    <row r="15" spans="1:21" x14ac:dyDescent="0.25">
      <c r="A15" s="99">
        <v>8</v>
      </c>
      <c r="B15" s="3"/>
      <c r="C15" s="3"/>
      <c r="D15" s="3"/>
      <c r="E15" s="3"/>
      <c r="F15" s="3"/>
      <c r="G15" s="3"/>
      <c r="H15" s="103">
        <f t="shared" si="0"/>
        <v>0</v>
      </c>
      <c r="I15" s="103">
        <f t="shared" si="1"/>
        <v>0</v>
      </c>
      <c r="J15" s="103">
        <f t="shared" si="2"/>
        <v>0</v>
      </c>
      <c r="K15" s="103">
        <f t="shared" si="3"/>
        <v>0</v>
      </c>
      <c r="L15" s="103">
        <f t="shared" si="4"/>
        <v>0</v>
      </c>
      <c r="M15" s="108" t="str">
        <f>IF(C15&lt;&gt;0,(CONCATENATE("12f_",'Valoració '!$D$7,"00",A15))," ")</f>
        <v xml:space="preserve"> </v>
      </c>
    </row>
    <row r="16" spans="1:21" x14ac:dyDescent="0.25">
      <c r="A16" s="99">
        <v>9</v>
      </c>
      <c r="B16" s="3"/>
      <c r="C16" s="3"/>
      <c r="D16" s="3"/>
      <c r="E16" s="3"/>
      <c r="F16" s="3"/>
      <c r="G16" s="3"/>
      <c r="H16" s="103">
        <f t="shared" si="0"/>
        <v>0</v>
      </c>
      <c r="I16" s="103">
        <f t="shared" si="1"/>
        <v>0</v>
      </c>
      <c r="J16" s="103">
        <f t="shared" si="2"/>
        <v>0</v>
      </c>
      <c r="K16" s="103">
        <f t="shared" si="3"/>
        <v>0</v>
      </c>
      <c r="L16" s="103">
        <f t="shared" si="4"/>
        <v>0</v>
      </c>
      <c r="M16" s="108" t="str">
        <f>IF(C16&lt;&gt;0,(CONCATENATE("12f_",'Valoració '!$D$7,"00",A16))," ")</f>
        <v xml:space="preserve"> </v>
      </c>
    </row>
    <row r="17" spans="1:13" x14ac:dyDescent="0.25">
      <c r="A17" s="99">
        <v>10</v>
      </c>
      <c r="B17" s="3"/>
      <c r="C17" s="3"/>
      <c r="D17" s="3"/>
      <c r="E17" s="3"/>
      <c r="F17" s="3"/>
      <c r="G17" s="3"/>
      <c r="H17" s="103">
        <f t="shared" si="0"/>
        <v>0</v>
      </c>
      <c r="I17" s="103">
        <f t="shared" si="1"/>
        <v>0</v>
      </c>
      <c r="J17" s="103">
        <f t="shared" si="2"/>
        <v>0</v>
      </c>
      <c r="K17" s="103">
        <f t="shared" si="3"/>
        <v>0</v>
      </c>
      <c r="L17" s="103">
        <f t="shared" si="4"/>
        <v>0</v>
      </c>
      <c r="M17" s="108" t="str">
        <f>IF(C17&lt;&gt;0,(CONCATENATE("12f_",'Valoració '!$D$7,"00",A17))," ")</f>
        <v xml:space="preserve"> </v>
      </c>
    </row>
    <row r="18" spans="1:13" x14ac:dyDescent="0.25">
      <c r="A18" s="99">
        <v>11</v>
      </c>
      <c r="B18" s="3"/>
      <c r="C18" s="3"/>
      <c r="D18" s="3"/>
      <c r="E18" s="3"/>
      <c r="F18" s="3"/>
      <c r="G18" s="3"/>
      <c r="H18" s="103">
        <f t="shared" si="0"/>
        <v>0</v>
      </c>
      <c r="I18" s="103">
        <f t="shared" si="1"/>
        <v>0</v>
      </c>
      <c r="J18" s="103">
        <f t="shared" si="2"/>
        <v>0</v>
      </c>
      <c r="K18" s="103">
        <f t="shared" si="3"/>
        <v>0</v>
      </c>
      <c r="L18" s="103">
        <f t="shared" si="4"/>
        <v>0</v>
      </c>
      <c r="M18" s="108" t="str">
        <f>IF(C18&lt;&gt;0,(CONCATENATE("12f_",'Valoració '!$D$7,"00",A18))," ")</f>
        <v xml:space="preserve"> </v>
      </c>
    </row>
    <row r="19" spans="1:13" x14ac:dyDescent="0.25">
      <c r="A19" s="99">
        <v>12</v>
      </c>
      <c r="B19" s="3"/>
      <c r="C19" s="3"/>
      <c r="D19" s="3"/>
      <c r="E19" s="3"/>
      <c r="F19" s="3"/>
      <c r="G19" s="3"/>
      <c r="H19" s="103">
        <f t="shared" si="0"/>
        <v>0</v>
      </c>
      <c r="I19" s="103">
        <f t="shared" si="1"/>
        <v>0</v>
      </c>
      <c r="J19" s="103">
        <f t="shared" si="2"/>
        <v>0</v>
      </c>
      <c r="K19" s="103">
        <f t="shared" si="3"/>
        <v>0</v>
      </c>
      <c r="L19" s="103">
        <f t="shared" si="4"/>
        <v>0</v>
      </c>
      <c r="M19" s="108" t="str">
        <f>IF(C19&lt;&gt;0,(CONCATENATE("12f_",'Valoració '!$D$7,"00",A19))," ")</f>
        <v xml:space="preserve"> </v>
      </c>
    </row>
    <row r="20" spans="1:13" x14ac:dyDescent="0.25">
      <c r="A20" s="99">
        <v>13</v>
      </c>
      <c r="B20" s="3"/>
      <c r="C20" s="3"/>
      <c r="D20" s="3"/>
      <c r="E20" s="3"/>
      <c r="F20" s="3"/>
      <c r="G20" s="3"/>
      <c r="H20" s="103">
        <f t="shared" si="0"/>
        <v>0</v>
      </c>
      <c r="I20" s="103">
        <f t="shared" si="1"/>
        <v>0</v>
      </c>
      <c r="J20" s="103">
        <f t="shared" si="2"/>
        <v>0</v>
      </c>
      <c r="K20" s="103">
        <f t="shared" si="3"/>
        <v>0</v>
      </c>
      <c r="L20" s="103">
        <f t="shared" si="4"/>
        <v>0</v>
      </c>
      <c r="M20" s="108" t="str">
        <f>IF(C20&lt;&gt;0,(CONCATENATE("12f_",'Valoració '!$D$7,"00",A20))," ")</f>
        <v xml:space="preserve"> </v>
      </c>
    </row>
    <row r="21" spans="1:13" x14ac:dyDescent="0.25">
      <c r="A21" s="99">
        <v>14</v>
      </c>
      <c r="B21" s="3"/>
      <c r="C21" s="3"/>
      <c r="D21" s="3"/>
      <c r="E21" s="3"/>
      <c r="F21" s="3"/>
      <c r="G21" s="3"/>
      <c r="H21" s="103">
        <f t="shared" si="0"/>
        <v>0</v>
      </c>
      <c r="I21" s="103">
        <f t="shared" si="1"/>
        <v>0</v>
      </c>
      <c r="J21" s="103">
        <f t="shared" si="2"/>
        <v>0</v>
      </c>
      <c r="K21" s="103">
        <f t="shared" si="3"/>
        <v>0</v>
      </c>
      <c r="L21" s="103">
        <f t="shared" si="4"/>
        <v>0</v>
      </c>
      <c r="M21" s="108" t="str">
        <f>IF(C21&lt;&gt;0,(CONCATENATE("12f_",'Valoració '!$D$7,"00",A21))," ")</f>
        <v xml:space="preserve"> </v>
      </c>
    </row>
    <row r="22" spans="1:13" x14ac:dyDescent="0.25">
      <c r="A22" s="99">
        <v>15</v>
      </c>
      <c r="B22" s="3"/>
      <c r="C22" s="3"/>
      <c r="D22" s="3"/>
      <c r="E22" s="3"/>
      <c r="F22" s="3"/>
      <c r="G22" s="3"/>
      <c r="H22" s="103">
        <f t="shared" si="0"/>
        <v>0</v>
      </c>
      <c r="I22" s="103">
        <f t="shared" si="1"/>
        <v>0</v>
      </c>
      <c r="J22" s="103">
        <f t="shared" si="2"/>
        <v>0</v>
      </c>
      <c r="K22" s="103">
        <f t="shared" si="3"/>
        <v>0</v>
      </c>
      <c r="L22" s="103">
        <f t="shared" si="4"/>
        <v>0</v>
      </c>
      <c r="M22" s="108" t="str">
        <f>IF(C22&lt;&gt;0,(CONCATENATE("12f_",'Valoració '!$D$7,"00",A22))," ")</f>
        <v xml:space="preserve"> </v>
      </c>
    </row>
    <row r="23" spans="1:13" x14ac:dyDescent="0.25">
      <c r="A23" s="99">
        <v>16</v>
      </c>
      <c r="B23" s="3"/>
      <c r="C23" s="3"/>
      <c r="D23" s="3"/>
      <c r="E23" s="3"/>
      <c r="F23" s="3"/>
      <c r="G23" s="3"/>
      <c r="H23" s="103">
        <f t="shared" si="0"/>
        <v>0</v>
      </c>
      <c r="I23" s="103">
        <f t="shared" si="1"/>
        <v>0</v>
      </c>
      <c r="J23" s="103">
        <f t="shared" si="2"/>
        <v>0</v>
      </c>
      <c r="K23" s="103">
        <f t="shared" si="3"/>
        <v>0</v>
      </c>
      <c r="L23" s="103">
        <f t="shared" si="4"/>
        <v>0</v>
      </c>
      <c r="M23" s="108" t="str">
        <f>IF(C23&lt;&gt;0,(CONCATENATE("12f_",'Valoració '!$D$7,"00",A23))," ")</f>
        <v xml:space="preserve"> </v>
      </c>
    </row>
    <row r="24" spans="1:13" x14ac:dyDescent="0.25">
      <c r="A24" s="99">
        <v>17</v>
      </c>
      <c r="B24" s="3"/>
      <c r="C24" s="3"/>
      <c r="D24" s="3"/>
      <c r="E24" s="3"/>
      <c r="F24" s="3"/>
      <c r="G24" s="3"/>
      <c r="H24" s="103">
        <f t="shared" si="0"/>
        <v>0</v>
      </c>
      <c r="I24" s="103">
        <f t="shared" si="1"/>
        <v>0</v>
      </c>
      <c r="J24" s="103">
        <f t="shared" si="2"/>
        <v>0</v>
      </c>
      <c r="K24" s="103">
        <f t="shared" si="3"/>
        <v>0</v>
      </c>
      <c r="L24" s="103">
        <f t="shared" si="4"/>
        <v>0</v>
      </c>
      <c r="M24" s="108" t="str">
        <f>IF(C24&lt;&gt;0,(CONCATENATE("12f_",'Valoració '!$D$7,"00",A24))," ")</f>
        <v xml:space="preserve"> </v>
      </c>
    </row>
    <row r="25" spans="1:13" x14ac:dyDescent="0.25">
      <c r="A25" s="99">
        <v>18</v>
      </c>
      <c r="B25" s="3"/>
      <c r="C25" s="3"/>
      <c r="D25" s="3"/>
      <c r="E25" s="3"/>
      <c r="F25" s="3"/>
      <c r="G25" s="3"/>
      <c r="H25" s="103">
        <f t="shared" si="0"/>
        <v>0</v>
      </c>
      <c r="I25" s="103">
        <f t="shared" si="1"/>
        <v>0</v>
      </c>
      <c r="J25" s="103">
        <f t="shared" si="2"/>
        <v>0</v>
      </c>
      <c r="K25" s="103">
        <f t="shared" si="3"/>
        <v>0</v>
      </c>
      <c r="L25" s="103">
        <f t="shared" si="4"/>
        <v>0</v>
      </c>
      <c r="M25" s="108" t="str">
        <f>IF(C25&lt;&gt;0,(CONCATENATE("12f_",'Valoració '!$D$7,"00",A25))," ")</f>
        <v xml:space="preserve"> </v>
      </c>
    </row>
    <row r="26" spans="1:13" x14ac:dyDescent="0.25">
      <c r="A26" s="99">
        <v>19</v>
      </c>
      <c r="B26" s="3"/>
      <c r="C26" s="3"/>
      <c r="D26" s="3"/>
      <c r="E26" s="3"/>
      <c r="F26" s="3"/>
      <c r="G26" s="3"/>
      <c r="H26" s="103">
        <f t="shared" si="0"/>
        <v>0</v>
      </c>
      <c r="I26" s="103">
        <f t="shared" si="1"/>
        <v>0</v>
      </c>
      <c r="J26" s="103">
        <f t="shared" si="2"/>
        <v>0</v>
      </c>
      <c r="K26" s="103">
        <f t="shared" si="3"/>
        <v>0</v>
      </c>
      <c r="L26" s="103">
        <f t="shared" si="4"/>
        <v>0</v>
      </c>
      <c r="M26" s="108" t="str">
        <f>IF(C26&lt;&gt;0,(CONCATENATE("12f_",'Valoració '!$D$7,"00",A26))," ")</f>
        <v xml:space="preserve"> </v>
      </c>
    </row>
    <row r="27" spans="1:13" x14ac:dyDescent="0.25">
      <c r="A27" s="99">
        <v>20</v>
      </c>
      <c r="B27" s="3"/>
      <c r="C27" s="3"/>
      <c r="D27" s="3"/>
      <c r="E27" s="3"/>
      <c r="F27" s="3"/>
      <c r="G27" s="3"/>
      <c r="H27" s="103">
        <f t="shared" si="0"/>
        <v>0</v>
      </c>
      <c r="I27" s="103">
        <f t="shared" si="1"/>
        <v>0</v>
      </c>
      <c r="J27" s="103">
        <f t="shared" si="2"/>
        <v>0</v>
      </c>
      <c r="K27" s="103">
        <f t="shared" si="3"/>
        <v>0</v>
      </c>
      <c r="L27" s="103">
        <f t="shared" si="4"/>
        <v>0</v>
      </c>
      <c r="M27" s="108" t="str">
        <f>IF(C27&lt;&gt;0,(CONCATENATE("12f_",'Valoració '!$D$7,"00",A27))," ")</f>
        <v xml:space="preserve"> </v>
      </c>
    </row>
    <row r="28" spans="1:13" x14ac:dyDescent="0.25">
      <c r="A28" s="99">
        <v>21</v>
      </c>
      <c r="B28" s="3"/>
      <c r="C28" s="3"/>
      <c r="D28" s="3"/>
      <c r="E28" s="3"/>
      <c r="F28" s="3"/>
      <c r="G28" s="3"/>
      <c r="H28" s="103">
        <f t="shared" si="0"/>
        <v>0</v>
      </c>
      <c r="I28" s="103">
        <f t="shared" si="1"/>
        <v>0</v>
      </c>
      <c r="J28" s="103">
        <f t="shared" si="2"/>
        <v>0</v>
      </c>
      <c r="K28" s="103">
        <f t="shared" si="3"/>
        <v>0</v>
      </c>
      <c r="L28" s="103">
        <f t="shared" si="4"/>
        <v>0</v>
      </c>
      <c r="M28" s="108" t="str">
        <f>IF(C28&lt;&gt;0,(CONCATENATE("12f_",'Valoració '!$D$7,"00",A28))," ")</f>
        <v xml:space="preserve"> </v>
      </c>
    </row>
    <row r="29" spans="1:13" x14ac:dyDescent="0.25">
      <c r="A29" s="99">
        <v>22</v>
      </c>
      <c r="B29" s="3"/>
      <c r="C29" s="3"/>
      <c r="D29" s="3"/>
      <c r="E29" s="3"/>
      <c r="F29" s="3"/>
      <c r="G29" s="3"/>
      <c r="H29" s="103">
        <f t="shared" si="0"/>
        <v>0</v>
      </c>
      <c r="I29" s="103">
        <f t="shared" si="1"/>
        <v>0</v>
      </c>
      <c r="J29" s="103">
        <f t="shared" si="2"/>
        <v>0</v>
      </c>
      <c r="K29" s="103">
        <f t="shared" si="3"/>
        <v>0</v>
      </c>
      <c r="L29" s="103">
        <f t="shared" si="4"/>
        <v>0</v>
      </c>
      <c r="M29" s="108" t="str">
        <f>IF(C29&lt;&gt;0,(CONCATENATE("12f_",'Valoració '!$D$7,"00",A29))," ")</f>
        <v xml:space="preserve"> </v>
      </c>
    </row>
    <row r="30" spans="1:13" x14ac:dyDescent="0.25">
      <c r="A30" s="99">
        <v>23</v>
      </c>
      <c r="B30" s="3"/>
      <c r="C30" s="3"/>
      <c r="D30" s="3"/>
      <c r="E30" s="3"/>
      <c r="F30" s="3"/>
      <c r="G30" s="3"/>
      <c r="H30" s="103">
        <f t="shared" si="0"/>
        <v>0</v>
      </c>
      <c r="I30" s="103">
        <f t="shared" si="1"/>
        <v>0</v>
      </c>
      <c r="J30" s="103">
        <f t="shared" si="2"/>
        <v>0</v>
      </c>
      <c r="K30" s="103">
        <f t="shared" si="3"/>
        <v>0</v>
      </c>
      <c r="L30" s="103">
        <f t="shared" si="4"/>
        <v>0</v>
      </c>
      <c r="M30" s="108" t="str">
        <f>IF(C30&lt;&gt;0,(CONCATENATE("12f_",'Valoració '!$D$7,"00",A30))," ")</f>
        <v xml:space="preserve"> </v>
      </c>
    </row>
    <row r="31" spans="1:13" x14ac:dyDescent="0.25">
      <c r="A31" s="99">
        <v>24</v>
      </c>
      <c r="B31" s="3"/>
      <c r="C31" s="3"/>
      <c r="D31" s="3"/>
      <c r="E31" s="3"/>
      <c r="F31" s="3"/>
      <c r="G31" s="3"/>
      <c r="H31" s="103">
        <f t="shared" si="0"/>
        <v>0</v>
      </c>
      <c r="I31" s="103">
        <f t="shared" si="1"/>
        <v>0</v>
      </c>
      <c r="J31" s="103">
        <f t="shared" si="2"/>
        <v>0</v>
      </c>
      <c r="K31" s="103">
        <f t="shared" si="3"/>
        <v>0</v>
      </c>
      <c r="L31" s="103">
        <f t="shared" si="4"/>
        <v>0</v>
      </c>
      <c r="M31" s="108" t="str">
        <f>IF(C31&lt;&gt;0,(CONCATENATE("12f_",'Valoració '!$D$7,"00",A31))," ")</f>
        <v xml:space="preserve"> </v>
      </c>
    </row>
    <row r="32" spans="1:13" x14ac:dyDescent="0.25">
      <c r="A32" s="99">
        <v>25</v>
      </c>
      <c r="B32" s="3"/>
      <c r="C32" s="3"/>
      <c r="D32" s="3"/>
      <c r="E32" s="3"/>
      <c r="F32" s="3"/>
      <c r="G32" s="3"/>
      <c r="H32" s="103">
        <f t="shared" si="0"/>
        <v>0</v>
      </c>
      <c r="I32" s="103">
        <f t="shared" si="1"/>
        <v>0</v>
      </c>
      <c r="J32" s="103">
        <f t="shared" si="2"/>
        <v>0</v>
      </c>
      <c r="K32" s="103">
        <f t="shared" si="3"/>
        <v>0</v>
      </c>
      <c r="L32" s="103">
        <f t="shared" si="4"/>
        <v>0</v>
      </c>
      <c r="M32" s="108" t="str">
        <f>IF(C32&lt;&gt;0,(CONCATENATE("12f_",'Valoració '!$D$7,"00",A32))," ")</f>
        <v xml:space="preserve"> </v>
      </c>
    </row>
    <row r="33" spans="1:13" x14ac:dyDescent="0.25">
      <c r="A33" s="99">
        <v>26</v>
      </c>
      <c r="B33" s="3"/>
      <c r="C33" s="3"/>
      <c r="D33" s="3"/>
      <c r="E33" s="3"/>
      <c r="F33" s="3"/>
      <c r="G33" s="3"/>
      <c r="H33" s="103">
        <f t="shared" si="0"/>
        <v>0</v>
      </c>
      <c r="I33" s="103">
        <f t="shared" si="1"/>
        <v>0</v>
      </c>
      <c r="J33" s="103">
        <f t="shared" si="2"/>
        <v>0</v>
      </c>
      <c r="K33" s="103">
        <f t="shared" si="3"/>
        <v>0</v>
      </c>
      <c r="L33" s="103">
        <f t="shared" si="4"/>
        <v>0</v>
      </c>
      <c r="M33" s="108" t="str">
        <f>IF(C33&lt;&gt;0,(CONCATENATE("12f_",'Valoració '!$D$7,"00",A33))," ")</f>
        <v xml:space="preserve"> </v>
      </c>
    </row>
    <row r="34" spans="1:13" x14ac:dyDescent="0.25">
      <c r="A34" s="99">
        <v>27</v>
      </c>
      <c r="B34" s="3"/>
      <c r="C34" s="3"/>
      <c r="D34" s="3"/>
      <c r="E34" s="3"/>
      <c r="F34" s="3"/>
      <c r="G34" s="3"/>
      <c r="H34" s="103">
        <f t="shared" si="0"/>
        <v>0</v>
      </c>
      <c r="I34" s="103">
        <f t="shared" si="1"/>
        <v>0</v>
      </c>
      <c r="J34" s="103">
        <f t="shared" si="2"/>
        <v>0</v>
      </c>
      <c r="K34" s="103">
        <f t="shared" si="3"/>
        <v>0</v>
      </c>
      <c r="L34" s="103">
        <f t="shared" si="4"/>
        <v>0</v>
      </c>
      <c r="M34" s="108" t="str">
        <f>IF(C34&lt;&gt;0,(CONCATENATE("12f_",'Valoració '!$D$7,"00",A34))," ")</f>
        <v xml:space="preserve"> </v>
      </c>
    </row>
    <row r="35" spans="1:13" x14ac:dyDescent="0.25">
      <c r="A35" s="99">
        <v>28</v>
      </c>
      <c r="B35" s="3"/>
      <c r="C35" s="3"/>
      <c r="D35" s="3"/>
      <c r="E35" s="3"/>
      <c r="F35" s="3"/>
      <c r="G35" s="3"/>
      <c r="H35" s="103">
        <f t="shared" si="0"/>
        <v>0</v>
      </c>
      <c r="I35" s="103">
        <f t="shared" si="1"/>
        <v>0</v>
      </c>
      <c r="J35" s="103">
        <f t="shared" si="2"/>
        <v>0</v>
      </c>
      <c r="K35" s="103">
        <f t="shared" si="3"/>
        <v>0</v>
      </c>
      <c r="L35" s="103">
        <f t="shared" si="4"/>
        <v>0</v>
      </c>
      <c r="M35" s="108" t="str">
        <f>IF(C35&lt;&gt;0,(CONCATENATE("12f_",'Valoració '!$D$7,"00",A35))," ")</f>
        <v xml:space="preserve"> </v>
      </c>
    </row>
    <row r="36" spans="1:13" x14ac:dyDescent="0.25">
      <c r="A36" s="99">
        <v>29</v>
      </c>
      <c r="B36" s="3"/>
      <c r="C36" s="3"/>
      <c r="D36" s="3"/>
      <c r="E36" s="3"/>
      <c r="F36" s="3"/>
      <c r="G36" s="3"/>
      <c r="H36" s="103">
        <f t="shared" si="0"/>
        <v>0</v>
      </c>
      <c r="I36" s="103">
        <f t="shared" si="1"/>
        <v>0</v>
      </c>
      <c r="J36" s="103">
        <f t="shared" si="2"/>
        <v>0</v>
      </c>
      <c r="K36" s="103">
        <f t="shared" si="3"/>
        <v>0</v>
      </c>
      <c r="L36" s="103">
        <f t="shared" si="4"/>
        <v>0</v>
      </c>
      <c r="M36" s="108" t="str">
        <f>IF(C36&lt;&gt;0,(CONCATENATE("12f_",'Valoració '!$D$7,"00",A36))," ")</f>
        <v xml:space="preserve"> </v>
      </c>
    </row>
    <row r="37" spans="1:13" x14ac:dyDescent="0.25">
      <c r="A37" s="99">
        <v>30</v>
      </c>
      <c r="B37" s="3"/>
      <c r="C37" s="3"/>
      <c r="D37" s="3"/>
      <c r="E37" s="3"/>
      <c r="F37" s="3"/>
      <c r="G37" s="3"/>
      <c r="H37" s="103">
        <f t="shared" si="0"/>
        <v>0</v>
      </c>
      <c r="I37" s="103">
        <f t="shared" si="1"/>
        <v>0</v>
      </c>
      <c r="J37" s="103">
        <f t="shared" si="2"/>
        <v>0</v>
      </c>
      <c r="K37" s="103">
        <f t="shared" si="3"/>
        <v>0</v>
      </c>
      <c r="L37" s="103">
        <f t="shared" si="4"/>
        <v>0</v>
      </c>
      <c r="M37" s="108" t="str">
        <f>IF(C37&lt;&gt;0,(CONCATENATE("12f_",'Valoració '!$D$7,"00",A37))," ")</f>
        <v xml:space="preserve"> </v>
      </c>
    </row>
    <row r="38" spans="1:13" x14ac:dyDescent="0.25">
      <c r="A38" s="99">
        <v>31</v>
      </c>
      <c r="B38" s="3"/>
      <c r="C38" s="3"/>
      <c r="D38" s="3"/>
      <c r="E38" s="3"/>
      <c r="F38" s="3"/>
      <c r="G38" s="3"/>
      <c r="H38" s="103">
        <f t="shared" si="0"/>
        <v>0</v>
      </c>
      <c r="I38" s="103">
        <f t="shared" si="1"/>
        <v>0</v>
      </c>
      <c r="J38" s="103">
        <f t="shared" si="2"/>
        <v>0</v>
      </c>
      <c r="K38" s="103">
        <f t="shared" si="3"/>
        <v>0</v>
      </c>
      <c r="L38" s="103">
        <f t="shared" si="4"/>
        <v>0</v>
      </c>
      <c r="M38" s="108" t="str">
        <f>IF(C38&lt;&gt;0,(CONCATENATE("12f_",'Valoració '!$D$7,"00",A38))," ")</f>
        <v xml:space="preserve"> </v>
      </c>
    </row>
    <row r="39" spans="1:13" x14ac:dyDescent="0.25">
      <c r="A39" s="99">
        <v>32</v>
      </c>
      <c r="B39" s="3"/>
      <c r="C39" s="3"/>
      <c r="D39" s="3"/>
      <c r="E39" s="3"/>
      <c r="F39" s="3"/>
      <c r="G39" s="3"/>
      <c r="H39" s="103">
        <f t="shared" si="0"/>
        <v>0</v>
      </c>
      <c r="I39" s="103">
        <f t="shared" si="1"/>
        <v>0</v>
      </c>
      <c r="J39" s="103">
        <f t="shared" si="2"/>
        <v>0</v>
      </c>
      <c r="K39" s="103">
        <f t="shared" si="3"/>
        <v>0</v>
      </c>
      <c r="L39" s="103">
        <f t="shared" si="4"/>
        <v>0</v>
      </c>
      <c r="M39" s="108" t="str">
        <f>IF(C39&lt;&gt;0,(CONCATENATE("12f_",'Valoració '!$D$7,"00",A39))," ")</f>
        <v xml:space="preserve"> </v>
      </c>
    </row>
    <row r="40" spans="1:13" x14ac:dyDescent="0.25">
      <c r="A40" s="99">
        <v>33</v>
      </c>
      <c r="B40" s="3"/>
      <c r="C40" s="3"/>
      <c r="D40" s="3"/>
      <c r="E40" s="3"/>
      <c r="F40" s="3"/>
      <c r="G40" s="3"/>
      <c r="H40" s="103">
        <f t="shared" si="0"/>
        <v>0</v>
      </c>
      <c r="I40" s="103">
        <f t="shared" si="1"/>
        <v>0</v>
      </c>
      <c r="J40" s="103">
        <f t="shared" si="2"/>
        <v>0</v>
      </c>
      <c r="K40" s="103">
        <f t="shared" si="3"/>
        <v>0</v>
      </c>
      <c r="L40" s="103">
        <f t="shared" si="4"/>
        <v>0</v>
      </c>
      <c r="M40" s="108" t="str">
        <f>IF(C40&lt;&gt;0,(CONCATENATE("12f_",'Valoració '!$D$7,"00",A40))," ")</f>
        <v xml:space="preserve"> </v>
      </c>
    </row>
    <row r="41" spans="1:13" x14ac:dyDescent="0.25">
      <c r="A41" s="99">
        <v>34</v>
      </c>
      <c r="B41" s="3"/>
      <c r="C41" s="3"/>
      <c r="D41" s="3"/>
      <c r="E41" s="3"/>
      <c r="F41" s="3"/>
      <c r="G41" s="3"/>
      <c r="H41" s="103">
        <f t="shared" si="0"/>
        <v>0</v>
      </c>
      <c r="I41" s="103">
        <f t="shared" si="1"/>
        <v>0</v>
      </c>
      <c r="J41" s="103">
        <f t="shared" si="2"/>
        <v>0</v>
      </c>
      <c r="K41" s="103">
        <f t="shared" si="3"/>
        <v>0</v>
      </c>
      <c r="L41" s="103">
        <f t="shared" si="4"/>
        <v>0</v>
      </c>
      <c r="M41" s="108" t="str">
        <f>IF(C41&lt;&gt;0,(CONCATENATE("12f_",'Valoració '!$D$7,"00",A41))," ")</f>
        <v xml:space="preserve"> </v>
      </c>
    </row>
    <row r="42" spans="1:13" x14ac:dyDescent="0.25">
      <c r="A42" s="99">
        <v>35</v>
      </c>
      <c r="B42" s="3"/>
      <c r="C42" s="3"/>
      <c r="D42" s="3"/>
      <c r="E42" s="3"/>
      <c r="F42" s="3"/>
      <c r="G42" s="3"/>
      <c r="H42" s="103">
        <f t="shared" si="0"/>
        <v>0</v>
      </c>
      <c r="I42" s="103">
        <f t="shared" si="1"/>
        <v>0</v>
      </c>
      <c r="J42" s="103">
        <f t="shared" si="2"/>
        <v>0</v>
      </c>
      <c r="K42" s="103">
        <f t="shared" si="3"/>
        <v>0</v>
      </c>
      <c r="L42" s="103">
        <f t="shared" si="4"/>
        <v>0</v>
      </c>
      <c r="M42" s="108" t="str">
        <f>IF(C42&lt;&gt;0,(CONCATENATE("12f_",'Valoració '!$D$7,"00",A42))," ")</f>
        <v xml:space="preserve"> </v>
      </c>
    </row>
    <row r="43" spans="1:13" x14ac:dyDescent="0.25">
      <c r="A43" s="99">
        <v>36</v>
      </c>
      <c r="B43" s="3"/>
      <c r="C43" s="3"/>
      <c r="D43" s="3"/>
      <c r="E43" s="3"/>
      <c r="F43" s="3"/>
      <c r="G43" s="3"/>
      <c r="H43" s="103">
        <f t="shared" si="0"/>
        <v>0</v>
      </c>
      <c r="I43" s="103">
        <f t="shared" si="1"/>
        <v>0</v>
      </c>
      <c r="J43" s="103">
        <f t="shared" si="2"/>
        <v>0</v>
      </c>
      <c r="K43" s="103">
        <f t="shared" si="3"/>
        <v>0</v>
      </c>
      <c r="L43" s="103">
        <f t="shared" si="4"/>
        <v>0</v>
      </c>
      <c r="M43" s="108" t="str">
        <f>IF(C43&lt;&gt;0,(CONCATENATE("12f_",'Valoració '!$D$7,"00",A43))," ")</f>
        <v xml:space="preserve"> </v>
      </c>
    </row>
    <row r="44" spans="1:13" x14ac:dyDescent="0.25">
      <c r="A44" s="99">
        <v>37</v>
      </c>
      <c r="B44" s="3"/>
      <c r="C44" s="3"/>
      <c r="D44" s="3"/>
      <c r="E44" s="3"/>
      <c r="F44" s="3"/>
      <c r="G44" s="3"/>
      <c r="H44" s="103">
        <f t="shared" si="0"/>
        <v>0</v>
      </c>
      <c r="I44" s="103">
        <f t="shared" si="1"/>
        <v>0</v>
      </c>
      <c r="J44" s="103">
        <f t="shared" si="2"/>
        <v>0</v>
      </c>
      <c r="K44" s="103">
        <f t="shared" si="3"/>
        <v>0</v>
      </c>
      <c r="L44" s="103">
        <f t="shared" si="4"/>
        <v>0</v>
      </c>
      <c r="M44" s="108" t="str">
        <f>IF(C44&lt;&gt;0,(CONCATENATE("12f_",'Valoració '!$D$7,"00",A44))," ")</f>
        <v xml:space="preserve"> </v>
      </c>
    </row>
    <row r="45" spans="1:13" x14ac:dyDescent="0.25">
      <c r="A45" s="99">
        <v>38</v>
      </c>
      <c r="B45" s="3"/>
      <c r="C45" s="3"/>
      <c r="D45" s="3"/>
      <c r="E45" s="3"/>
      <c r="F45" s="3"/>
      <c r="G45" s="3"/>
      <c r="H45" s="103">
        <f t="shared" si="0"/>
        <v>0</v>
      </c>
      <c r="I45" s="103">
        <f t="shared" si="1"/>
        <v>0</v>
      </c>
      <c r="J45" s="103">
        <f t="shared" si="2"/>
        <v>0</v>
      </c>
      <c r="K45" s="103">
        <f t="shared" si="3"/>
        <v>0</v>
      </c>
      <c r="L45" s="103">
        <f t="shared" si="4"/>
        <v>0</v>
      </c>
      <c r="M45" s="108" t="str">
        <f>IF(C45&lt;&gt;0,(CONCATENATE("12f_",'Valoració '!$D$7,"00",A45))," ")</f>
        <v xml:space="preserve"> </v>
      </c>
    </row>
    <row r="46" spans="1:13" x14ac:dyDescent="0.25">
      <c r="A46" s="99">
        <v>39</v>
      </c>
      <c r="B46" s="3"/>
      <c r="C46" s="3"/>
      <c r="D46" s="3"/>
      <c r="E46" s="3"/>
      <c r="F46" s="3"/>
      <c r="G46" s="3"/>
      <c r="H46" s="103">
        <f t="shared" si="0"/>
        <v>0</v>
      </c>
      <c r="I46" s="103">
        <f t="shared" si="1"/>
        <v>0</v>
      </c>
      <c r="J46" s="103">
        <f t="shared" si="2"/>
        <v>0</v>
      </c>
      <c r="K46" s="103">
        <f t="shared" si="3"/>
        <v>0</v>
      </c>
      <c r="L46" s="103">
        <f t="shared" si="4"/>
        <v>0</v>
      </c>
      <c r="M46" s="108" t="str">
        <f>IF(C46&lt;&gt;0,(CONCATENATE("12f_",'Valoració '!$D$7,"00",A46))," ")</f>
        <v xml:space="preserve"> </v>
      </c>
    </row>
    <row r="47" spans="1:13" x14ac:dyDescent="0.25">
      <c r="A47" s="99">
        <v>40</v>
      </c>
      <c r="B47" s="3"/>
      <c r="C47" s="3"/>
      <c r="D47" s="3"/>
      <c r="E47" s="3"/>
      <c r="F47" s="3"/>
      <c r="G47" s="3"/>
      <c r="H47" s="103">
        <f t="shared" si="0"/>
        <v>0</v>
      </c>
      <c r="I47" s="103">
        <f t="shared" si="1"/>
        <v>0</v>
      </c>
      <c r="J47" s="103">
        <f t="shared" si="2"/>
        <v>0</v>
      </c>
      <c r="K47" s="103">
        <f t="shared" si="3"/>
        <v>0</v>
      </c>
      <c r="L47" s="103">
        <f t="shared" si="4"/>
        <v>0</v>
      </c>
      <c r="M47" s="108" t="str">
        <f>IF(C47&lt;&gt;0,(CONCATENATE("12f_",'Valoració '!$D$7,"00",A47))," ")</f>
        <v xml:space="preserve"> </v>
      </c>
    </row>
    <row r="48" spans="1:13" x14ac:dyDescent="0.25">
      <c r="A48" s="99">
        <v>41</v>
      </c>
      <c r="B48" s="3"/>
      <c r="C48" s="3"/>
      <c r="D48" s="3"/>
      <c r="E48" s="3"/>
      <c r="F48" s="3"/>
      <c r="G48" s="3"/>
      <c r="H48" s="103">
        <f t="shared" si="0"/>
        <v>0</v>
      </c>
      <c r="I48" s="103">
        <f t="shared" si="1"/>
        <v>0</v>
      </c>
      <c r="J48" s="103">
        <f t="shared" si="2"/>
        <v>0</v>
      </c>
      <c r="K48" s="103">
        <f t="shared" si="3"/>
        <v>0</v>
      </c>
      <c r="L48" s="103">
        <f t="shared" si="4"/>
        <v>0</v>
      </c>
      <c r="M48" s="108" t="str">
        <f>IF(C48&lt;&gt;0,(CONCATENATE("12f_",'Valoració '!$D$7,"00",A48))," ")</f>
        <v xml:space="preserve"> </v>
      </c>
    </row>
    <row r="49" spans="1:13" x14ac:dyDescent="0.25">
      <c r="A49" s="99">
        <v>42</v>
      </c>
      <c r="B49" s="3"/>
      <c r="C49" s="3"/>
      <c r="D49" s="3"/>
      <c r="E49" s="3"/>
      <c r="F49" s="3"/>
      <c r="G49" s="3"/>
      <c r="H49" s="103">
        <f t="shared" si="0"/>
        <v>0</v>
      </c>
      <c r="I49" s="103">
        <f t="shared" si="1"/>
        <v>0</v>
      </c>
      <c r="J49" s="103">
        <f t="shared" si="2"/>
        <v>0</v>
      </c>
      <c r="K49" s="103">
        <f t="shared" si="3"/>
        <v>0</v>
      </c>
      <c r="L49" s="103">
        <f t="shared" si="4"/>
        <v>0</v>
      </c>
      <c r="M49" s="108" t="str">
        <f>IF(C49&lt;&gt;0,(CONCATENATE("12f_",'Valoració '!$D$7,"00",A49))," ")</f>
        <v xml:space="preserve"> </v>
      </c>
    </row>
    <row r="50" spans="1:13" x14ac:dyDescent="0.25">
      <c r="A50" s="99">
        <v>43</v>
      </c>
      <c r="B50" s="3"/>
      <c r="C50" s="3"/>
      <c r="D50" s="3"/>
      <c r="E50" s="3"/>
      <c r="F50" s="3"/>
      <c r="G50" s="3"/>
      <c r="H50" s="103">
        <f t="shared" si="0"/>
        <v>0</v>
      </c>
      <c r="I50" s="103">
        <f t="shared" si="1"/>
        <v>0</v>
      </c>
      <c r="J50" s="103">
        <f t="shared" si="2"/>
        <v>0</v>
      </c>
      <c r="K50" s="103">
        <f t="shared" si="3"/>
        <v>0</v>
      </c>
      <c r="L50" s="103">
        <f t="shared" si="4"/>
        <v>0</v>
      </c>
      <c r="M50" s="108" t="str">
        <f>IF(C50&lt;&gt;0,(CONCATENATE("12f_",'Valoració '!$D$7,"00",A50))," ")</f>
        <v xml:space="preserve"> </v>
      </c>
    </row>
    <row r="51" spans="1:13" x14ac:dyDescent="0.25">
      <c r="A51" s="99">
        <v>44</v>
      </c>
      <c r="B51" s="3"/>
      <c r="C51" s="3"/>
      <c r="D51" s="3"/>
      <c r="E51" s="3"/>
      <c r="F51" s="3"/>
      <c r="G51" s="3"/>
      <c r="H51" s="103">
        <f t="shared" si="0"/>
        <v>0</v>
      </c>
      <c r="I51" s="103">
        <f t="shared" si="1"/>
        <v>0</v>
      </c>
      <c r="J51" s="103">
        <f t="shared" si="2"/>
        <v>0</v>
      </c>
      <c r="K51" s="103">
        <f t="shared" si="3"/>
        <v>0</v>
      </c>
      <c r="L51" s="103">
        <f t="shared" si="4"/>
        <v>0</v>
      </c>
      <c r="M51" s="108" t="str">
        <f>IF(C51&lt;&gt;0,(CONCATENATE("12f_",'Valoració '!$D$7,"00",A51))," ")</f>
        <v xml:space="preserve"> </v>
      </c>
    </row>
    <row r="52" spans="1:13" x14ac:dyDescent="0.25">
      <c r="A52" s="99">
        <v>45</v>
      </c>
      <c r="B52" s="3"/>
      <c r="C52" s="3"/>
      <c r="D52" s="3"/>
      <c r="E52" s="3"/>
      <c r="F52" s="3"/>
      <c r="G52" s="3"/>
      <c r="H52" s="103">
        <f t="shared" si="0"/>
        <v>0</v>
      </c>
      <c r="I52" s="103">
        <f t="shared" si="1"/>
        <v>0</v>
      </c>
      <c r="J52" s="103">
        <f t="shared" si="2"/>
        <v>0</v>
      </c>
      <c r="K52" s="103">
        <f t="shared" si="3"/>
        <v>0</v>
      </c>
      <c r="L52" s="103">
        <f t="shared" si="4"/>
        <v>0</v>
      </c>
      <c r="M52" s="108" t="str">
        <f>IF(C52&lt;&gt;0,(CONCATENATE("12f_",'Valoració '!$D$7,"00",A52))," ")</f>
        <v xml:space="preserve"> </v>
      </c>
    </row>
    <row r="53" spans="1:13" x14ac:dyDescent="0.25">
      <c r="A53" s="99">
        <v>46</v>
      </c>
      <c r="B53" s="3"/>
      <c r="C53" s="3"/>
      <c r="D53" s="3"/>
      <c r="E53" s="3"/>
      <c r="F53" s="3"/>
      <c r="G53" s="3"/>
      <c r="H53" s="103">
        <f t="shared" si="0"/>
        <v>0</v>
      </c>
      <c r="I53" s="103">
        <f t="shared" si="1"/>
        <v>0</v>
      </c>
      <c r="J53" s="103">
        <f t="shared" si="2"/>
        <v>0</v>
      </c>
      <c r="K53" s="103">
        <f t="shared" si="3"/>
        <v>0</v>
      </c>
      <c r="L53" s="103">
        <f t="shared" si="4"/>
        <v>0</v>
      </c>
      <c r="M53" s="108" t="str">
        <f>IF(C53&lt;&gt;0,(CONCATENATE("12f_",'Valoració '!$D$7,"00",A53))," ")</f>
        <v xml:space="preserve"> </v>
      </c>
    </row>
    <row r="54" spans="1:13" x14ac:dyDescent="0.25">
      <c r="A54" s="99">
        <v>47</v>
      </c>
      <c r="B54" s="3"/>
      <c r="C54" s="3"/>
      <c r="D54" s="3"/>
      <c r="E54" s="3"/>
      <c r="F54" s="3"/>
      <c r="G54" s="3"/>
      <c r="H54" s="103">
        <f t="shared" si="0"/>
        <v>0</v>
      </c>
      <c r="I54" s="103">
        <f t="shared" si="1"/>
        <v>0</v>
      </c>
      <c r="J54" s="103">
        <f t="shared" si="2"/>
        <v>0</v>
      </c>
      <c r="K54" s="103">
        <f t="shared" si="3"/>
        <v>0</v>
      </c>
      <c r="L54" s="103">
        <f t="shared" si="4"/>
        <v>0</v>
      </c>
      <c r="M54" s="108" t="str">
        <f>IF(C54&lt;&gt;0,(CONCATENATE("12f_",'Valoració '!$D$7,"00",A54))," ")</f>
        <v xml:space="preserve"> </v>
      </c>
    </row>
    <row r="55" spans="1:13" x14ac:dyDescent="0.25">
      <c r="A55" s="99">
        <v>48</v>
      </c>
      <c r="B55" s="3"/>
      <c r="C55" s="3"/>
      <c r="D55" s="3"/>
      <c r="E55" s="3"/>
      <c r="F55" s="3"/>
      <c r="G55" s="3"/>
      <c r="H55" s="103">
        <f t="shared" si="0"/>
        <v>0</v>
      </c>
      <c r="I55" s="103">
        <f t="shared" si="1"/>
        <v>0</v>
      </c>
      <c r="J55" s="103">
        <f t="shared" si="2"/>
        <v>0</v>
      </c>
      <c r="K55" s="103">
        <f t="shared" si="3"/>
        <v>0</v>
      </c>
      <c r="L55" s="103">
        <f t="shared" si="4"/>
        <v>0</v>
      </c>
      <c r="M55" s="108" t="str">
        <f>IF(C55&lt;&gt;0,(CONCATENATE("12f_",'Valoració '!$D$7,"00",A55))," ")</f>
        <v xml:space="preserve"> </v>
      </c>
    </row>
    <row r="56" spans="1:13" x14ac:dyDescent="0.25">
      <c r="A56" s="99">
        <v>49</v>
      </c>
      <c r="B56" s="3"/>
      <c r="C56" s="3"/>
      <c r="D56" s="3"/>
      <c r="E56" s="3"/>
      <c r="F56" s="3"/>
      <c r="G56" s="3"/>
      <c r="H56" s="103">
        <f t="shared" si="0"/>
        <v>0</v>
      </c>
      <c r="I56" s="103">
        <f t="shared" si="1"/>
        <v>0</v>
      </c>
      <c r="J56" s="103">
        <f t="shared" si="2"/>
        <v>0</v>
      </c>
      <c r="K56" s="103">
        <f t="shared" si="3"/>
        <v>0</v>
      </c>
      <c r="L56" s="103">
        <f t="shared" si="4"/>
        <v>0</v>
      </c>
      <c r="M56" s="108" t="str">
        <f>IF(C56&lt;&gt;0,(CONCATENATE("12f_",'Valoració '!$D$7,"00",A56))," ")</f>
        <v xml:space="preserve"> </v>
      </c>
    </row>
    <row r="57" spans="1:13" x14ac:dyDescent="0.25">
      <c r="A57" s="99">
        <v>50</v>
      </c>
      <c r="B57" s="3"/>
      <c r="C57" s="3"/>
      <c r="D57" s="3"/>
      <c r="E57" s="3"/>
      <c r="F57" s="3"/>
      <c r="G57" s="3"/>
      <c r="H57" s="103">
        <f t="shared" ref="H57:H106" si="5">IF(B57="Patent",0,IF(AND(D57="Internacional",G57="Responsable"),0.25*E57,0))</f>
        <v>0</v>
      </c>
      <c r="I57" s="103">
        <f t="shared" ref="I57:I106" si="6">IF(B57="Patent",0,IF(AND(D57="Nacional",G57="Responsable"),0.2*E57,0))</f>
        <v>0</v>
      </c>
      <c r="J57" s="103">
        <f t="shared" ref="J57:J106" si="7">IF(B57="Patent",0,IF(AND(D57="Nacional",G57="Participant"),0.1*E57,0))</f>
        <v>0</v>
      </c>
      <c r="K57" s="103">
        <f t="shared" ref="K57:K106" si="8">IF(B57="Patent",0,IF(AND(D57="Internacional",G57="Participant"),0.1*E57,0))</f>
        <v>0</v>
      </c>
      <c r="L57" s="103">
        <f t="shared" ref="L57:L106" si="9">IF(B57="Patent",1,0)</f>
        <v>0</v>
      </c>
      <c r="M57" s="108" t="str">
        <f>IF(C57&lt;&gt;0,(CONCATENATE("12f_",'Valoració '!$D$7,"00",A57))," ")</f>
        <v xml:space="preserve"> </v>
      </c>
    </row>
    <row r="58" spans="1:13" x14ac:dyDescent="0.25">
      <c r="A58" s="99">
        <v>51</v>
      </c>
      <c r="B58" s="3"/>
      <c r="C58" s="3"/>
      <c r="D58" s="3"/>
      <c r="E58" s="3"/>
      <c r="F58" s="3"/>
      <c r="G58" s="3"/>
      <c r="H58" s="103">
        <f t="shared" si="5"/>
        <v>0</v>
      </c>
      <c r="I58" s="103">
        <f t="shared" si="6"/>
        <v>0</v>
      </c>
      <c r="J58" s="103">
        <f t="shared" si="7"/>
        <v>0</v>
      </c>
      <c r="K58" s="103">
        <f t="shared" si="8"/>
        <v>0</v>
      </c>
      <c r="L58" s="103">
        <f t="shared" si="9"/>
        <v>0</v>
      </c>
      <c r="M58" s="108" t="str">
        <f>IF(C58&lt;&gt;0,(CONCATENATE("12f_",'Valoració '!$D$7,"00",A58))," ")</f>
        <v xml:space="preserve"> </v>
      </c>
    </row>
    <row r="59" spans="1:13" x14ac:dyDescent="0.25">
      <c r="A59" s="99">
        <v>52</v>
      </c>
      <c r="B59" s="3"/>
      <c r="C59" s="3"/>
      <c r="D59" s="3"/>
      <c r="E59" s="3"/>
      <c r="F59" s="3"/>
      <c r="G59" s="3"/>
      <c r="H59" s="103">
        <f t="shared" si="5"/>
        <v>0</v>
      </c>
      <c r="I59" s="103">
        <f t="shared" si="6"/>
        <v>0</v>
      </c>
      <c r="J59" s="103">
        <f t="shared" si="7"/>
        <v>0</v>
      </c>
      <c r="K59" s="103">
        <f t="shared" si="8"/>
        <v>0</v>
      </c>
      <c r="L59" s="103">
        <f t="shared" si="9"/>
        <v>0</v>
      </c>
      <c r="M59" s="108" t="str">
        <f>IF(C59&lt;&gt;0,(CONCATENATE("12f_",'Valoració '!$D$7,"00",A59))," ")</f>
        <v xml:space="preserve"> </v>
      </c>
    </row>
    <row r="60" spans="1:13" x14ac:dyDescent="0.25">
      <c r="A60" s="99">
        <v>53</v>
      </c>
      <c r="B60" s="3"/>
      <c r="C60" s="3"/>
      <c r="D60" s="3"/>
      <c r="E60" s="3"/>
      <c r="F60" s="3"/>
      <c r="G60" s="3"/>
      <c r="H60" s="103">
        <f t="shared" si="5"/>
        <v>0</v>
      </c>
      <c r="I60" s="103">
        <f t="shared" si="6"/>
        <v>0</v>
      </c>
      <c r="J60" s="103">
        <f t="shared" si="7"/>
        <v>0</v>
      </c>
      <c r="K60" s="103">
        <f t="shared" si="8"/>
        <v>0</v>
      </c>
      <c r="L60" s="103">
        <f t="shared" si="9"/>
        <v>0</v>
      </c>
      <c r="M60" s="108" t="str">
        <f>IF(C60&lt;&gt;0,(CONCATENATE("12f_",'Valoració '!$D$7,"00",A60))," ")</f>
        <v xml:space="preserve"> </v>
      </c>
    </row>
    <row r="61" spans="1:13" x14ac:dyDescent="0.25">
      <c r="A61" s="99">
        <v>54</v>
      </c>
      <c r="B61" s="3"/>
      <c r="C61" s="3"/>
      <c r="D61" s="3"/>
      <c r="E61" s="3"/>
      <c r="F61" s="3"/>
      <c r="G61" s="3"/>
      <c r="H61" s="103">
        <f t="shared" si="5"/>
        <v>0</v>
      </c>
      <c r="I61" s="103">
        <f t="shared" si="6"/>
        <v>0</v>
      </c>
      <c r="J61" s="103">
        <f t="shared" si="7"/>
        <v>0</v>
      </c>
      <c r="K61" s="103">
        <f t="shared" si="8"/>
        <v>0</v>
      </c>
      <c r="L61" s="103">
        <f t="shared" si="9"/>
        <v>0</v>
      </c>
      <c r="M61" s="108" t="str">
        <f>IF(C61&lt;&gt;0,(CONCATENATE("12f_",'Valoració '!$D$7,"00",A61))," ")</f>
        <v xml:space="preserve"> </v>
      </c>
    </row>
    <row r="62" spans="1:13" x14ac:dyDescent="0.25">
      <c r="A62" s="99">
        <v>55</v>
      </c>
      <c r="B62" s="3"/>
      <c r="C62" s="3"/>
      <c r="D62" s="3"/>
      <c r="E62" s="3"/>
      <c r="F62" s="3"/>
      <c r="G62" s="3"/>
      <c r="H62" s="103">
        <f t="shared" si="5"/>
        <v>0</v>
      </c>
      <c r="I62" s="103">
        <f t="shared" si="6"/>
        <v>0</v>
      </c>
      <c r="J62" s="103">
        <f t="shared" si="7"/>
        <v>0</v>
      </c>
      <c r="K62" s="103">
        <f t="shared" si="8"/>
        <v>0</v>
      </c>
      <c r="L62" s="103">
        <f t="shared" si="9"/>
        <v>0</v>
      </c>
      <c r="M62" s="108" t="str">
        <f>IF(C62&lt;&gt;0,(CONCATENATE("12f_",'Valoració '!$D$7,"00",A62))," ")</f>
        <v xml:space="preserve"> </v>
      </c>
    </row>
    <row r="63" spans="1:13" x14ac:dyDescent="0.25">
      <c r="A63" s="99">
        <v>56</v>
      </c>
      <c r="B63" s="3"/>
      <c r="C63" s="3"/>
      <c r="D63" s="3"/>
      <c r="E63" s="3"/>
      <c r="F63" s="3"/>
      <c r="G63" s="3"/>
      <c r="H63" s="103">
        <f t="shared" si="5"/>
        <v>0</v>
      </c>
      <c r="I63" s="103">
        <f t="shared" si="6"/>
        <v>0</v>
      </c>
      <c r="J63" s="103">
        <f t="shared" si="7"/>
        <v>0</v>
      </c>
      <c r="K63" s="103">
        <f t="shared" si="8"/>
        <v>0</v>
      </c>
      <c r="L63" s="103">
        <f t="shared" si="9"/>
        <v>0</v>
      </c>
      <c r="M63" s="108" t="str">
        <f>IF(C63&lt;&gt;0,(CONCATENATE("12f_",'Valoració '!$D$7,"00",A63))," ")</f>
        <v xml:space="preserve"> </v>
      </c>
    </row>
    <row r="64" spans="1:13" x14ac:dyDescent="0.25">
      <c r="A64" s="99">
        <v>57</v>
      </c>
      <c r="B64" s="3"/>
      <c r="C64" s="3"/>
      <c r="D64" s="3"/>
      <c r="E64" s="3"/>
      <c r="F64" s="3"/>
      <c r="G64" s="3"/>
      <c r="H64" s="103">
        <f t="shared" si="5"/>
        <v>0</v>
      </c>
      <c r="I64" s="103">
        <f t="shared" si="6"/>
        <v>0</v>
      </c>
      <c r="J64" s="103">
        <f t="shared" si="7"/>
        <v>0</v>
      </c>
      <c r="K64" s="103">
        <f t="shared" si="8"/>
        <v>0</v>
      </c>
      <c r="L64" s="103">
        <f t="shared" si="9"/>
        <v>0</v>
      </c>
      <c r="M64" s="108" t="str">
        <f>IF(C64&lt;&gt;0,(CONCATENATE("12f_",'Valoració '!$D$7,"00",A64))," ")</f>
        <v xml:space="preserve"> </v>
      </c>
    </row>
    <row r="65" spans="1:13" x14ac:dyDescent="0.25">
      <c r="A65" s="99">
        <v>58</v>
      </c>
      <c r="B65" s="3"/>
      <c r="C65" s="3"/>
      <c r="D65" s="3"/>
      <c r="E65" s="3"/>
      <c r="F65" s="3"/>
      <c r="G65" s="3"/>
      <c r="H65" s="103">
        <f t="shared" si="5"/>
        <v>0</v>
      </c>
      <c r="I65" s="103">
        <f t="shared" si="6"/>
        <v>0</v>
      </c>
      <c r="J65" s="103">
        <f t="shared" si="7"/>
        <v>0</v>
      </c>
      <c r="K65" s="103">
        <f t="shared" si="8"/>
        <v>0</v>
      </c>
      <c r="L65" s="103">
        <f t="shared" si="9"/>
        <v>0</v>
      </c>
      <c r="M65" s="108" t="str">
        <f>IF(C65&lt;&gt;0,(CONCATENATE("12f_",'Valoració '!$D$7,"00",A65))," ")</f>
        <v xml:space="preserve"> </v>
      </c>
    </row>
    <row r="66" spans="1:13" x14ac:dyDescent="0.25">
      <c r="A66" s="99">
        <v>59</v>
      </c>
      <c r="B66" s="3"/>
      <c r="C66" s="3"/>
      <c r="D66" s="3"/>
      <c r="E66" s="3"/>
      <c r="F66" s="3"/>
      <c r="G66" s="3"/>
      <c r="H66" s="103">
        <f t="shared" si="5"/>
        <v>0</v>
      </c>
      <c r="I66" s="103">
        <f t="shared" si="6"/>
        <v>0</v>
      </c>
      <c r="J66" s="103">
        <f t="shared" si="7"/>
        <v>0</v>
      </c>
      <c r="K66" s="103">
        <f t="shared" si="8"/>
        <v>0</v>
      </c>
      <c r="L66" s="103">
        <f t="shared" si="9"/>
        <v>0</v>
      </c>
      <c r="M66" s="108" t="str">
        <f>IF(C66&lt;&gt;0,(CONCATENATE("12f_",'Valoració '!$D$7,"00",A66))," ")</f>
        <v xml:space="preserve"> </v>
      </c>
    </row>
    <row r="67" spans="1:13" x14ac:dyDescent="0.25">
      <c r="A67" s="99">
        <v>60</v>
      </c>
      <c r="B67" s="3"/>
      <c r="C67" s="3"/>
      <c r="D67" s="3"/>
      <c r="E67" s="3"/>
      <c r="F67" s="3"/>
      <c r="G67" s="3"/>
      <c r="H67" s="103">
        <f t="shared" si="5"/>
        <v>0</v>
      </c>
      <c r="I67" s="103">
        <f t="shared" si="6"/>
        <v>0</v>
      </c>
      <c r="J67" s="103">
        <f t="shared" si="7"/>
        <v>0</v>
      </c>
      <c r="K67" s="103">
        <f t="shared" si="8"/>
        <v>0</v>
      </c>
      <c r="L67" s="103">
        <f t="shared" si="9"/>
        <v>0</v>
      </c>
      <c r="M67" s="108" t="str">
        <f>IF(C67&lt;&gt;0,(CONCATENATE("12f_",'Valoració '!$D$7,"00",A67))," ")</f>
        <v xml:space="preserve"> </v>
      </c>
    </row>
    <row r="68" spans="1:13" x14ac:dyDescent="0.25">
      <c r="A68" s="99">
        <v>61</v>
      </c>
      <c r="B68" s="3"/>
      <c r="C68" s="3"/>
      <c r="D68" s="3"/>
      <c r="E68" s="3"/>
      <c r="F68" s="3"/>
      <c r="G68" s="3"/>
      <c r="H68" s="103">
        <f t="shared" si="5"/>
        <v>0</v>
      </c>
      <c r="I68" s="103">
        <f t="shared" si="6"/>
        <v>0</v>
      </c>
      <c r="J68" s="103">
        <f t="shared" si="7"/>
        <v>0</v>
      </c>
      <c r="K68" s="103">
        <f t="shared" si="8"/>
        <v>0</v>
      </c>
      <c r="L68" s="103">
        <f t="shared" si="9"/>
        <v>0</v>
      </c>
      <c r="M68" s="108" t="str">
        <f>IF(C68&lt;&gt;0,(CONCATENATE("12f_",'Valoració '!$D$7,"00",A68))," ")</f>
        <v xml:space="preserve"> </v>
      </c>
    </row>
    <row r="69" spans="1:13" x14ac:dyDescent="0.25">
      <c r="A69" s="99">
        <v>62</v>
      </c>
      <c r="B69" s="3"/>
      <c r="C69" s="3"/>
      <c r="D69" s="3"/>
      <c r="E69" s="3"/>
      <c r="F69" s="3"/>
      <c r="G69" s="3"/>
      <c r="H69" s="103">
        <f t="shared" si="5"/>
        <v>0</v>
      </c>
      <c r="I69" s="103">
        <f t="shared" si="6"/>
        <v>0</v>
      </c>
      <c r="J69" s="103">
        <f t="shared" si="7"/>
        <v>0</v>
      </c>
      <c r="K69" s="103">
        <f t="shared" si="8"/>
        <v>0</v>
      </c>
      <c r="L69" s="103">
        <f t="shared" si="9"/>
        <v>0</v>
      </c>
      <c r="M69" s="108" t="str">
        <f>IF(C69&lt;&gt;0,(CONCATENATE("12f_",'Valoració '!$D$7,"00",A69))," ")</f>
        <v xml:space="preserve"> </v>
      </c>
    </row>
    <row r="70" spans="1:13" x14ac:dyDescent="0.25">
      <c r="A70" s="99">
        <v>63</v>
      </c>
      <c r="B70" s="3"/>
      <c r="C70" s="3"/>
      <c r="D70" s="3"/>
      <c r="E70" s="3"/>
      <c r="F70" s="3"/>
      <c r="G70" s="3"/>
      <c r="H70" s="103">
        <f t="shared" si="5"/>
        <v>0</v>
      </c>
      <c r="I70" s="103">
        <f t="shared" si="6"/>
        <v>0</v>
      </c>
      <c r="J70" s="103">
        <f t="shared" si="7"/>
        <v>0</v>
      </c>
      <c r="K70" s="103">
        <f t="shared" si="8"/>
        <v>0</v>
      </c>
      <c r="L70" s="103">
        <f t="shared" si="9"/>
        <v>0</v>
      </c>
      <c r="M70" s="108" t="str">
        <f>IF(C70&lt;&gt;0,(CONCATENATE("12f_",'Valoració '!$D$7,"00",A70))," ")</f>
        <v xml:space="preserve"> </v>
      </c>
    </row>
    <row r="71" spans="1:13" x14ac:dyDescent="0.25">
      <c r="A71" s="99">
        <v>64</v>
      </c>
      <c r="B71" s="3"/>
      <c r="C71" s="3"/>
      <c r="D71" s="3"/>
      <c r="E71" s="3"/>
      <c r="F71" s="3"/>
      <c r="G71" s="3"/>
      <c r="H71" s="103">
        <f t="shared" si="5"/>
        <v>0</v>
      </c>
      <c r="I71" s="103">
        <f t="shared" si="6"/>
        <v>0</v>
      </c>
      <c r="J71" s="103">
        <f t="shared" si="7"/>
        <v>0</v>
      </c>
      <c r="K71" s="103">
        <f t="shared" si="8"/>
        <v>0</v>
      </c>
      <c r="L71" s="103">
        <f t="shared" si="9"/>
        <v>0</v>
      </c>
      <c r="M71" s="108" t="str">
        <f>IF(C71&lt;&gt;0,(CONCATENATE("12f_",'Valoració '!$D$7,"00",A71))," ")</f>
        <v xml:space="preserve"> </v>
      </c>
    </row>
    <row r="72" spans="1:13" x14ac:dyDescent="0.25">
      <c r="A72" s="99">
        <v>65</v>
      </c>
      <c r="B72" s="3"/>
      <c r="C72" s="3"/>
      <c r="D72" s="3"/>
      <c r="E72" s="3"/>
      <c r="F72" s="3"/>
      <c r="G72" s="3"/>
      <c r="H72" s="103">
        <f t="shared" si="5"/>
        <v>0</v>
      </c>
      <c r="I72" s="103">
        <f t="shared" si="6"/>
        <v>0</v>
      </c>
      <c r="J72" s="103">
        <f t="shared" si="7"/>
        <v>0</v>
      </c>
      <c r="K72" s="103">
        <f t="shared" si="8"/>
        <v>0</v>
      </c>
      <c r="L72" s="103">
        <f t="shared" si="9"/>
        <v>0</v>
      </c>
      <c r="M72" s="108" t="str">
        <f>IF(C72&lt;&gt;0,(CONCATENATE("12f_",'Valoració '!$D$7,"00",A72))," ")</f>
        <v xml:space="preserve"> </v>
      </c>
    </row>
    <row r="73" spans="1:13" x14ac:dyDescent="0.25">
      <c r="A73" s="99">
        <v>66</v>
      </c>
      <c r="B73" s="3"/>
      <c r="C73" s="3"/>
      <c r="D73" s="3"/>
      <c r="E73" s="3"/>
      <c r="F73" s="3"/>
      <c r="G73" s="3"/>
      <c r="H73" s="103">
        <f t="shared" si="5"/>
        <v>0</v>
      </c>
      <c r="I73" s="103">
        <f t="shared" si="6"/>
        <v>0</v>
      </c>
      <c r="J73" s="103">
        <f t="shared" si="7"/>
        <v>0</v>
      </c>
      <c r="K73" s="103">
        <f t="shared" si="8"/>
        <v>0</v>
      </c>
      <c r="L73" s="103">
        <f t="shared" si="9"/>
        <v>0</v>
      </c>
      <c r="M73" s="108" t="str">
        <f>IF(C73&lt;&gt;0,(CONCATENATE("12f_",'Valoració '!$D$7,"00",A73))," ")</f>
        <v xml:space="preserve"> </v>
      </c>
    </row>
    <row r="74" spans="1:13" x14ac:dyDescent="0.25">
      <c r="A74" s="99">
        <v>67</v>
      </c>
      <c r="B74" s="3"/>
      <c r="C74" s="3"/>
      <c r="D74" s="3"/>
      <c r="E74" s="3"/>
      <c r="F74" s="3"/>
      <c r="G74" s="3"/>
      <c r="H74" s="103">
        <f t="shared" si="5"/>
        <v>0</v>
      </c>
      <c r="I74" s="103">
        <f t="shared" si="6"/>
        <v>0</v>
      </c>
      <c r="J74" s="103">
        <f t="shared" si="7"/>
        <v>0</v>
      </c>
      <c r="K74" s="103">
        <f t="shared" si="8"/>
        <v>0</v>
      </c>
      <c r="L74" s="103">
        <f t="shared" si="9"/>
        <v>0</v>
      </c>
      <c r="M74" s="108" t="str">
        <f>IF(C74&lt;&gt;0,(CONCATENATE("12f_",'Valoració '!$D$7,"00",A74))," ")</f>
        <v xml:space="preserve"> </v>
      </c>
    </row>
    <row r="75" spans="1:13" x14ac:dyDescent="0.25">
      <c r="A75" s="99">
        <v>68</v>
      </c>
      <c r="B75" s="3"/>
      <c r="C75" s="3"/>
      <c r="D75" s="3"/>
      <c r="E75" s="3"/>
      <c r="F75" s="3"/>
      <c r="G75" s="3"/>
      <c r="H75" s="103">
        <f t="shared" si="5"/>
        <v>0</v>
      </c>
      <c r="I75" s="103">
        <f t="shared" si="6"/>
        <v>0</v>
      </c>
      <c r="J75" s="103">
        <f t="shared" si="7"/>
        <v>0</v>
      </c>
      <c r="K75" s="103">
        <f t="shared" si="8"/>
        <v>0</v>
      </c>
      <c r="L75" s="103">
        <f t="shared" si="9"/>
        <v>0</v>
      </c>
      <c r="M75" s="108" t="str">
        <f>IF(C75&lt;&gt;0,(CONCATENATE("12f_",'Valoració '!$D$7,"00",A75))," ")</f>
        <v xml:space="preserve"> </v>
      </c>
    </row>
    <row r="76" spans="1:13" x14ac:dyDescent="0.25">
      <c r="A76" s="99">
        <v>69</v>
      </c>
      <c r="B76" s="3"/>
      <c r="C76" s="3"/>
      <c r="D76" s="3"/>
      <c r="E76" s="3"/>
      <c r="F76" s="3"/>
      <c r="G76" s="3"/>
      <c r="H76" s="103">
        <f t="shared" si="5"/>
        <v>0</v>
      </c>
      <c r="I76" s="103">
        <f t="shared" si="6"/>
        <v>0</v>
      </c>
      <c r="J76" s="103">
        <f t="shared" si="7"/>
        <v>0</v>
      </c>
      <c r="K76" s="103">
        <f t="shared" si="8"/>
        <v>0</v>
      </c>
      <c r="L76" s="103">
        <f t="shared" si="9"/>
        <v>0</v>
      </c>
      <c r="M76" s="108" t="str">
        <f>IF(C76&lt;&gt;0,(CONCATENATE("12f_",'Valoració '!$D$7,"00",A76))," ")</f>
        <v xml:space="preserve"> </v>
      </c>
    </row>
    <row r="77" spans="1:13" x14ac:dyDescent="0.25">
      <c r="A77" s="99">
        <v>70</v>
      </c>
      <c r="B77" s="3"/>
      <c r="C77" s="3"/>
      <c r="D77" s="3"/>
      <c r="E77" s="3"/>
      <c r="F77" s="3"/>
      <c r="G77" s="3"/>
      <c r="H77" s="103">
        <f t="shared" si="5"/>
        <v>0</v>
      </c>
      <c r="I77" s="103">
        <f t="shared" si="6"/>
        <v>0</v>
      </c>
      <c r="J77" s="103">
        <f t="shared" si="7"/>
        <v>0</v>
      </c>
      <c r="K77" s="103">
        <f t="shared" si="8"/>
        <v>0</v>
      </c>
      <c r="L77" s="103">
        <f t="shared" si="9"/>
        <v>0</v>
      </c>
      <c r="M77" s="108" t="str">
        <f>IF(C77&lt;&gt;0,(CONCATENATE("12f_",'Valoració '!$D$7,"00",A77))," ")</f>
        <v xml:space="preserve"> </v>
      </c>
    </row>
    <row r="78" spans="1:13" x14ac:dyDescent="0.25">
      <c r="A78" s="99">
        <v>71</v>
      </c>
      <c r="B78" s="3"/>
      <c r="C78" s="3"/>
      <c r="D78" s="3"/>
      <c r="E78" s="3"/>
      <c r="F78" s="3"/>
      <c r="G78" s="3"/>
      <c r="H78" s="103">
        <f t="shared" si="5"/>
        <v>0</v>
      </c>
      <c r="I78" s="103">
        <f t="shared" si="6"/>
        <v>0</v>
      </c>
      <c r="J78" s="103">
        <f t="shared" si="7"/>
        <v>0</v>
      </c>
      <c r="K78" s="103">
        <f t="shared" si="8"/>
        <v>0</v>
      </c>
      <c r="L78" s="103">
        <f t="shared" si="9"/>
        <v>0</v>
      </c>
      <c r="M78" s="108" t="str">
        <f>IF(C78&lt;&gt;0,(CONCATENATE("12f_",'Valoració '!$D$7,"00",A78))," ")</f>
        <v xml:space="preserve"> </v>
      </c>
    </row>
    <row r="79" spans="1:13" x14ac:dyDescent="0.25">
      <c r="A79" s="99">
        <v>72</v>
      </c>
      <c r="B79" s="3"/>
      <c r="C79" s="3"/>
      <c r="D79" s="3"/>
      <c r="E79" s="3"/>
      <c r="F79" s="3"/>
      <c r="G79" s="3"/>
      <c r="H79" s="103">
        <f t="shared" si="5"/>
        <v>0</v>
      </c>
      <c r="I79" s="103">
        <f t="shared" si="6"/>
        <v>0</v>
      </c>
      <c r="J79" s="103">
        <f t="shared" si="7"/>
        <v>0</v>
      </c>
      <c r="K79" s="103">
        <f t="shared" si="8"/>
        <v>0</v>
      </c>
      <c r="L79" s="103">
        <f t="shared" si="9"/>
        <v>0</v>
      </c>
      <c r="M79" s="108" t="str">
        <f>IF(C79&lt;&gt;0,(CONCATENATE("12f_",'Valoració '!$D$7,"00",A79))," ")</f>
        <v xml:space="preserve"> </v>
      </c>
    </row>
    <row r="80" spans="1:13" x14ac:dyDescent="0.25">
      <c r="A80" s="99">
        <v>73</v>
      </c>
      <c r="B80" s="3"/>
      <c r="C80" s="3"/>
      <c r="D80" s="3"/>
      <c r="E80" s="3"/>
      <c r="F80" s="3"/>
      <c r="G80" s="3"/>
      <c r="H80" s="103">
        <f t="shared" si="5"/>
        <v>0</v>
      </c>
      <c r="I80" s="103">
        <f t="shared" si="6"/>
        <v>0</v>
      </c>
      <c r="J80" s="103">
        <f t="shared" si="7"/>
        <v>0</v>
      </c>
      <c r="K80" s="103">
        <f t="shared" si="8"/>
        <v>0</v>
      </c>
      <c r="L80" s="103">
        <f t="shared" si="9"/>
        <v>0</v>
      </c>
      <c r="M80" s="108" t="str">
        <f>IF(C80&lt;&gt;0,(CONCATENATE("12f_",'Valoració '!$D$7,"00",A80))," ")</f>
        <v xml:space="preserve"> </v>
      </c>
    </row>
    <row r="81" spans="1:13" x14ac:dyDescent="0.25">
      <c r="A81" s="99">
        <v>74</v>
      </c>
      <c r="B81" s="3"/>
      <c r="C81" s="3"/>
      <c r="D81" s="3"/>
      <c r="E81" s="3"/>
      <c r="F81" s="3"/>
      <c r="G81" s="3"/>
      <c r="H81" s="103">
        <f t="shared" si="5"/>
        <v>0</v>
      </c>
      <c r="I81" s="103">
        <f t="shared" si="6"/>
        <v>0</v>
      </c>
      <c r="J81" s="103">
        <f t="shared" si="7"/>
        <v>0</v>
      </c>
      <c r="K81" s="103">
        <f t="shared" si="8"/>
        <v>0</v>
      </c>
      <c r="L81" s="103">
        <f t="shared" si="9"/>
        <v>0</v>
      </c>
      <c r="M81" s="108" t="str">
        <f>IF(C81&lt;&gt;0,(CONCATENATE("12f_",'Valoració '!$D$7,"00",A81))," ")</f>
        <v xml:space="preserve"> </v>
      </c>
    </row>
    <row r="82" spans="1:13" x14ac:dyDescent="0.25">
      <c r="A82" s="99">
        <v>75</v>
      </c>
      <c r="B82" s="3"/>
      <c r="C82" s="3"/>
      <c r="D82" s="3"/>
      <c r="E82" s="3"/>
      <c r="F82" s="3"/>
      <c r="G82" s="3"/>
      <c r="H82" s="103">
        <f t="shared" si="5"/>
        <v>0</v>
      </c>
      <c r="I82" s="103">
        <f t="shared" si="6"/>
        <v>0</v>
      </c>
      <c r="J82" s="103">
        <f t="shared" si="7"/>
        <v>0</v>
      </c>
      <c r="K82" s="103">
        <f t="shared" si="8"/>
        <v>0</v>
      </c>
      <c r="L82" s="103">
        <f t="shared" si="9"/>
        <v>0</v>
      </c>
      <c r="M82" s="108" t="str">
        <f>IF(C82&lt;&gt;0,(CONCATENATE("12f_",'Valoració '!$D$7,"00",A82))," ")</f>
        <v xml:space="preserve"> </v>
      </c>
    </row>
    <row r="83" spans="1:13" x14ac:dyDescent="0.25">
      <c r="A83" s="99">
        <v>76</v>
      </c>
      <c r="B83" s="3"/>
      <c r="C83" s="3"/>
      <c r="D83" s="3"/>
      <c r="E83" s="3"/>
      <c r="F83" s="3"/>
      <c r="G83" s="3"/>
      <c r="H83" s="103">
        <f t="shared" si="5"/>
        <v>0</v>
      </c>
      <c r="I83" s="103">
        <f t="shared" si="6"/>
        <v>0</v>
      </c>
      <c r="J83" s="103">
        <f t="shared" si="7"/>
        <v>0</v>
      </c>
      <c r="K83" s="103">
        <f t="shared" si="8"/>
        <v>0</v>
      </c>
      <c r="L83" s="103">
        <f t="shared" si="9"/>
        <v>0</v>
      </c>
      <c r="M83" s="108" t="str">
        <f>IF(C83&lt;&gt;0,(CONCATENATE("12f_",'Valoració '!$D$7,"00",A83))," ")</f>
        <v xml:space="preserve"> </v>
      </c>
    </row>
    <row r="84" spans="1:13" x14ac:dyDescent="0.25">
      <c r="A84" s="99">
        <v>77</v>
      </c>
      <c r="B84" s="3"/>
      <c r="C84" s="3"/>
      <c r="D84" s="3"/>
      <c r="E84" s="3"/>
      <c r="F84" s="3"/>
      <c r="G84" s="3"/>
      <c r="H84" s="103">
        <f t="shared" si="5"/>
        <v>0</v>
      </c>
      <c r="I84" s="103">
        <f t="shared" si="6"/>
        <v>0</v>
      </c>
      <c r="J84" s="103">
        <f t="shared" si="7"/>
        <v>0</v>
      </c>
      <c r="K84" s="103">
        <f t="shared" si="8"/>
        <v>0</v>
      </c>
      <c r="L84" s="103">
        <f t="shared" si="9"/>
        <v>0</v>
      </c>
      <c r="M84" s="108" t="str">
        <f>IF(C84&lt;&gt;0,(CONCATENATE("12f_",'Valoració '!$D$7,"00",A84))," ")</f>
        <v xml:space="preserve"> </v>
      </c>
    </row>
    <row r="85" spans="1:13" x14ac:dyDescent="0.25">
      <c r="A85" s="99">
        <v>78</v>
      </c>
      <c r="B85" s="3"/>
      <c r="C85" s="3"/>
      <c r="D85" s="3"/>
      <c r="E85" s="3"/>
      <c r="F85" s="3"/>
      <c r="G85" s="3"/>
      <c r="H85" s="103">
        <f t="shared" si="5"/>
        <v>0</v>
      </c>
      <c r="I85" s="103">
        <f t="shared" si="6"/>
        <v>0</v>
      </c>
      <c r="J85" s="103">
        <f t="shared" si="7"/>
        <v>0</v>
      </c>
      <c r="K85" s="103">
        <f t="shared" si="8"/>
        <v>0</v>
      </c>
      <c r="L85" s="103">
        <f t="shared" si="9"/>
        <v>0</v>
      </c>
      <c r="M85" s="108" t="str">
        <f>IF(C85&lt;&gt;0,(CONCATENATE("12f_",'Valoració '!$D$7,"00",A85))," ")</f>
        <v xml:space="preserve"> </v>
      </c>
    </row>
    <row r="86" spans="1:13" x14ac:dyDescent="0.25">
      <c r="A86" s="99">
        <v>79</v>
      </c>
      <c r="B86" s="3"/>
      <c r="C86" s="3"/>
      <c r="D86" s="3"/>
      <c r="E86" s="3"/>
      <c r="F86" s="3"/>
      <c r="G86" s="3"/>
      <c r="H86" s="103">
        <f t="shared" si="5"/>
        <v>0</v>
      </c>
      <c r="I86" s="103">
        <f t="shared" si="6"/>
        <v>0</v>
      </c>
      <c r="J86" s="103">
        <f t="shared" si="7"/>
        <v>0</v>
      </c>
      <c r="K86" s="103">
        <f t="shared" si="8"/>
        <v>0</v>
      </c>
      <c r="L86" s="103">
        <f t="shared" si="9"/>
        <v>0</v>
      </c>
      <c r="M86" s="108" t="str">
        <f>IF(C86&lt;&gt;0,(CONCATENATE("12f_",'Valoració '!$D$7,"00",A86))," ")</f>
        <v xml:space="preserve"> </v>
      </c>
    </row>
    <row r="87" spans="1:13" x14ac:dyDescent="0.25">
      <c r="A87" s="99">
        <v>80</v>
      </c>
      <c r="B87" s="3"/>
      <c r="C87" s="3"/>
      <c r="D87" s="3"/>
      <c r="E87" s="3"/>
      <c r="F87" s="3"/>
      <c r="G87" s="3"/>
      <c r="H87" s="103">
        <f t="shared" si="5"/>
        <v>0</v>
      </c>
      <c r="I87" s="103">
        <f t="shared" si="6"/>
        <v>0</v>
      </c>
      <c r="J87" s="103">
        <f t="shared" si="7"/>
        <v>0</v>
      </c>
      <c r="K87" s="103">
        <f t="shared" si="8"/>
        <v>0</v>
      </c>
      <c r="L87" s="103">
        <f t="shared" si="9"/>
        <v>0</v>
      </c>
      <c r="M87" s="108" t="str">
        <f>IF(C87&lt;&gt;0,(CONCATENATE("12f_",'Valoració '!$D$7,"00",A87))," ")</f>
        <v xml:space="preserve"> </v>
      </c>
    </row>
    <row r="88" spans="1:13" x14ac:dyDescent="0.25">
      <c r="A88" s="99">
        <v>81</v>
      </c>
      <c r="B88" s="3"/>
      <c r="C88" s="3"/>
      <c r="D88" s="3"/>
      <c r="E88" s="3"/>
      <c r="F88" s="3"/>
      <c r="G88" s="3"/>
      <c r="H88" s="103">
        <f t="shared" si="5"/>
        <v>0</v>
      </c>
      <c r="I88" s="103">
        <f t="shared" si="6"/>
        <v>0</v>
      </c>
      <c r="J88" s="103">
        <f t="shared" si="7"/>
        <v>0</v>
      </c>
      <c r="K88" s="103">
        <f t="shared" si="8"/>
        <v>0</v>
      </c>
      <c r="L88" s="103">
        <f t="shared" si="9"/>
        <v>0</v>
      </c>
      <c r="M88" s="108" t="str">
        <f>IF(C88&lt;&gt;0,(CONCATENATE("12f_",'Valoració '!$D$7,"00",A88))," ")</f>
        <v xml:space="preserve"> </v>
      </c>
    </row>
    <row r="89" spans="1:13" x14ac:dyDescent="0.25">
      <c r="A89" s="99">
        <v>82</v>
      </c>
      <c r="B89" s="3"/>
      <c r="C89" s="3"/>
      <c r="D89" s="3"/>
      <c r="E89" s="3"/>
      <c r="F89" s="3"/>
      <c r="G89" s="3"/>
      <c r="H89" s="103">
        <f t="shared" si="5"/>
        <v>0</v>
      </c>
      <c r="I89" s="103">
        <f t="shared" si="6"/>
        <v>0</v>
      </c>
      <c r="J89" s="103">
        <f t="shared" si="7"/>
        <v>0</v>
      </c>
      <c r="K89" s="103">
        <f t="shared" si="8"/>
        <v>0</v>
      </c>
      <c r="L89" s="103">
        <f t="shared" si="9"/>
        <v>0</v>
      </c>
      <c r="M89" s="108" t="str">
        <f>IF(C89&lt;&gt;0,(CONCATENATE("12f_",'Valoració '!$D$7,"00",A89))," ")</f>
        <v xml:space="preserve"> </v>
      </c>
    </row>
    <row r="90" spans="1:13" x14ac:dyDescent="0.25">
      <c r="A90" s="99">
        <v>83</v>
      </c>
      <c r="B90" s="3"/>
      <c r="C90" s="3"/>
      <c r="D90" s="3"/>
      <c r="E90" s="3"/>
      <c r="F90" s="3"/>
      <c r="G90" s="3"/>
      <c r="H90" s="103">
        <f t="shared" si="5"/>
        <v>0</v>
      </c>
      <c r="I90" s="103">
        <f t="shared" si="6"/>
        <v>0</v>
      </c>
      <c r="J90" s="103">
        <f t="shared" si="7"/>
        <v>0</v>
      </c>
      <c r="K90" s="103">
        <f t="shared" si="8"/>
        <v>0</v>
      </c>
      <c r="L90" s="103">
        <f t="shared" si="9"/>
        <v>0</v>
      </c>
      <c r="M90" s="108" t="str">
        <f>IF(C90&lt;&gt;0,(CONCATENATE("12f_",'Valoració '!$D$7,"00",A90))," ")</f>
        <v xml:space="preserve"> </v>
      </c>
    </row>
    <row r="91" spans="1:13" x14ac:dyDescent="0.25">
      <c r="A91" s="99">
        <v>84</v>
      </c>
      <c r="B91" s="3"/>
      <c r="C91" s="3"/>
      <c r="D91" s="3"/>
      <c r="E91" s="3"/>
      <c r="F91" s="3"/>
      <c r="G91" s="3"/>
      <c r="H91" s="103">
        <f t="shared" si="5"/>
        <v>0</v>
      </c>
      <c r="I91" s="103">
        <f t="shared" si="6"/>
        <v>0</v>
      </c>
      <c r="J91" s="103">
        <f t="shared" si="7"/>
        <v>0</v>
      </c>
      <c r="K91" s="103">
        <f t="shared" si="8"/>
        <v>0</v>
      </c>
      <c r="L91" s="103">
        <f t="shared" si="9"/>
        <v>0</v>
      </c>
      <c r="M91" s="108" t="str">
        <f>IF(C91&lt;&gt;0,(CONCATENATE("12f_",'Valoració '!$D$7,"00",A91))," ")</f>
        <v xml:space="preserve"> </v>
      </c>
    </row>
    <row r="92" spans="1:13" x14ac:dyDescent="0.25">
      <c r="A92" s="99">
        <v>85</v>
      </c>
      <c r="B92" s="3"/>
      <c r="C92" s="3"/>
      <c r="D92" s="3"/>
      <c r="E92" s="3"/>
      <c r="F92" s="3"/>
      <c r="G92" s="3"/>
      <c r="H92" s="103">
        <f t="shared" si="5"/>
        <v>0</v>
      </c>
      <c r="I92" s="103">
        <f t="shared" si="6"/>
        <v>0</v>
      </c>
      <c r="J92" s="103">
        <f t="shared" si="7"/>
        <v>0</v>
      </c>
      <c r="K92" s="103">
        <f t="shared" si="8"/>
        <v>0</v>
      </c>
      <c r="L92" s="103">
        <f t="shared" si="9"/>
        <v>0</v>
      </c>
      <c r="M92" s="108" t="str">
        <f>IF(C92&lt;&gt;0,(CONCATENATE("12f_",'Valoració '!$D$7,"00",A92))," ")</f>
        <v xml:space="preserve"> </v>
      </c>
    </row>
    <row r="93" spans="1:13" x14ac:dyDescent="0.25">
      <c r="A93" s="99">
        <v>86</v>
      </c>
      <c r="B93" s="3"/>
      <c r="C93" s="3"/>
      <c r="D93" s="3"/>
      <c r="E93" s="3"/>
      <c r="F93" s="3"/>
      <c r="G93" s="3"/>
      <c r="H93" s="103">
        <f t="shared" si="5"/>
        <v>0</v>
      </c>
      <c r="I93" s="103">
        <f t="shared" si="6"/>
        <v>0</v>
      </c>
      <c r="J93" s="103">
        <f t="shared" si="7"/>
        <v>0</v>
      </c>
      <c r="K93" s="103">
        <f t="shared" si="8"/>
        <v>0</v>
      </c>
      <c r="L93" s="103">
        <f t="shared" si="9"/>
        <v>0</v>
      </c>
      <c r="M93" s="108" t="str">
        <f>IF(C93&lt;&gt;0,(CONCATENATE("12f_",'Valoració '!$D$7,"00",A93))," ")</f>
        <v xml:space="preserve"> </v>
      </c>
    </row>
    <row r="94" spans="1:13" x14ac:dyDescent="0.25">
      <c r="A94" s="99">
        <v>87</v>
      </c>
      <c r="B94" s="3"/>
      <c r="C94" s="3"/>
      <c r="D94" s="3"/>
      <c r="E94" s="3"/>
      <c r="F94" s="3"/>
      <c r="G94" s="3"/>
      <c r="H94" s="103">
        <f t="shared" si="5"/>
        <v>0</v>
      </c>
      <c r="I94" s="103">
        <f t="shared" si="6"/>
        <v>0</v>
      </c>
      <c r="J94" s="103">
        <f t="shared" si="7"/>
        <v>0</v>
      </c>
      <c r="K94" s="103">
        <f t="shared" si="8"/>
        <v>0</v>
      </c>
      <c r="L94" s="103">
        <f t="shared" si="9"/>
        <v>0</v>
      </c>
      <c r="M94" s="108" t="str">
        <f>IF(C94&lt;&gt;0,(CONCATENATE("12f_",'Valoració '!$D$7,"00",A94))," ")</f>
        <v xml:space="preserve"> </v>
      </c>
    </row>
    <row r="95" spans="1:13" x14ac:dyDescent="0.25">
      <c r="A95" s="99">
        <v>88</v>
      </c>
      <c r="B95" s="3"/>
      <c r="C95" s="3"/>
      <c r="D95" s="3"/>
      <c r="E95" s="3"/>
      <c r="F95" s="3"/>
      <c r="G95" s="3"/>
      <c r="H95" s="103">
        <f t="shared" si="5"/>
        <v>0</v>
      </c>
      <c r="I95" s="103">
        <f t="shared" si="6"/>
        <v>0</v>
      </c>
      <c r="J95" s="103">
        <f t="shared" si="7"/>
        <v>0</v>
      </c>
      <c r="K95" s="103">
        <f t="shared" si="8"/>
        <v>0</v>
      </c>
      <c r="L95" s="103">
        <f t="shared" si="9"/>
        <v>0</v>
      </c>
      <c r="M95" s="108" t="str">
        <f>IF(C95&lt;&gt;0,(CONCATENATE("12f_",'Valoració '!$D$7,"00",A95))," ")</f>
        <v xml:space="preserve"> </v>
      </c>
    </row>
    <row r="96" spans="1:13" x14ac:dyDescent="0.25">
      <c r="A96" s="99">
        <v>89</v>
      </c>
      <c r="B96" s="3"/>
      <c r="C96" s="3"/>
      <c r="D96" s="3"/>
      <c r="E96" s="3"/>
      <c r="F96" s="3"/>
      <c r="G96" s="3"/>
      <c r="H96" s="103">
        <f t="shared" si="5"/>
        <v>0</v>
      </c>
      <c r="I96" s="103">
        <f t="shared" si="6"/>
        <v>0</v>
      </c>
      <c r="J96" s="103">
        <f t="shared" si="7"/>
        <v>0</v>
      </c>
      <c r="K96" s="103">
        <f t="shared" si="8"/>
        <v>0</v>
      </c>
      <c r="L96" s="103">
        <f t="shared" si="9"/>
        <v>0</v>
      </c>
      <c r="M96" s="108" t="str">
        <f>IF(C96&lt;&gt;0,(CONCATENATE("12f_",'Valoració '!$D$7,"00",A96))," ")</f>
        <v xml:space="preserve"> </v>
      </c>
    </row>
    <row r="97" spans="1:13" x14ac:dyDescent="0.25">
      <c r="A97" s="99">
        <v>90</v>
      </c>
      <c r="B97" s="3"/>
      <c r="C97" s="3"/>
      <c r="D97" s="3"/>
      <c r="E97" s="3"/>
      <c r="F97" s="3"/>
      <c r="G97" s="3"/>
      <c r="H97" s="103">
        <f t="shared" si="5"/>
        <v>0</v>
      </c>
      <c r="I97" s="103">
        <f t="shared" si="6"/>
        <v>0</v>
      </c>
      <c r="J97" s="103">
        <f t="shared" si="7"/>
        <v>0</v>
      </c>
      <c r="K97" s="103">
        <f t="shared" si="8"/>
        <v>0</v>
      </c>
      <c r="L97" s="103">
        <f t="shared" si="9"/>
        <v>0</v>
      </c>
      <c r="M97" s="108" t="str">
        <f>IF(C97&lt;&gt;0,(CONCATENATE("12f_",'Valoració '!$D$7,"00",A97))," ")</f>
        <v xml:space="preserve"> </v>
      </c>
    </row>
    <row r="98" spans="1:13" x14ac:dyDescent="0.25">
      <c r="A98" s="99">
        <v>91</v>
      </c>
      <c r="B98" s="3"/>
      <c r="C98" s="3"/>
      <c r="D98" s="3"/>
      <c r="E98" s="3"/>
      <c r="F98" s="3"/>
      <c r="G98" s="3"/>
      <c r="H98" s="103">
        <f t="shared" si="5"/>
        <v>0</v>
      </c>
      <c r="I98" s="103">
        <f t="shared" si="6"/>
        <v>0</v>
      </c>
      <c r="J98" s="103">
        <f t="shared" si="7"/>
        <v>0</v>
      </c>
      <c r="K98" s="103">
        <f t="shared" si="8"/>
        <v>0</v>
      </c>
      <c r="L98" s="103">
        <f t="shared" si="9"/>
        <v>0</v>
      </c>
      <c r="M98" s="108" t="str">
        <f>IF(C98&lt;&gt;0,(CONCATENATE("12f_",'Valoració '!$D$7,"00",A98))," ")</f>
        <v xml:space="preserve"> </v>
      </c>
    </row>
    <row r="99" spans="1:13" x14ac:dyDescent="0.25">
      <c r="A99" s="99">
        <v>92</v>
      </c>
      <c r="B99" s="3"/>
      <c r="C99" s="3"/>
      <c r="D99" s="3"/>
      <c r="E99" s="3"/>
      <c r="F99" s="3"/>
      <c r="G99" s="3"/>
      <c r="H99" s="103">
        <f t="shared" si="5"/>
        <v>0</v>
      </c>
      <c r="I99" s="103">
        <f t="shared" si="6"/>
        <v>0</v>
      </c>
      <c r="J99" s="103">
        <f t="shared" si="7"/>
        <v>0</v>
      </c>
      <c r="K99" s="103">
        <f t="shared" si="8"/>
        <v>0</v>
      </c>
      <c r="L99" s="103">
        <f t="shared" si="9"/>
        <v>0</v>
      </c>
      <c r="M99" s="108" t="str">
        <f>IF(C99&lt;&gt;0,(CONCATENATE("12f_",'Valoració '!$D$7,"00",A99))," ")</f>
        <v xml:space="preserve"> </v>
      </c>
    </row>
    <row r="100" spans="1:13" x14ac:dyDescent="0.25">
      <c r="A100" s="99">
        <v>93</v>
      </c>
      <c r="B100" s="3"/>
      <c r="C100" s="3"/>
      <c r="D100" s="3"/>
      <c r="E100" s="3"/>
      <c r="F100" s="3"/>
      <c r="G100" s="3"/>
      <c r="H100" s="103">
        <f t="shared" si="5"/>
        <v>0</v>
      </c>
      <c r="I100" s="103">
        <f t="shared" si="6"/>
        <v>0</v>
      </c>
      <c r="J100" s="103">
        <f t="shared" si="7"/>
        <v>0</v>
      </c>
      <c r="K100" s="103">
        <f t="shared" si="8"/>
        <v>0</v>
      </c>
      <c r="L100" s="103">
        <f t="shared" si="9"/>
        <v>0</v>
      </c>
      <c r="M100" s="108" t="str">
        <f>IF(C100&lt;&gt;0,(CONCATENATE("12f_",'Valoració '!$D$7,"00",A100))," ")</f>
        <v xml:space="preserve"> </v>
      </c>
    </row>
    <row r="101" spans="1:13" x14ac:dyDescent="0.25">
      <c r="A101" s="99">
        <v>94</v>
      </c>
      <c r="B101" s="3"/>
      <c r="C101" s="3"/>
      <c r="D101" s="3"/>
      <c r="E101" s="3"/>
      <c r="F101" s="3"/>
      <c r="G101" s="3"/>
      <c r="H101" s="103">
        <f t="shared" si="5"/>
        <v>0</v>
      </c>
      <c r="I101" s="103">
        <f t="shared" si="6"/>
        <v>0</v>
      </c>
      <c r="J101" s="103">
        <f t="shared" si="7"/>
        <v>0</v>
      </c>
      <c r="K101" s="103">
        <f t="shared" si="8"/>
        <v>0</v>
      </c>
      <c r="L101" s="103">
        <f t="shared" si="9"/>
        <v>0</v>
      </c>
      <c r="M101" s="108" t="str">
        <f>IF(C101&lt;&gt;0,(CONCATENATE("12f_",'Valoració '!$D$7,"00",A101))," ")</f>
        <v xml:space="preserve"> </v>
      </c>
    </row>
    <row r="102" spans="1:13" x14ac:dyDescent="0.25">
      <c r="A102" s="99">
        <v>95</v>
      </c>
      <c r="B102" s="3"/>
      <c r="C102" s="3"/>
      <c r="D102" s="3"/>
      <c r="E102" s="3"/>
      <c r="F102" s="3"/>
      <c r="G102" s="3"/>
      <c r="H102" s="103">
        <f t="shared" si="5"/>
        <v>0</v>
      </c>
      <c r="I102" s="103">
        <f t="shared" si="6"/>
        <v>0</v>
      </c>
      <c r="J102" s="103">
        <f t="shared" si="7"/>
        <v>0</v>
      </c>
      <c r="K102" s="103">
        <f t="shared" si="8"/>
        <v>0</v>
      </c>
      <c r="L102" s="103">
        <f t="shared" si="9"/>
        <v>0</v>
      </c>
      <c r="M102" s="108" t="str">
        <f>IF(C102&lt;&gt;0,(CONCATENATE("12f_",'Valoració '!$D$7,"00",A102))," ")</f>
        <v xml:space="preserve"> </v>
      </c>
    </row>
    <row r="103" spans="1:13" x14ac:dyDescent="0.25">
      <c r="A103" s="99">
        <v>96</v>
      </c>
      <c r="B103" s="3"/>
      <c r="C103" s="3"/>
      <c r="D103" s="3"/>
      <c r="E103" s="3"/>
      <c r="F103" s="3"/>
      <c r="G103" s="3"/>
      <c r="H103" s="103">
        <f t="shared" si="5"/>
        <v>0</v>
      </c>
      <c r="I103" s="103">
        <f t="shared" si="6"/>
        <v>0</v>
      </c>
      <c r="J103" s="103">
        <f t="shared" si="7"/>
        <v>0</v>
      </c>
      <c r="K103" s="103">
        <f t="shared" si="8"/>
        <v>0</v>
      </c>
      <c r="L103" s="103">
        <f t="shared" si="9"/>
        <v>0</v>
      </c>
      <c r="M103" s="108" t="str">
        <f>IF(C103&lt;&gt;0,(CONCATENATE("12f_",'Valoració '!$D$7,"00",A103))," ")</f>
        <v xml:space="preserve"> </v>
      </c>
    </row>
    <row r="104" spans="1:13" x14ac:dyDescent="0.25">
      <c r="A104" s="99">
        <v>97</v>
      </c>
      <c r="B104" s="3"/>
      <c r="C104" s="3"/>
      <c r="D104" s="3"/>
      <c r="E104" s="3"/>
      <c r="F104" s="3"/>
      <c r="G104" s="3"/>
      <c r="H104" s="103">
        <f t="shared" si="5"/>
        <v>0</v>
      </c>
      <c r="I104" s="103">
        <f t="shared" si="6"/>
        <v>0</v>
      </c>
      <c r="J104" s="103">
        <f t="shared" si="7"/>
        <v>0</v>
      </c>
      <c r="K104" s="103">
        <f t="shared" si="8"/>
        <v>0</v>
      </c>
      <c r="L104" s="103">
        <f t="shared" si="9"/>
        <v>0</v>
      </c>
      <c r="M104" s="108" t="str">
        <f>IF(C104&lt;&gt;0,(CONCATENATE("12f_",'Valoració '!$D$7,"00",A104))," ")</f>
        <v xml:space="preserve"> </v>
      </c>
    </row>
    <row r="105" spans="1:13" x14ac:dyDescent="0.25">
      <c r="A105" s="99">
        <v>98</v>
      </c>
      <c r="B105" s="3"/>
      <c r="C105" s="3"/>
      <c r="D105" s="3"/>
      <c r="E105" s="3"/>
      <c r="F105" s="3"/>
      <c r="G105" s="3"/>
      <c r="H105" s="103">
        <f t="shared" si="5"/>
        <v>0</v>
      </c>
      <c r="I105" s="103">
        <f t="shared" si="6"/>
        <v>0</v>
      </c>
      <c r="J105" s="103">
        <f t="shared" si="7"/>
        <v>0</v>
      </c>
      <c r="K105" s="103">
        <f t="shared" si="8"/>
        <v>0</v>
      </c>
      <c r="L105" s="103">
        <f t="shared" si="9"/>
        <v>0</v>
      </c>
      <c r="M105" s="108" t="str">
        <f>IF(C105&lt;&gt;0,(CONCATENATE("12f_",'Valoració '!$D$7,"00",A105))," ")</f>
        <v xml:space="preserve"> </v>
      </c>
    </row>
    <row r="106" spans="1:13" x14ac:dyDescent="0.25">
      <c r="A106" s="99">
        <v>99</v>
      </c>
      <c r="B106" s="3"/>
      <c r="C106" s="3"/>
      <c r="D106" s="3"/>
      <c r="E106" s="3"/>
      <c r="F106" s="3"/>
      <c r="G106" s="3"/>
      <c r="H106" s="103">
        <f t="shared" si="5"/>
        <v>0</v>
      </c>
      <c r="I106" s="103">
        <f t="shared" si="6"/>
        <v>0</v>
      </c>
      <c r="J106" s="103">
        <f t="shared" si="7"/>
        <v>0</v>
      </c>
      <c r="K106" s="103">
        <f t="shared" si="8"/>
        <v>0</v>
      </c>
      <c r="L106" s="103">
        <f t="shared" si="9"/>
        <v>0</v>
      </c>
      <c r="M106" s="108" t="str">
        <f>IF(C106&lt;&gt;0,(CONCATENATE("12f_",'Valoració '!$D$7,"00",A106))," ")</f>
        <v xml:space="preserve"> </v>
      </c>
    </row>
    <row r="107" spans="1:13" x14ac:dyDescent="0.25">
      <c r="A107" s="99">
        <v>100</v>
      </c>
      <c r="B107" s="3"/>
      <c r="C107" s="3"/>
      <c r="D107" s="3"/>
      <c r="E107" s="3"/>
      <c r="F107" s="3"/>
      <c r="G107" s="3"/>
      <c r="H107" s="103">
        <f t="shared" si="0"/>
        <v>0</v>
      </c>
      <c r="I107" s="103">
        <f t="shared" si="1"/>
        <v>0</v>
      </c>
      <c r="J107" s="103">
        <f t="shared" si="2"/>
        <v>0</v>
      </c>
      <c r="K107" s="103">
        <f t="shared" si="3"/>
        <v>0</v>
      </c>
      <c r="L107" s="103">
        <f t="shared" si="4"/>
        <v>0</v>
      </c>
      <c r="M107" s="108" t="str">
        <f>IF(C107&lt;&gt;0,(CONCATENATE("12f_",'Valoració '!$D$7,"00",A107))," ")</f>
        <v xml:space="preserve"> </v>
      </c>
    </row>
  </sheetData>
  <sheetProtection algorithmName="SHA-512" hashValue="sO7YLHEmT1qMc9gqpjfv2XsCAVmaq7+m7csFfqvEXth4crPMyCp1lizrPhu55wrRJon+P3uyy8iobObAdxJSkg==" saltValue="L6J/IjrCEm6VyQ0al9hrSQ==" spinCount="100000" sheet="1" objects="1" scenarios="1"/>
  <mergeCells count="1">
    <mergeCell ref="A6:M6"/>
  </mergeCells>
  <dataValidations count="3">
    <dataValidation type="list" allowBlank="1" showInputMessage="1" showErrorMessage="1" sqref="D8:D107">
      <formula1>"Nacional, Internacional"</formula1>
    </dataValidation>
    <dataValidation type="list" allowBlank="1" showInputMessage="1" showErrorMessage="1" sqref="G8:G107">
      <formula1>"Responsable, Participant"</formula1>
    </dataValidation>
    <dataValidation type="list" allowBlank="1" showInputMessage="1" showErrorMessage="1" sqref="B8:B107">
      <formula1>"Conveni, Patent"</formula1>
    </dataValidation>
  </dataValidations>
  <hyperlinks>
    <hyperlink ref="T4" r:id="rId1"/>
    <hyperlink ref="A4" r:id="rId2"/>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6"/>
  <dimension ref="A1:E109"/>
  <sheetViews>
    <sheetView workbookViewId="0">
      <selection activeCell="B10" sqref="B10"/>
    </sheetView>
  </sheetViews>
  <sheetFormatPr baseColWidth="10" defaultColWidth="9.140625" defaultRowHeight="15" x14ac:dyDescent="0.25"/>
  <cols>
    <col min="2" max="2" width="84.5703125" customWidth="1"/>
    <col min="3" max="3" width="42.5703125" customWidth="1"/>
    <col min="4" max="4" width="19.140625" customWidth="1"/>
    <col min="5" max="5" width="20.140625" customWidth="1"/>
  </cols>
  <sheetData>
    <row r="1" spans="1:5" x14ac:dyDescent="0.25">
      <c r="A1" s="14" t="s">
        <v>85</v>
      </c>
    </row>
    <row r="2" spans="1:5" x14ac:dyDescent="0.25">
      <c r="A2" t="s">
        <v>68</v>
      </c>
    </row>
    <row r="4" spans="1:5" x14ac:dyDescent="0.25">
      <c r="A4" s="19" t="s">
        <v>73</v>
      </c>
    </row>
    <row r="5" spans="1:5" x14ac:dyDescent="0.25">
      <c r="B5" s="122">
        <f>93-COUNTIF(B8:B100,"")</f>
        <v>0</v>
      </c>
    </row>
    <row r="6" spans="1:5" x14ac:dyDescent="0.25">
      <c r="A6" s="267" t="s">
        <v>114</v>
      </c>
      <c r="B6" s="268"/>
      <c r="C6" s="268"/>
      <c r="D6" s="269"/>
    </row>
    <row r="7" spans="1:5" ht="34.5" customHeight="1" x14ac:dyDescent="0.25">
      <c r="A7" s="97" t="s">
        <v>31</v>
      </c>
      <c r="B7" s="98" t="s">
        <v>86</v>
      </c>
      <c r="C7" s="98" t="s">
        <v>71</v>
      </c>
      <c r="D7" s="98" t="s">
        <v>87</v>
      </c>
      <c r="E7" s="98" t="s">
        <v>29</v>
      </c>
    </row>
    <row r="8" spans="1:5" x14ac:dyDescent="0.25">
      <c r="A8" s="101">
        <v>1</v>
      </c>
      <c r="B8" s="22"/>
      <c r="C8" s="22"/>
      <c r="D8" s="22"/>
      <c r="E8" s="101" t="str">
        <f>IF(B8&lt;&gt;0,(CONCATENATE("12f_",'Valoració '!$D$7,"00",A8))," ")</f>
        <v xml:space="preserve"> </v>
      </c>
    </row>
    <row r="9" spans="1:5" x14ac:dyDescent="0.25">
      <c r="A9" s="101">
        <v>2</v>
      </c>
      <c r="B9" s="22"/>
      <c r="C9" s="22"/>
      <c r="D9" s="22"/>
      <c r="E9" s="101" t="str">
        <f>IF(B9&lt;&gt;0,(CONCATENATE("12f_",'Valoració '!$D$7,"00",A9))," ")</f>
        <v xml:space="preserve"> </v>
      </c>
    </row>
    <row r="10" spans="1:5" x14ac:dyDescent="0.25">
      <c r="A10" s="101">
        <v>3</v>
      </c>
      <c r="B10" s="22"/>
      <c r="C10" s="22"/>
      <c r="D10" s="22"/>
      <c r="E10" s="101" t="str">
        <f>IF(B10&lt;&gt;0,(CONCATENATE("12f_",'Valoració '!$D$7,"00",A10))," ")</f>
        <v xml:space="preserve"> </v>
      </c>
    </row>
    <row r="11" spans="1:5" x14ac:dyDescent="0.25">
      <c r="A11" s="101">
        <v>4</v>
      </c>
      <c r="B11" s="22"/>
      <c r="C11" s="22"/>
      <c r="D11" s="22"/>
      <c r="E11" s="101" t="str">
        <f>IF(B11&lt;&gt;0,(CONCATENATE("12f_",'Valoració '!$D$7,"00",A11))," ")</f>
        <v xml:space="preserve"> </v>
      </c>
    </row>
    <row r="12" spans="1:5" x14ac:dyDescent="0.25">
      <c r="A12" s="101">
        <v>5</v>
      </c>
      <c r="B12" s="22"/>
      <c r="C12" s="22"/>
      <c r="D12" s="22"/>
      <c r="E12" s="101" t="str">
        <f>IF(B12&lt;&gt;0,(CONCATENATE("12f_",'Valoració '!$D$7,"00",A12))," ")</f>
        <v xml:space="preserve"> </v>
      </c>
    </row>
    <row r="13" spans="1:5" x14ac:dyDescent="0.25">
      <c r="A13" s="101">
        <v>6</v>
      </c>
      <c r="B13" s="22"/>
      <c r="C13" s="22"/>
      <c r="D13" s="22"/>
      <c r="E13" s="101" t="str">
        <f>IF(B13&lt;&gt;0,(CONCATENATE("12f_",'Valoració '!$D$7,"00",A13))," ")</f>
        <v xml:space="preserve"> </v>
      </c>
    </row>
    <row r="14" spans="1:5" x14ac:dyDescent="0.25">
      <c r="A14" s="101">
        <v>7</v>
      </c>
      <c r="B14" s="3"/>
      <c r="C14" s="3"/>
      <c r="D14" s="3"/>
      <c r="E14" s="101" t="str">
        <f>IF(B14&lt;&gt;0,(CONCATENATE("12f_",'Valoració '!$D$7,"00",A14))," ")</f>
        <v xml:space="preserve"> </v>
      </c>
    </row>
    <row r="15" spans="1:5" x14ac:dyDescent="0.25">
      <c r="A15" s="101">
        <v>8</v>
      </c>
      <c r="B15" s="3"/>
      <c r="C15" s="3"/>
      <c r="D15" s="3"/>
      <c r="E15" s="101" t="str">
        <f>IF(B15&lt;&gt;0,(CONCATENATE("12f_",'Valoració '!$D$7,"00",A15))," ")</f>
        <v xml:space="preserve"> </v>
      </c>
    </row>
    <row r="16" spans="1:5" x14ac:dyDescent="0.25">
      <c r="A16" s="101">
        <v>9</v>
      </c>
      <c r="B16" s="3"/>
      <c r="C16" s="3"/>
      <c r="D16" s="3"/>
      <c r="E16" s="101" t="str">
        <f>IF(B16&lt;&gt;0,(CONCATENATE("12f_",'Valoració '!$D$7,"00",A16))," ")</f>
        <v xml:space="preserve"> </v>
      </c>
    </row>
    <row r="17" spans="1:5" x14ac:dyDescent="0.25">
      <c r="A17" s="101">
        <v>10</v>
      </c>
      <c r="B17" s="3"/>
      <c r="C17" s="3"/>
      <c r="D17" s="3"/>
      <c r="E17" s="101" t="str">
        <f>IF(B17&lt;&gt;0,(CONCATENATE("12f_",'Valoració '!$D$7,"00",A17))," ")</f>
        <v xml:space="preserve"> </v>
      </c>
    </row>
    <row r="18" spans="1:5" x14ac:dyDescent="0.25">
      <c r="A18" s="101">
        <v>11</v>
      </c>
      <c r="B18" s="3"/>
      <c r="C18" s="3"/>
      <c r="D18" s="3"/>
      <c r="E18" s="101" t="str">
        <f>IF(B18&lt;&gt;0,(CONCATENATE("12f_",'Valoració '!$D$7,"00",A18))," ")</f>
        <v xml:space="preserve"> </v>
      </c>
    </row>
    <row r="19" spans="1:5" x14ac:dyDescent="0.25">
      <c r="A19" s="101">
        <v>12</v>
      </c>
      <c r="B19" s="3"/>
      <c r="C19" s="3"/>
      <c r="D19" s="3"/>
      <c r="E19" s="101" t="str">
        <f>IF(B19&lt;&gt;0,(CONCATENATE("12f_",'Valoració '!$D$7,"00",A19))," ")</f>
        <v xml:space="preserve"> </v>
      </c>
    </row>
    <row r="20" spans="1:5" x14ac:dyDescent="0.25">
      <c r="A20" s="101">
        <v>13</v>
      </c>
      <c r="B20" s="3"/>
      <c r="C20" s="3"/>
      <c r="D20" s="3"/>
      <c r="E20" s="101" t="str">
        <f>IF(B20&lt;&gt;0,(CONCATENATE("12f_",'Valoració '!$D$7,"00",A20))," ")</f>
        <v xml:space="preserve"> </v>
      </c>
    </row>
    <row r="21" spans="1:5" x14ac:dyDescent="0.25">
      <c r="A21" s="101">
        <v>14</v>
      </c>
      <c r="B21" s="3"/>
      <c r="C21" s="3"/>
      <c r="D21" s="3"/>
      <c r="E21" s="101" t="str">
        <f>IF(B21&lt;&gt;0,(CONCATENATE("12f_",'Valoració '!$D$7,"00",A21))," ")</f>
        <v xml:space="preserve"> </v>
      </c>
    </row>
    <row r="22" spans="1:5" x14ac:dyDescent="0.25">
      <c r="A22" s="101">
        <v>15</v>
      </c>
      <c r="B22" s="3"/>
      <c r="C22" s="3"/>
      <c r="D22" s="3"/>
      <c r="E22" s="101" t="str">
        <f>IF(B22&lt;&gt;0,(CONCATENATE("12f_",'Valoració '!$D$7,"00",A22))," ")</f>
        <v xml:space="preserve"> </v>
      </c>
    </row>
    <row r="23" spans="1:5" x14ac:dyDescent="0.25">
      <c r="A23" s="101">
        <v>16</v>
      </c>
      <c r="B23" s="3"/>
      <c r="C23" s="3"/>
      <c r="D23" s="3"/>
      <c r="E23" s="101" t="str">
        <f>IF(B23&lt;&gt;0,(CONCATENATE("12f_",'Valoració '!$D$7,"00",A23))," ")</f>
        <v xml:space="preserve"> </v>
      </c>
    </row>
    <row r="24" spans="1:5" x14ac:dyDescent="0.25">
      <c r="A24" s="101">
        <v>17</v>
      </c>
      <c r="B24" s="3"/>
      <c r="C24" s="3"/>
      <c r="D24" s="3"/>
      <c r="E24" s="101" t="str">
        <f>IF(B24&lt;&gt;0,(CONCATENATE("12f_",'Valoració '!$D$7,"00",A24))," ")</f>
        <v xml:space="preserve"> </v>
      </c>
    </row>
    <row r="25" spans="1:5" x14ac:dyDescent="0.25">
      <c r="A25" s="101">
        <v>18</v>
      </c>
      <c r="B25" s="3"/>
      <c r="C25" s="3"/>
      <c r="D25" s="3"/>
      <c r="E25" s="101" t="str">
        <f>IF(B25&lt;&gt;0,(CONCATENATE("12f_",'Valoració '!$D$7,"00",A25))," ")</f>
        <v xml:space="preserve"> </v>
      </c>
    </row>
    <row r="26" spans="1:5" x14ac:dyDescent="0.25">
      <c r="A26" s="101">
        <v>19</v>
      </c>
      <c r="B26" s="3"/>
      <c r="C26" s="3"/>
      <c r="D26" s="3"/>
      <c r="E26" s="101" t="str">
        <f>IF(B26&lt;&gt;0,(CONCATENATE("12f_",'Valoració '!$D$7,"00",A26))," ")</f>
        <v xml:space="preserve"> </v>
      </c>
    </row>
    <row r="27" spans="1:5" x14ac:dyDescent="0.25">
      <c r="A27" s="101">
        <v>20</v>
      </c>
      <c r="B27" s="3"/>
      <c r="C27" s="3"/>
      <c r="D27" s="3"/>
      <c r="E27" s="101" t="str">
        <f>IF(B27&lt;&gt;0,(CONCATENATE("12f_",'Valoració '!$D$7,"00",A27))," ")</f>
        <v xml:space="preserve"> </v>
      </c>
    </row>
    <row r="28" spans="1:5" x14ac:dyDescent="0.25">
      <c r="A28" s="101">
        <v>21</v>
      </c>
      <c r="B28" s="3"/>
      <c r="C28" s="3"/>
      <c r="D28" s="3"/>
      <c r="E28" s="101" t="str">
        <f>IF(B28&lt;&gt;0,(CONCATENATE("12f_",'Valoració '!$D$7,"00",A28))," ")</f>
        <v xml:space="preserve"> </v>
      </c>
    </row>
    <row r="29" spans="1:5" x14ac:dyDescent="0.25">
      <c r="A29" s="101">
        <v>22</v>
      </c>
      <c r="B29" s="3"/>
      <c r="C29" s="3"/>
      <c r="D29" s="3"/>
      <c r="E29" s="101" t="str">
        <f>IF(B29&lt;&gt;0,(CONCATENATE("12f_",'Valoració '!$D$7,"00",A29))," ")</f>
        <v xml:space="preserve"> </v>
      </c>
    </row>
    <row r="30" spans="1:5" x14ac:dyDescent="0.25">
      <c r="A30" s="101">
        <v>23</v>
      </c>
      <c r="B30" s="3"/>
      <c r="C30" s="3"/>
      <c r="D30" s="3"/>
      <c r="E30" s="101" t="str">
        <f>IF(B30&lt;&gt;0,(CONCATENATE("12f_",'Valoració '!$D$7,"00",A30))," ")</f>
        <v xml:space="preserve"> </v>
      </c>
    </row>
    <row r="31" spans="1:5" x14ac:dyDescent="0.25">
      <c r="A31" s="101">
        <v>24</v>
      </c>
      <c r="B31" s="3"/>
      <c r="C31" s="3"/>
      <c r="D31" s="3"/>
      <c r="E31" s="101" t="str">
        <f>IF(B31&lt;&gt;0,(CONCATENATE("12f_",'Valoració '!$D$7,"00",A31))," ")</f>
        <v xml:space="preserve"> </v>
      </c>
    </row>
    <row r="32" spans="1:5" x14ac:dyDescent="0.25">
      <c r="A32" s="101">
        <v>25</v>
      </c>
      <c r="B32" s="3"/>
      <c r="C32" s="3"/>
      <c r="D32" s="3"/>
      <c r="E32" s="101" t="str">
        <f>IF(B32&lt;&gt;0,(CONCATENATE("12f_",'Valoració '!$D$7,"00",A32))," ")</f>
        <v xml:space="preserve"> </v>
      </c>
    </row>
    <row r="33" spans="1:5" x14ac:dyDescent="0.25">
      <c r="A33" s="101">
        <v>26</v>
      </c>
      <c r="B33" s="3"/>
      <c r="C33" s="3"/>
      <c r="D33" s="3"/>
      <c r="E33" s="101" t="str">
        <f>IF(B33&lt;&gt;0,(CONCATENATE("12f_",'Valoració '!$D$7,"00",A33))," ")</f>
        <v xml:space="preserve"> </v>
      </c>
    </row>
    <row r="34" spans="1:5" x14ac:dyDescent="0.25">
      <c r="A34" s="101">
        <v>27</v>
      </c>
      <c r="B34" s="3"/>
      <c r="C34" s="3"/>
      <c r="D34" s="3"/>
      <c r="E34" s="101" t="str">
        <f>IF(B34&lt;&gt;0,(CONCATENATE("12f_",'Valoració '!$D$7,"00",A34))," ")</f>
        <v xml:space="preserve"> </v>
      </c>
    </row>
    <row r="35" spans="1:5" x14ac:dyDescent="0.25">
      <c r="A35" s="101">
        <v>28</v>
      </c>
      <c r="B35" s="3"/>
      <c r="C35" s="3"/>
      <c r="D35" s="3"/>
      <c r="E35" s="101" t="str">
        <f>IF(B35&lt;&gt;0,(CONCATENATE("12f_",'Valoració '!$D$7,"00",A35))," ")</f>
        <v xml:space="preserve"> </v>
      </c>
    </row>
    <row r="36" spans="1:5" x14ac:dyDescent="0.25">
      <c r="A36" s="101">
        <v>29</v>
      </c>
      <c r="B36" s="3"/>
      <c r="C36" s="3"/>
      <c r="D36" s="3"/>
      <c r="E36" s="101" t="str">
        <f>IF(B36&lt;&gt;0,(CONCATENATE("12f_",'Valoració '!$D$7,"00",A36))," ")</f>
        <v xml:space="preserve"> </v>
      </c>
    </row>
    <row r="37" spans="1:5" x14ac:dyDescent="0.25">
      <c r="A37" s="101">
        <v>30</v>
      </c>
      <c r="B37" s="3"/>
      <c r="C37" s="3"/>
      <c r="D37" s="3"/>
      <c r="E37" s="101" t="str">
        <f>IF(B37&lt;&gt;0,(CONCATENATE("12f_",'Valoració '!$D$7,"00",A37))," ")</f>
        <v xml:space="preserve"> </v>
      </c>
    </row>
    <row r="38" spans="1:5" x14ac:dyDescent="0.25">
      <c r="A38" s="101">
        <v>31</v>
      </c>
      <c r="B38" s="3"/>
      <c r="C38" s="3"/>
      <c r="D38" s="3"/>
      <c r="E38" s="101" t="str">
        <f>IF(B38&lt;&gt;0,(CONCATENATE("12f_",'Valoració '!$D$7,"00",A38))," ")</f>
        <v xml:space="preserve"> </v>
      </c>
    </row>
    <row r="39" spans="1:5" x14ac:dyDescent="0.25">
      <c r="A39" s="101">
        <v>32</v>
      </c>
      <c r="B39" s="3"/>
      <c r="C39" s="3"/>
      <c r="D39" s="3"/>
      <c r="E39" s="101" t="str">
        <f>IF(B39&lt;&gt;0,(CONCATENATE("12f_",'Valoració '!$D$7,"00",A39))," ")</f>
        <v xml:space="preserve"> </v>
      </c>
    </row>
    <row r="40" spans="1:5" x14ac:dyDescent="0.25">
      <c r="A40" s="101">
        <v>33</v>
      </c>
      <c r="B40" s="3"/>
      <c r="C40" s="3"/>
      <c r="D40" s="3"/>
      <c r="E40" s="101" t="str">
        <f>IF(B40&lt;&gt;0,(CONCATENATE("12f_",'Valoració '!$D$7,"00",A40))," ")</f>
        <v xml:space="preserve"> </v>
      </c>
    </row>
    <row r="41" spans="1:5" x14ac:dyDescent="0.25">
      <c r="A41" s="101">
        <v>34</v>
      </c>
      <c r="B41" s="3"/>
      <c r="C41" s="3"/>
      <c r="D41" s="3"/>
      <c r="E41" s="101" t="str">
        <f>IF(B41&lt;&gt;0,(CONCATENATE("12f_",'Valoració '!$D$7,"00",A41))," ")</f>
        <v xml:space="preserve"> </v>
      </c>
    </row>
    <row r="42" spans="1:5" x14ac:dyDescent="0.25">
      <c r="A42" s="101">
        <v>35</v>
      </c>
      <c r="B42" s="3"/>
      <c r="C42" s="3"/>
      <c r="D42" s="3"/>
      <c r="E42" s="101" t="str">
        <f>IF(B42&lt;&gt;0,(CONCATENATE("12f_",'Valoració '!$D$7,"00",A42))," ")</f>
        <v xml:space="preserve"> </v>
      </c>
    </row>
    <row r="43" spans="1:5" x14ac:dyDescent="0.25">
      <c r="A43" s="101">
        <v>36</v>
      </c>
      <c r="B43" s="3"/>
      <c r="C43" s="3"/>
      <c r="D43" s="3"/>
      <c r="E43" s="101" t="str">
        <f>IF(B43&lt;&gt;0,(CONCATENATE("12f_",'Valoració '!$D$7,"00",A43))," ")</f>
        <v xml:space="preserve"> </v>
      </c>
    </row>
    <row r="44" spans="1:5" x14ac:dyDescent="0.25">
      <c r="A44" s="101">
        <v>37</v>
      </c>
      <c r="B44" s="3"/>
      <c r="C44" s="3"/>
      <c r="D44" s="3"/>
      <c r="E44" s="101" t="str">
        <f>IF(B44&lt;&gt;0,(CONCATENATE("12f_",'Valoració '!$D$7,"00",A44))," ")</f>
        <v xml:space="preserve"> </v>
      </c>
    </row>
    <row r="45" spans="1:5" x14ac:dyDescent="0.25">
      <c r="A45" s="101">
        <v>38</v>
      </c>
      <c r="B45" s="3"/>
      <c r="C45" s="3"/>
      <c r="D45" s="3"/>
      <c r="E45" s="101" t="str">
        <f>IF(B45&lt;&gt;0,(CONCATENATE("12f_",'Valoració '!$D$7,"00",A45))," ")</f>
        <v xml:space="preserve"> </v>
      </c>
    </row>
    <row r="46" spans="1:5" x14ac:dyDescent="0.25">
      <c r="A46" s="101">
        <v>39</v>
      </c>
      <c r="B46" s="3"/>
      <c r="C46" s="3"/>
      <c r="D46" s="3"/>
      <c r="E46" s="101" t="str">
        <f>IF(B46&lt;&gt;0,(CONCATENATE("12f_",'Valoració '!$D$7,"00",A46))," ")</f>
        <v xml:space="preserve"> </v>
      </c>
    </row>
    <row r="47" spans="1:5" x14ac:dyDescent="0.25">
      <c r="A47" s="101">
        <v>40</v>
      </c>
      <c r="B47" s="3"/>
      <c r="C47" s="3"/>
      <c r="D47" s="3"/>
      <c r="E47" s="101" t="str">
        <f>IF(B47&lt;&gt;0,(CONCATENATE("12f_",'Valoració '!$D$7,"00",A47))," ")</f>
        <v xml:space="preserve"> </v>
      </c>
    </row>
    <row r="48" spans="1:5" x14ac:dyDescent="0.25">
      <c r="A48" s="101">
        <v>41</v>
      </c>
      <c r="B48" s="3"/>
      <c r="C48" s="3"/>
      <c r="D48" s="3"/>
      <c r="E48" s="101" t="str">
        <f>IF(B48&lt;&gt;0,(CONCATENATE("12f_",'Valoració '!$D$7,"00",A48))," ")</f>
        <v xml:space="preserve"> </v>
      </c>
    </row>
    <row r="49" spans="1:5" x14ac:dyDescent="0.25">
      <c r="A49" s="101">
        <v>42</v>
      </c>
      <c r="B49" s="3"/>
      <c r="C49" s="3"/>
      <c r="D49" s="3"/>
      <c r="E49" s="101" t="str">
        <f>IF(B49&lt;&gt;0,(CONCATENATE("12f_",'Valoració '!$D$7,"00",A49))," ")</f>
        <v xml:space="preserve"> </v>
      </c>
    </row>
    <row r="50" spans="1:5" x14ac:dyDescent="0.25">
      <c r="A50" s="101">
        <v>43</v>
      </c>
      <c r="B50" s="3"/>
      <c r="C50" s="3"/>
      <c r="D50" s="3"/>
      <c r="E50" s="101" t="str">
        <f>IF(B50&lt;&gt;0,(CONCATENATE("12f_",'Valoració '!$D$7,"00",A50))," ")</f>
        <v xml:space="preserve"> </v>
      </c>
    </row>
    <row r="51" spans="1:5" x14ac:dyDescent="0.25">
      <c r="A51" s="101">
        <v>44</v>
      </c>
      <c r="B51" s="3"/>
      <c r="C51" s="3"/>
      <c r="D51" s="3"/>
      <c r="E51" s="101" t="str">
        <f>IF(B51&lt;&gt;0,(CONCATENATE("12f_",'Valoració '!$D$7,"00",A51))," ")</f>
        <v xml:space="preserve"> </v>
      </c>
    </row>
    <row r="52" spans="1:5" x14ac:dyDescent="0.25">
      <c r="A52" s="101">
        <v>45</v>
      </c>
      <c r="B52" s="3"/>
      <c r="C52" s="3"/>
      <c r="D52" s="3"/>
      <c r="E52" s="101" t="str">
        <f>IF(B52&lt;&gt;0,(CONCATENATE("12f_",'Valoració '!$D$7,"00",A52))," ")</f>
        <v xml:space="preserve"> </v>
      </c>
    </row>
    <row r="53" spans="1:5" x14ac:dyDescent="0.25">
      <c r="A53" s="101">
        <v>46</v>
      </c>
      <c r="B53" s="3"/>
      <c r="C53" s="3"/>
      <c r="D53" s="3"/>
      <c r="E53" s="101" t="str">
        <f>IF(B53&lt;&gt;0,(CONCATENATE("12f_",'Valoració '!$D$7,"00",A53))," ")</f>
        <v xml:space="preserve"> </v>
      </c>
    </row>
    <row r="54" spans="1:5" x14ac:dyDescent="0.25">
      <c r="A54" s="101">
        <v>47</v>
      </c>
      <c r="B54" s="3"/>
      <c r="C54" s="3"/>
      <c r="D54" s="3"/>
      <c r="E54" s="101" t="str">
        <f>IF(B54&lt;&gt;0,(CONCATENATE("12f_",'Valoració '!$D$7,"00",A54))," ")</f>
        <v xml:space="preserve"> </v>
      </c>
    </row>
    <row r="55" spans="1:5" x14ac:dyDescent="0.25">
      <c r="A55" s="101">
        <v>48</v>
      </c>
      <c r="B55" s="3"/>
      <c r="C55" s="3"/>
      <c r="D55" s="3"/>
      <c r="E55" s="101" t="str">
        <f>IF(B55&lt;&gt;0,(CONCATENATE("12f_",'Valoració '!$D$7,"00",A55))," ")</f>
        <v xml:space="preserve"> </v>
      </c>
    </row>
    <row r="56" spans="1:5" x14ac:dyDescent="0.25">
      <c r="A56" s="101">
        <v>49</v>
      </c>
      <c r="B56" s="3"/>
      <c r="C56" s="3"/>
      <c r="D56" s="3"/>
      <c r="E56" s="101" t="str">
        <f>IF(B56&lt;&gt;0,(CONCATENATE("12f_",'Valoració '!$D$7,"00",A56))," ")</f>
        <v xml:space="preserve"> </v>
      </c>
    </row>
    <row r="57" spans="1:5" x14ac:dyDescent="0.25">
      <c r="A57" s="101">
        <v>50</v>
      </c>
      <c r="B57" s="3"/>
      <c r="C57" s="3"/>
      <c r="D57" s="3"/>
      <c r="E57" s="101" t="str">
        <f>IF(B57&lt;&gt;0,(CONCATENATE("12f_",'Valoració '!$D$7,"00",A57))," ")</f>
        <v xml:space="preserve"> </v>
      </c>
    </row>
    <row r="58" spans="1:5" x14ac:dyDescent="0.25">
      <c r="A58" s="101">
        <v>51</v>
      </c>
      <c r="B58" s="3"/>
      <c r="C58" s="3"/>
      <c r="D58" s="3"/>
      <c r="E58" s="101" t="str">
        <f>IF(B58&lt;&gt;0,(CONCATENATE("12f_",'Valoració '!$D$7,"00",A58))," ")</f>
        <v xml:space="preserve"> </v>
      </c>
    </row>
    <row r="59" spans="1:5" x14ac:dyDescent="0.25">
      <c r="A59" s="101">
        <v>52</v>
      </c>
      <c r="B59" s="3"/>
      <c r="C59" s="3"/>
      <c r="D59" s="3"/>
      <c r="E59" s="101" t="str">
        <f>IF(B59&lt;&gt;0,(CONCATENATE("12f_",'Valoració '!$D$7,"00",A59))," ")</f>
        <v xml:space="preserve"> </v>
      </c>
    </row>
    <row r="60" spans="1:5" x14ac:dyDescent="0.25">
      <c r="A60" s="101">
        <v>53</v>
      </c>
      <c r="B60" s="3"/>
      <c r="C60" s="3"/>
      <c r="D60" s="3"/>
      <c r="E60" s="101" t="str">
        <f>IF(B60&lt;&gt;0,(CONCATENATE("12f_",'Valoració '!$D$7,"00",A60))," ")</f>
        <v xml:space="preserve"> </v>
      </c>
    </row>
    <row r="61" spans="1:5" x14ac:dyDescent="0.25">
      <c r="A61" s="101">
        <v>54</v>
      </c>
      <c r="B61" s="3"/>
      <c r="C61" s="3"/>
      <c r="D61" s="3"/>
      <c r="E61" s="101" t="str">
        <f>IF(B61&lt;&gt;0,(CONCATENATE("12f_",'Valoració '!$D$7,"00",A61))," ")</f>
        <v xml:space="preserve"> </v>
      </c>
    </row>
    <row r="62" spans="1:5" x14ac:dyDescent="0.25">
      <c r="A62" s="101">
        <v>55</v>
      </c>
      <c r="B62" s="3"/>
      <c r="C62" s="3"/>
      <c r="D62" s="3"/>
      <c r="E62" s="101" t="str">
        <f>IF(B62&lt;&gt;0,(CONCATENATE("12f_",'Valoració '!$D$7,"00",A62))," ")</f>
        <v xml:space="preserve"> </v>
      </c>
    </row>
    <row r="63" spans="1:5" x14ac:dyDescent="0.25">
      <c r="A63" s="101">
        <v>56</v>
      </c>
      <c r="B63" s="3"/>
      <c r="C63" s="3"/>
      <c r="D63" s="3"/>
      <c r="E63" s="101" t="str">
        <f>IF(B63&lt;&gt;0,(CONCATENATE("12f_",'Valoració '!$D$7,"00",A63))," ")</f>
        <v xml:space="preserve"> </v>
      </c>
    </row>
    <row r="64" spans="1:5" x14ac:dyDescent="0.25">
      <c r="A64" s="101">
        <v>57</v>
      </c>
      <c r="B64" s="3"/>
      <c r="C64" s="3"/>
      <c r="D64" s="3"/>
      <c r="E64" s="101" t="str">
        <f>IF(B64&lt;&gt;0,(CONCATENATE("12f_",'Valoració '!$D$7,"00",A64))," ")</f>
        <v xml:space="preserve"> </v>
      </c>
    </row>
    <row r="65" spans="1:5" x14ac:dyDescent="0.25">
      <c r="A65" s="101">
        <v>58</v>
      </c>
      <c r="B65" s="3"/>
      <c r="C65" s="3"/>
      <c r="D65" s="3"/>
      <c r="E65" s="101" t="str">
        <f>IF(B65&lt;&gt;0,(CONCATENATE("12f_",'Valoració '!$D$7,"00",A65))," ")</f>
        <v xml:space="preserve"> </v>
      </c>
    </row>
    <row r="66" spans="1:5" x14ac:dyDescent="0.25">
      <c r="A66" s="101">
        <v>59</v>
      </c>
      <c r="B66" s="3"/>
      <c r="C66" s="3"/>
      <c r="D66" s="3"/>
      <c r="E66" s="101" t="str">
        <f>IF(B66&lt;&gt;0,(CONCATENATE("12f_",'Valoració '!$D$7,"00",A66))," ")</f>
        <v xml:space="preserve"> </v>
      </c>
    </row>
    <row r="67" spans="1:5" x14ac:dyDescent="0.25">
      <c r="A67" s="101">
        <v>60</v>
      </c>
      <c r="B67" s="3"/>
      <c r="C67" s="3"/>
      <c r="D67" s="3"/>
      <c r="E67" s="101" t="str">
        <f>IF(B67&lt;&gt;0,(CONCATENATE("12f_",'Valoració '!$D$7,"00",A67))," ")</f>
        <v xml:space="preserve"> </v>
      </c>
    </row>
    <row r="68" spans="1:5" x14ac:dyDescent="0.25">
      <c r="A68" s="101">
        <v>61</v>
      </c>
      <c r="B68" s="3"/>
      <c r="C68" s="3"/>
      <c r="D68" s="3"/>
      <c r="E68" s="101" t="str">
        <f>IF(B68&lt;&gt;0,(CONCATENATE("12f_",'Valoració '!$D$7,"00",A68))," ")</f>
        <v xml:space="preserve"> </v>
      </c>
    </row>
    <row r="69" spans="1:5" x14ac:dyDescent="0.25">
      <c r="A69" s="101">
        <v>62</v>
      </c>
      <c r="B69" s="3"/>
      <c r="C69" s="3"/>
      <c r="D69" s="3"/>
      <c r="E69" s="101" t="str">
        <f>IF(B69&lt;&gt;0,(CONCATENATE("12f_",'Valoració '!$D$7,"00",A69))," ")</f>
        <v xml:space="preserve"> </v>
      </c>
    </row>
    <row r="70" spans="1:5" x14ac:dyDescent="0.25">
      <c r="A70" s="101">
        <v>63</v>
      </c>
      <c r="B70" s="3"/>
      <c r="C70" s="3"/>
      <c r="D70" s="3"/>
      <c r="E70" s="101" t="str">
        <f>IF(B70&lt;&gt;0,(CONCATENATE("12f_",'Valoració '!$D$7,"00",A70))," ")</f>
        <v xml:space="preserve"> </v>
      </c>
    </row>
    <row r="71" spans="1:5" x14ac:dyDescent="0.25">
      <c r="A71" s="101">
        <v>64</v>
      </c>
      <c r="B71" s="3"/>
      <c r="C71" s="3"/>
      <c r="D71" s="3"/>
      <c r="E71" s="101" t="str">
        <f>IF(B71&lt;&gt;0,(CONCATENATE("12f_",'Valoració '!$D$7,"00",A71))," ")</f>
        <v xml:space="preserve"> </v>
      </c>
    </row>
    <row r="72" spans="1:5" x14ac:dyDescent="0.25">
      <c r="A72" s="101">
        <v>65</v>
      </c>
      <c r="B72" s="3"/>
      <c r="C72" s="3"/>
      <c r="D72" s="3"/>
      <c r="E72" s="101" t="str">
        <f>IF(B72&lt;&gt;0,(CONCATENATE("12f_",'Valoració '!$D$7,"00",A72))," ")</f>
        <v xml:space="preserve"> </v>
      </c>
    </row>
    <row r="73" spans="1:5" x14ac:dyDescent="0.25">
      <c r="A73" s="101">
        <v>66</v>
      </c>
      <c r="B73" s="3"/>
      <c r="C73" s="3"/>
      <c r="D73" s="3"/>
      <c r="E73" s="101" t="str">
        <f>IF(B73&lt;&gt;0,(CONCATENATE("12f_",'Valoració '!$D$7,"00",A73))," ")</f>
        <v xml:space="preserve"> </v>
      </c>
    </row>
    <row r="74" spans="1:5" x14ac:dyDescent="0.25">
      <c r="A74" s="101">
        <v>67</v>
      </c>
      <c r="B74" s="3"/>
      <c r="C74" s="3"/>
      <c r="D74" s="3"/>
      <c r="E74" s="101" t="str">
        <f>IF(B74&lt;&gt;0,(CONCATENATE("12f_",'Valoració '!$D$7,"00",A74))," ")</f>
        <v xml:space="preserve"> </v>
      </c>
    </row>
    <row r="75" spans="1:5" x14ac:dyDescent="0.25">
      <c r="A75" s="101">
        <v>68</v>
      </c>
      <c r="B75" s="3"/>
      <c r="C75" s="3"/>
      <c r="D75" s="3"/>
      <c r="E75" s="101" t="str">
        <f>IF(B75&lt;&gt;0,(CONCATENATE("12f_",'Valoració '!$D$7,"00",A75))," ")</f>
        <v xml:space="preserve"> </v>
      </c>
    </row>
    <row r="76" spans="1:5" x14ac:dyDescent="0.25">
      <c r="A76" s="101">
        <v>69</v>
      </c>
      <c r="B76" s="3"/>
      <c r="C76" s="3"/>
      <c r="D76" s="3"/>
      <c r="E76" s="101" t="str">
        <f>IF(B76&lt;&gt;0,(CONCATENATE("12f_",'Valoració '!$D$7,"00",A76))," ")</f>
        <v xml:space="preserve"> </v>
      </c>
    </row>
    <row r="77" spans="1:5" x14ac:dyDescent="0.25">
      <c r="A77" s="101">
        <v>70</v>
      </c>
      <c r="B77" s="3"/>
      <c r="C77" s="3"/>
      <c r="D77" s="3"/>
      <c r="E77" s="101" t="str">
        <f>IF(B77&lt;&gt;0,(CONCATENATE("12f_",'Valoració '!$D$7,"00",A77))," ")</f>
        <v xml:space="preserve"> </v>
      </c>
    </row>
    <row r="78" spans="1:5" x14ac:dyDescent="0.25">
      <c r="A78" s="101">
        <v>71</v>
      </c>
      <c r="B78" s="3"/>
      <c r="C78" s="3"/>
      <c r="D78" s="3"/>
      <c r="E78" s="101" t="str">
        <f>IF(B78&lt;&gt;0,(CONCATENATE("12f_",'Valoració '!$D$7,"00",A78))," ")</f>
        <v xml:space="preserve"> </v>
      </c>
    </row>
    <row r="79" spans="1:5" x14ac:dyDescent="0.25">
      <c r="A79" s="101">
        <v>72</v>
      </c>
      <c r="B79" s="3"/>
      <c r="C79" s="3"/>
      <c r="D79" s="3"/>
      <c r="E79" s="101" t="str">
        <f>IF(B79&lt;&gt;0,(CONCATENATE("12f_",'Valoració '!$D$7,"00",A79))," ")</f>
        <v xml:space="preserve"> </v>
      </c>
    </row>
    <row r="80" spans="1:5" x14ac:dyDescent="0.25">
      <c r="A80" s="101">
        <v>73</v>
      </c>
      <c r="B80" s="3"/>
      <c r="C80" s="3"/>
      <c r="D80" s="3"/>
      <c r="E80" s="101" t="str">
        <f>IF(B80&lt;&gt;0,(CONCATENATE("12f_",'Valoració '!$D$7,"00",A80))," ")</f>
        <v xml:space="preserve"> </v>
      </c>
    </row>
    <row r="81" spans="1:5" x14ac:dyDescent="0.25">
      <c r="A81" s="101">
        <v>74</v>
      </c>
      <c r="B81" s="3"/>
      <c r="C81" s="3"/>
      <c r="D81" s="3"/>
      <c r="E81" s="101" t="str">
        <f>IF(B81&lt;&gt;0,(CONCATENATE("12f_",'Valoració '!$D$7,"00",A81))," ")</f>
        <v xml:space="preserve"> </v>
      </c>
    </row>
    <row r="82" spans="1:5" x14ac:dyDescent="0.25">
      <c r="A82" s="101">
        <v>75</v>
      </c>
      <c r="B82" s="3"/>
      <c r="C82" s="3"/>
      <c r="D82" s="3"/>
      <c r="E82" s="101" t="str">
        <f>IF(B82&lt;&gt;0,(CONCATENATE("12f_",'Valoració '!$D$7,"00",A82))," ")</f>
        <v xml:space="preserve"> </v>
      </c>
    </row>
    <row r="83" spans="1:5" x14ac:dyDescent="0.25">
      <c r="A83" s="101">
        <v>76</v>
      </c>
      <c r="B83" s="3"/>
      <c r="C83" s="3"/>
      <c r="D83" s="3"/>
      <c r="E83" s="101" t="str">
        <f>IF(B83&lt;&gt;0,(CONCATENATE("12f_",'Valoració '!$D$7,"00",A83))," ")</f>
        <v xml:space="preserve"> </v>
      </c>
    </row>
    <row r="84" spans="1:5" x14ac:dyDescent="0.25">
      <c r="A84" s="101">
        <v>77</v>
      </c>
      <c r="B84" s="3"/>
      <c r="C84" s="3"/>
      <c r="D84" s="3"/>
      <c r="E84" s="101" t="str">
        <f>IF(B84&lt;&gt;0,(CONCATENATE("12f_",'Valoració '!$D$7,"00",A84))," ")</f>
        <v xml:space="preserve"> </v>
      </c>
    </row>
    <row r="85" spans="1:5" x14ac:dyDescent="0.25">
      <c r="A85" s="101">
        <v>78</v>
      </c>
      <c r="B85" s="3"/>
      <c r="C85" s="3"/>
      <c r="D85" s="3"/>
      <c r="E85" s="101" t="str">
        <f>IF(B85&lt;&gt;0,(CONCATENATE("12f_",'Valoració '!$D$7,"00",A85))," ")</f>
        <v xml:space="preserve"> </v>
      </c>
    </row>
    <row r="86" spans="1:5" x14ac:dyDescent="0.25">
      <c r="A86" s="101">
        <v>79</v>
      </c>
      <c r="B86" s="3"/>
      <c r="C86" s="3"/>
      <c r="D86" s="3"/>
      <c r="E86" s="101" t="str">
        <f>IF(B86&lt;&gt;0,(CONCATENATE("12f_",'Valoració '!$D$7,"00",A86))," ")</f>
        <v xml:space="preserve"> </v>
      </c>
    </row>
    <row r="87" spans="1:5" x14ac:dyDescent="0.25">
      <c r="A87" s="101">
        <v>80</v>
      </c>
      <c r="B87" s="3"/>
      <c r="C87" s="3"/>
      <c r="D87" s="3"/>
      <c r="E87" s="101" t="str">
        <f>IF(B87&lt;&gt;0,(CONCATENATE("12f_",'Valoració '!$D$7,"00",A87))," ")</f>
        <v xml:space="preserve"> </v>
      </c>
    </row>
    <row r="88" spans="1:5" x14ac:dyDescent="0.25">
      <c r="A88" s="101">
        <v>81</v>
      </c>
      <c r="B88" s="3"/>
      <c r="C88" s="3"/>
      <c r="D88" s="3"/>
      <c r="E88" s="101" t="str">
        <f>IF(B88&lt;&gt;0,(CONCATENATE("12f_",'Valoració '!$D$7,"00",A88))," ")</f>
        <v xml:space="preserve"> </v>
      </c>
    </row>
    <row r="89" spans="1:5" x14ac:dyDescent="0.25">
      <c r="A89" s="101">
        <v>82</v>
      </c>
      <c r="B89" s="3"/>
      <c r="C89" s="3"/>
      <c r="D89" s="3"/>
      <c r="E89" s="101" t="str">
        <f>IF(B89&lt;&gt;0,(CONCATENATE("12f_",'Valoració '!$D$7,"00",A89))," ")</f>
        <v xml:space="preserve"> </v>
      </c>
    </row>
    <row r="90" spans="1:5" x14ac:dyDescent="0.25">
      <c r="A90" s="101">
        <v>83</v>
      </c>
      <c r="B90" s="3"/>
      <c r="C90" s="3"/>
      <c r="D90" s="3"/>
      <c r="E90" s="101" t="str">
        <f>IF(B90&lt;&gt;0,(CONCATENATE("12f_",'Valoració '!$D$7,"00",A90))," ")</f>
        <v xml:space="preserve"> </v>
      </c>
    </row>
    <row r="91" spans="1:5" x14ac:dyDescent="0.25">
      <c r="A91" s="101">
        <v>84</v>
      </c>
      <c r="B91" s="3"/>
      <c r="C91" s="3"/>
      <c r="D91" s="3"/>
      <c r="E91" s="101" t="str">
        <f>IF(B91&lt;&gt;0,(CONCATENATE("12f_",'Valoració '!$D$7,"00",A91))," ")</f>
        <v xml:space="preserve"> </v>
      </c>
    </row>
    <row r="92" spans="1:5" x14ac:dyDescent="0.25">
      <c r="A92" s="101">
        <v>85</v>
      </c>
      <c r="B92" s="3"/>
      <c r="C92" s="3"/>
      <c r="D92" s="3"/>
      <c r="E92" s="101" t="str">
        <f>IF(B92&lt;&gt;0,(CONCATENATE("12f_",'Valoració '!$D$7,"00",A92))," ")</f>
        <v xml:space="preserve"> </v>
      </c>
    </row>
    <row r="93" spans="1:5" x14ac:dyDescent="0.25">
      <c r="A93" s="101">
        <v>86</v>
      </c>
      <c r="B93" s="3"/>
      <c r="C93" s="3"/>
      <c r="D93" s="3"/>
      <c r="E93" s="101" t="str">
        <f>IF(B93&lt;&gt;0,(CONCATENATE("12f_",'Valoració '!$D$7,"00",A93))," ")</f>
        <v xml:space="preserve"> </v>
      </c>
    </row>
    <row r="94" spans="1:5" x14ac:dyDescent="0.25">
      <c r="A94" s="101">
        <v>87</v>
      </c>
      <c r="B94" s="3"/>
      <c r="C94" s="3"/>
      <c r="D94" s="3"/>
      <c r="E94" s="101" t="str">
        <f>IF(B94&lt;&gt;0,(CONCATENATE("12f_",'Valoració '!$D$7,"00",A94))," ")</f>
        <v xml:space="preserve"> </v>
      </c>
    </row>
    <row r="95" spans="1:5" x14ac:dyDescent="0.25">
      <c r="A95" s="101">
        <v>88</v>
      </c>
      <c r="B95" s="3"/>
      <c r="C95" s="3"/>
      <c r="D95" s="3"/>
      <c r="E95" s="101" t="str">
        <f>IF(B95&lt;&gt;0,(CONCATENATE("12f_",'Valoració '!$D$7,"00",A95))," ")</f>
        <v xml:space="preserve"> </v>
      </c>
    </row>
    <row r="96" spans="1:5" x14ac:dyDescent="0.25">
      <c r="A96" s="101">
        <v>89</v>
      </c>
      <c r="B96" s="3"/>
      <c r="C96" s="3"/>
      <c r="D96" s="3"/>
      <c r="E96" s="101" t="str">
        <f>IF(B96&lt;&gt;0,(CONCATENATE("12f_",'Valoració '!$D$7,"00",A96))," ")</f>
        <v xml:space="preserve"> </v>
      </c>
    </row>
    <row r="97" spans="1:5" x14ac:dyDescent="0.25">
      <c r="A97" s="101">
        <v>90</v>
      </c>
      <c r="B97" s="3"/>
      <c r="C97" s="3"/>
      <c r="D97" s="3"/>
      <c r="E97" s="101" t="str">
        <f>IF(B97&lt;&gt;0,(CONCATENATE("12f_",'Valoració '!$D$7,"00",A97))," ")</f>
        <v xml:space="preserve"> </v>
      </c>
    </row>
    <row r="98" spans="1:5" x14ac:dyDescent="0.25">
      <c r="A98" s="101">
        <v>91</v>
      </c>
      <c r="B98" s="3"/>
      <c r="C98" s="3"/>
      <c r="D98" s="3"/>
      <c r="E98" s="101" t="str">
        <f>IF(B98&lt;&gt;0,(CONCATENATE("12f_",'Valoració '!$D$7,"00",A98))," ")</f>
        <v xml:space="preserve"> </v>
      </c>
    </row>
    <row r="99" spans="1:5" x14ac:dyDescent="0.25">
      <c r="A99" s="101">
        <v>92</v>
      </c>
      <c r="B99" s="3"/>
      <c r="C99" s="3"/>
      <c r="D99" s="3"/>
      <c r="E99" s="101" t="str">
        <f>IF(B99&lt;&gt;0,(CONCATENATE("12f_",'Valoració '!$D$7,"00",A99))," ")</f>
        <v xml:space="preserve"> </v>
      </c>
    </row>
    <row r="100" spans="1:5" x14ac:dyDescent="0.25">
      <c r="A100" s="101">
        <v>93</v>
      </c>
      <c r="B100" s="3"/>
      <c r="C100" s="3"/>
      <c r="D100" s="3"/>
      <c r="E100" s="101" t="str">
        <f>IF(B100&lt;&gt;0,(CONCATENATE("12f_",'Valoració '!$D$7,"00",A100))," ")</f>
        <v xml:space="preserve"> </v>
      </c>
    </row>
    <row r="101" spans="1:5" x14ac:dyDescent="0.25">
      <c r="A101" s="101">
        <v>94</v>
      </c>
      <c r="B101" s="3"/>
      <c r="C101" s="3"/>
      <c r="D101" s="3"/>
      <c r="E101" s="101" t="str">
        <f>IF(B101&lt;&gt;0,(CONCATENATE("12f_",'Valoració '!$D$7,"00",A101))," ")</f>
        <v xml:space="preserve"> </v>
      </c>
    </row>
    <row r="102" spans="1:5" x14ac:dyDescent="0.25">
      <c r="A102" s="101">
        <v>95</v>
      </c>
      <c r="B102" s="3"/>
      <c r="C102" s="3"/>
      <c r="D102" s="3"/>
      <c r="E102" s="101" t="str">
        <f>IF(B102&lt;&gt;0,(CONCATENATE("12f_",'Valoració '!$D$7,"00",A102))," ")</f>
        <v xml:space="preserve"> </v>
      </c>
    </row>
    <row r="103" spans="1:5" x14ac:dyDescent="0.25">
      <c r="A103" s="101">
        <v>96</v>
      </c>
      <c r="B103" s="3"/>
      <c r="C103" s="3"/>
      <c r="D103" s="3"/>
      <c r="E103" s="101" t="str">
        <f>IF(B103&lt;&gt;0,(CONCATENATE("12f_",'Valoració '!$D$7,"00",A103))," ")</f>
        <v xml:space="preserve"> </v>
      </c>
    </row>
    <row r="104" spans="1:5" x14ac:dyDescent="0.25">
      <c r="A104" s="101">
        <v>97</v>
      </c>
      <c r="B104" s="3"/>
      <c r="C104" s="3"/>
      <c r="D104" s="3"/>
      <c r="E104" s="101" t="str">
        <f>IF(B104&lt;&gt;0,(CONCATENATE("12f_",'Valoració '!$D$7,"00",A104))," ")</f>
        <v xml:space="preserve"> </v>
      </c>
    </row>
    <row r="105" spans="1:5" x14ac:dyDescent="0.25">
      <c r="A105" s="101">
        <v>98</v>
      </c>
      <c r="B105" s="3"/>
      <c r="C105" s="3"/>
      <c r="D105" s="3"/>
      <c r="E105" s="101" t="str">
        <f>IF(B105&lt;&gt;0,(CONCATENATE("12f_",'Valoració '!$D$7,"00",A105))," ")</f>
        <v xml:space="preserve"> </v>
      </c>
    </row>
    <row r="106" spans="1:5" x14ac:dyDescent="0.25">
      <c r="A106" s="101">
        <v>99</v>
      </c>
      <c r="B106" s="3"/>
      <c r="C106" s="3"/>
      <c r="D106" s="3"/>
      <c r="E106" s="101" t="str">
        <f>IF(B106&lt;&gt;0,(CONCATENATE("12f_",'Valoració '!$D$7,"00",A106))," ")</f>
        <v xml:space="preserve"> </v>
      </c>
    </row>
    <row r="107" spans="1:5" x14ac:dyDescent="0.25">
      <c r="A107" s="101">
        <v>100</v>
      </c>
      <c r="B107" s="3"/>
      <c r="C107" s="3"/>
      <c r="D107" s="3"/>
      <c r="E107" s="101" t="str">
        <f>IF(B107&lt;&gt;0,(CONCATENATE("12f_",'Valoració '!$D$7,"00",A107))," ")</f>
        <v xml:space="preserve"> </v>
      </c>
    </row>
    <row r="109" spans="1:5" ht="15.75" x14ac:dyDescent="0.25">
      <c r="B109" s="17"/>
      <c r="C109" s="17"/>
    </row>
  </sheetData>
  <sheetProtection algorithmName="SHA-512" hashValue="XJDGnISruc4JtxoCQlZJB7POTr3F69JbsepDmcl7zDawDhOTu+GyLlSyT4xVbZ/oRgSG6cWQe+lqizszfthUJQ==" saltValue="ydIxUJYuOTbIeKn1L0utRA==" spinCount="100000" sheet="1" objects="1" scenarios="1"/>
  <mergeCells count="1">
    <mergeCell ref="A6:D6"/>
  </mergeCells>
  <hyperlinks>
    <hyperlink ref="A4" r:id="rId1"/>
  </hyperlinks>
  <pageMargins left="0.7" right="0.7" top="0.75" bottom="0.75" header="0.3" footer="0.3"/>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9"/>
  <dimension ref="A1:D107"/>
  <sheetViews>
    <sheetView workbookViewId="0">
      <pane ySplit="5" topLeftCell="A6" activePane="bottomLeft" state="frozen"/>
      <selection pane="bottomLeft" activeCell="B9" sqref="B9"/>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14" t="s">
        <v>72</v>
      </c>
    </row>
    <row r="2" spans="1:4" x14ac:dyDescent="0.25">
      <c r="A2" t="s">
        <v>68</v>
      </c>
    </row>
    <row r="3" spans="1:4" x14ac:dyDescent="0.25">
      <c r="B3" s="122">
        <f>95-COUNTIF(B6:B100,"")</f>
        <v>0</v>
      </c>
    </row>
    <row r="4" spans="1:4" x14ac:dyDescent="0.25">
      <c r="A4" s="267" t="s">
        <v>115</v>
      </c>
      <c r="B4" s="268"/>
      <c r="C4" s="268"/>
      <c r="D4" s="269"/>
    </row>
    <row r="5" spans="1:4" ht="34.5" customHeight="1" x14ac:dyDescent="0.25">
      <c r="A5" s="97" t="s">
        <v>31</v>
      </c>
      <c r="B5" s="98" t="s">
        <v>69</v>
      </c>
      <c r="C5" s="98" t="s">
        <v>71</v>
      </c>
      <c r="D5" s="98" t="s">
        <v>70</v>
      </c>
    </row>
    <row r="6" spans="1:4" x14ac:dyDescent="0.25">
      <c r="A6" s="101">
        <v>1</v>
      </c>
      <c r="B6" s="22"/>
      <c r="C6" s="22"/>
      <c r="D6" s="22"/>
    </row>
    <row r="7" spans="1:4" x14ac:dyDescent="0.25">
      <c r="A7" s="101">
        <v>2</v>
      </c>
      <c r="B7" s="22"/>
      <c r="C7" s="22"/>
      <c r="D7" s="22"/>
    </row>
    <row r="8" spans="1:4" x14ac:dyDescent="0.25">
      <c r="A8" s="101">
        <v>3</v>
      </c>
      <c r="B8" s="22"/>
      <c r="C8" s="22"/>
      <c r="D8" s="22"/>
    </row>
    <row r="9" spans="1:4" x14ac:dyDescent="0.25">
      <c r="A9" s="101">
        <v>4</v>
      </c>
      <c r="B9" s="22"/>
      <c r="C9" s="22"/>
      <c r="D9" s="22"/>
    </row>
    <row r="10" spans="1:4" x14ac:dyDescent="0.25">
      <c r="A10" s="101">
        <v>5</v>
      </c>
      <c r="B10" s="22"/>
      <c r="C10" s="22"/>
      <c r="D10" s="22"/>
    </row>
    <row r="11" spans="1:4" x14ac:dyDescent="0.25">
      <c r="A11" s="101">
        <v>6</v>
      </c>
      <c r="B11" s="22"/>
      <c r="C11" s="22"/>
      <c r="D11" s="22"/>
    </row>
    <row r="12" spans="1:4" x14ac:dyDescent="0.25">
      <c r="A12" s="101">
        <v>7</v>
      </c>
      <c r="B12" s="3"/>
      <c r="C12" s="3"/>
      <c r="D12" s="3"/>
    </row>
    <row r="13" spans="1:4" x14ac:dyDescent="0.25">
      <c r="A13" s="101">
        <v>8</v>
      </c>
      <c r="B13" s="3"/>
      <c r="C13" s="3"/>
      <c r="D13" s="3"/>
    </row>
    <row r="14" spans="1:4" x14ac:dyDescent="0.25">
      <c r="A14" s="101">
        <v>9</v>
      </c>
      <c r="B14" s="3"/>
      <c r="C14" s="3"/>
      <c r="D14" s="3"/>
    </row>
    <row r="15" spans="1:4" x14ac:dyDescent="0.25">
      <c r="A15" s="101">
        <v>10</v>
      </c>
      <c r="B15" s="3"/>
      <c r="C15" s="3"/>
      <c r="D15" s="3"/>
    </row>
    <row r="16" spans="1:4" x14ac:dyDescent="0.25">
      <c r="A16" s="101">
        <v>11</v>
      </c>
      <c r="B16" s="3"/>
      <c r="C16" s="3"/>
      <c r="D16" s="3"/>
    </row>
    <row r="17" spans="1:4" x14ac:dyDescent="0.25">
      <c r="A17" s="101">
        <v>12</v>
      </c>
      <c r="B17" s="3"/>
      <c r="C17" s="3"/>
      <c r="D17" s="3"/>
    </row>
    <row r="18" spans="1:4" x14ac:dyDescent="0.25">
      <c r="A18" s="101">
        <v>13</v>
      </c>
      <c r="B18" s="3"/>
      <c r="C18" s="3"/>
      <c r="D18" s="3"/>
    </row>
    <row r="19" spans="1:4" x14ac:dyDescent="0.25">
      <c r="A19" s="101">
        <v>14</v>
      </c>
      <c r="B19" s="3"/>
      <c r="C19" s="3"/>
      <c r="D19" s="3"/>
    </row>
    <row r="20" spans="1:4" x14ac:dyDescent="0.25">
      <c r="A20" s="101">
        <v>15</v>
      </c>
      <c r="B20" s="3"/>
      <c r="C20" s="3"/>
      <c r="D20" s="3"/>
    </row>
    <row r="21" spans="1:4" x14ac:dyDescent="0.25">
      <c r="A21" s="101">
        <v>16</v>
      </c>
      <c r="B21" s="3"/>
      <c r="C21" s="3"/>
      <c r="D21" s="3"/>
    </row>
    <row r="22" spans="1:4" x14ac:dyDescent="0.25">
      <c r="A22" s="101">
        <v>17</v>
      </c>
      <c r="B22" s="3"/>
      <c r="C22" s="3"/>
      <c r="D22" s="3"/>
    </row>
    <row r="23" spans="1:4" x14ac:dyDescent="0.25">
      <c r="A23" s="101">
        <v>18</v>
      </c>
      <c r="B23" s="3"/>
      <c r="C23" s="3"/>
      <c r="D23" s="3"/>
    </row>
    <row r="24" spans="1:4" x14ac:dyDescent="0.25">
      <c r="A24" s="101">
        <v>19</v>
      </c>
      <c r="B24" s="3"/>
      <c r="C24" s="3"/>
      <c r="D24" s="3"/>
    </row>
    <row r="25" spans="1:4" x14ac:dyDescent="0.25">
      <c r="A25" s="101">
        <v>20</v>
      </c>
      <c r="B25" s="3"/>
      <c r="C25" s="3"/>
      <c r="D25" s="3"/>
    </row>
    <row r="26" spans="1:4" x14ac:dyDescent="0.25">
      <c r="A26" s="101">
        <v>21</v>
      </c>
      <c r="B26" s="3"/>
      <c r="C26" s="3"/>
      <c r="D26" s="3"/>
    </row>
    <row r="27" spans="1:4" x14ac:dyDescent="0.25">
      <c r="A27" s="101">
        <v>22</v>
      </c>
      <c r="B27" s="3"/>
      <c r="C27" s="3"/>
      <c r="D27" s="3"/>
    </row>
    <row r="28" spans="1:4" x14ac:dyDescent="0.25">
      <c r="A28" s="101">
        <v>23</v>
      </c>
      <c r="B28" s="3"/>
      <c r="C28" s="3"/>
      <c r="D28" s="3"/>
    </row>
    <row r="29" spans="1:4" x14ac:dyDescent="0.25">
      <c r="A29" s="101">
        <v>24</v>
      </c>
      <c r="B29" s="3"/>
      <c r="C29" s="3"/>
      <c r="D29" s="3"/>
    </row>
    <row r="30" spans="1:4" x14ac:dyDescent="0.25">
      <c r="A30" s="101">
        <v>25</v>
      </c>
      <c r="B30" s="3"/>
      <c r="C30" s="3"/>
      <c r="D30" s="3"/>
    </row>
    <row r="31" spans="1:4" x14ac:dyDescent="0.25">
      <c r="A31" s="101">
        <v>26</v>
      </c>
      <c r="B31" s="3"/>
      <c r="C31" s="3"/>
      <c r="D31" s="3"/>
    </row>
    <row r="32" spans="1:4" x14ac:dyDescent="0.25">
      <c r="A32" s="101">
        <v>27</v>
      </c>
      <c r="B32" s="3"/>
      <c r="C32" s="3"/>
      <c r="D32" s="3"/>
    </row>
    <row r="33" spans="1:4" x14ac:dyDescent="0.25">
      <c r="A33" s="101">
        <v>28</v>
      </c>
      <c r="B33" s="3"/>
      <c r="C33" s="3"/>
      <c r="D33" s="3"/>
    </row>
    <row r="34" spans="1:4" x14ac:dyDescent="0.25">
      <c r="A34" s="101">
        <v>29</v>
      </c>
      <c r="B34" s="3"/>
      <c r="C34" s="3"/>
      <c r="D34" s="3"/>
    </row>
    <row r="35" spans="1:4" x14ac:dyDescent="0.25">
      <c r="A35" s="101">
        <v>30</v>
      </c>
      <c r="B35" s="3"/>
      <c r="C35" s="3"/>
      <c r="D35" s="3"/>
    </row>
    <row r="36" spans="1:4" x14ac:dyDescent="0.25">
      <c r="A36" s="101">
        <v>31</v>
      </c>
      <c r="B36" s="3"/>
      <c r="C36" s="3"/>
      <c r="D36" s="3"/>
    </row>
    <row r="37" spans="1:4" x14ac:dyDescent="0.25">
      <c r="A37" s="101">
        <v>32</v>
      </c>
      <c r="B37" s="3"/>
      <c r="C37" s="3"/>
      <c r="D37" s="3"/>
    </row>
    <row r="38" spans="1:4" x14ac:dyDescent="0.25">
      <c r="A38" s="101">
        <v>33</v>
      </c>
      <c r="B38" s="3"/>
      <c r="C38" s="3"/>
      <c r="D38" s="3"/>
    </row>
    <row r="39" spans="1:4" x14ac:dyDescent="0.25">
      <c r="A39" s="101">
        <v>34</v>
      </c>
      <c r="B39" s="3"/>
      <c r="C39" s="3"/>
      <c r="D39" s="3"/>
    </row>
    <row r="40" spans="1:4" x14ac:dyDescent="0.25">
      <c r="A40" s="101">
        <v>35</v>
      </c>
      <c r="B40" s="3"/>
      <c r="C40" s="3"/>
      <c r="D40" s="3"/>
    </row>
    <row r="41" spans="1:4" x14ac:dyDescent="0.25">
      <c r="A41" s="101">
        <v>36</v>
      </c>
      <c r="B41" s="3"/>
      <c r="C41" s="3"/>
      <c r="D41" s="3"/>
    </row>
    <row r="42" spans="1:4" x14ac:dyDescent="0.25">
      <c r="A42" s="101">
        <v>37</v>
      </c>
      <c r="B42" s="3"/>
      <c r="C42" s="3"/>
      <c r="D42" s="3"/>
    </row>
    <row r="43" spans="1:4" x14ac:dyDescent="0.25">
      <c r="A43" s="101">
        <v>38</v>
      </c>
      <c r="B43" s="3"/>
      <c r="C43" s="3"/>
      <c r="D43" s="3"/>
    </row>
    <row r="44" spans="1:4" x14ac:dyDescent="0.25">
      <c r="A44" s="101">
        <v>39</v>
      </c>
      <c r="B44" s="3"/>
      <c r="C44" s="3"/>
      <c r="D44" s="3"/>
    </row>
    <row r="45" spans="1:4" x14ac:dyDescent="0.25">
      <c r="A45" s="101">
        <v>40</v>
      </c>
      <c r="B45" s="3"/>
      <c r="C45" s="3"/>
      <c r="D45" s="3"/>
    </row>
    <row r="46" spans="1:4" x14ac:dyDescent="0.25">
      <c r="A46" s="101">
        <v>41</v>
      </c>
      <c r="B46" s="3"/>
      <c r="C46" s="3"/>
      <c r="D46" s="3"/>
    </row>
    <row r="47" spans="1:4" x14ac:dyDescent="0.25">
      <c r="A47" s="101">
        <v>42</v>
      </c>
      <c r="B47" s="3"/>
      <c r="C47" s="3"/>
      <c r="D47" s="3"/>
    </row>
    <row r="48" spans="1:4" x14ac:dyDescent="0.25">
      <c r="A48" s="101">
        <v>43</v>
      </c>
      <c r="B48" s="3"/>
      <c r="C48" s="3"/>
      <c r="D48" s="3"/>
    </row>
    <row r="49" spans="1:4" x14ac:dyDescent="0.25">
      <c r="A49" s="101">
        <v>44</v>
      </c>
      <c r="B49" s="3"/>
      <c r="C49" s="3"/>
      <c r="D49" s="3"/>
    </row>
    <row r="50" spans="1:4" x14ac:dyDescent="0.25">
      <c r="A50" s="101">
        <v>45</v>
      </c>
      <c r="B50" s="3"/>
      <c r="C50" s="3"/>
      <c r="D50" s="3"/>
    </row>
    <row r="51" spans="1:4" x14ac:dyDescent="0.25">
      <c r="A51" s="101">
        <v>46</v>
      </c>
      <c r="B51" s="3"/>
      <c r="C51" s="3"/>
      <c r="D51" s="3"/>
    </row>
    <row r="52" spans="1:4" x14ac:dyDescent="0.25">
      <c r="A52" s="101">
        <v>47</v>
      </c>
      <c r="B52" s="3"/>
      <c r="C52" s="3"/>
      <c r="D52" s="3"/>
    </row>
    <row r="53" spans="1:4" x14ac:dyDescent="0.25">
      <c r="A53" s="101">
        <v>48</v>
      </c>
      <c r="B53" s="3"/>
      <c r="C53" s="3"/>
      <c r="D53" s="3"/>
    </row>
    <row r="54" spans="1:4" x14ac:dyDescent="0.25">
      <c r="A54" s="101">
        <v>49</v>
      </c>
      <c r="B54" s="3"/>
      <c r="C54" s="3"/>
      <c r="D54" s="3"/>
    </row>
    <row r="55" spans="1:4" x14ac:dyDescent="0.25">
      <c r="A55" s="101">
        <v>50</v>
      </c>
      <c r="B55" s="3"/>
      <c r="C55" s="3"/>
      <c r="D55" s="3"/>
    </row>
    <row r="56" spans="1:4" x14ac:dyDescent="0.25">
      <c r="A56" s="101">
        <v>51</v>
      </c>
      <c r="B56" s="3"/>
      <c r="C56" s="3"/>
      <c r="D56" s="3"/>
    </row>
    <row r="57" spans="1:4" x14ac:dyDescent="0.25">
      <c r="A57" s="101">
        <v>52</v>
      </c>
      <c r="B57" s="3"/>
      <c r="C57" s="3"/>
      <c r="D57" s="3"/>
    </row>
    <row r="58" spans="1:4" x14ac:dyDescent="0.25">
      <c r="A58" s="101">
        <v>53</v>
      </c>
      <c r="B58" s="3"/>
      <c r="C58" s="3"/>
      <c r="D58" s="3"/>
    </row>
    <row r="59" spans="1:4" x14ac:dyDescent="0.25">
      <c r="A59" s="101">
        <v>54</v>
      </c>
      <c r="B59" s="3"/>
      <c r="C59" s="3"/>
      <c r="D59" s="3"/>
    </row>
    <row r="60" spans="1:4" x14ac:dyDescent="0.25">
      <c r="A60" s="101">
        <v>55</v>
      </c>
      <c r="B60" s="3"/>
      <c r="C60" s="3"/>
      <c r="D60" s="3"/>
    </row>
    <row r="61" spans="1:4" x14ac:dyDescent="0.25">
      <c r="A61" s="101">
        <v>56</v>
      </c>
      <c r="B61" s="3"/>
      <c r="C61" s="3"/>
      <c r="D61" s="3"/>
    </row>
    <row r="62" spans="1:4" x14ac:dyDescent="0.25">
      <c r="A62" s="101">
        <v>57</v>
      </c>
      <c r="B62" s="3"/>
      <c r="C62" s="3"/>
      <c r="D62" s="3"/>
    </row>
    <row r="63" spans="1:4" x14ac:dyDescent="0.25">
      <c r="A63" s="101">
        <v>58</v>
      </c>
      <c r="B63" s="3"/>
      <c r="C63" s="3"/>
      <c r="D63" s="3"/>
    </row>
    <row r="64" spans="1:4" x14ac:dyDescent="0.25">
      <c r="A64" s="101">
        <v>59</v>
      </c>
      <c r="B64" s="3"/>
      <c r="C64" s="3"/>
      <c r="D64" s="3"/>
    </row>
    <row r="65" spans="1:4" x14ac:dyDescent="0.25">
      <c r="A65" s="101">
        <v>60</v>
      </c>
      <c r="B65" s="3"/>
      <c r="C65" s="3"/>
      <c r="D65" s="3"/>
    </row>
    <row r="66" spans="1:4" x14ac:dyDescent="0.25">
      <c r="A66" s="101">
        <v>61</v>
      </c>
      <c r="B66" s="3"/>
      <c r="C66" s="3"/>
      <c r="D66" s="3"/>
    </row>
    <row r="67" spans="1:4" x14ac:dyDescent="0.25">
      <c r="A67" s="101">
        <v>62</v>
      </c>
      <c r="B67" s="3"/>
      <c r="C67" s="3"/>
      <c r="D67" s="3"/>
    </row>
    <row r="68" spans="1:4" x14ac:dyDescent="0.25">
      <c r="A68" s="101">
        <v>63</v>
      </c>
      <c r="B68" s="3"/>
      <c r="C68" s="3"/>
      <c r="D68" s="3"/>
    </row>
    <row r="69" spans="1:4" x14ac:dyDescent="0.25">
      <c r="A69" s="101">
        <v>64</v>
      </c>
      <c r="B69" s="3"/>
      <c r="C69" s="3"/>
      <c r="D69" s="3"/>
    </row>
    <row r="70" spans="1:4" x14ac:dyDescent="0.25">
      <c r="A70" s="101">
        <v>65</v>
      </c>
      <c r="B70" s="3"/>
      <c r="C70" s="3"/>
      <c r="D70" s="3"/>
    </row>
    <row r="71" spans="1:4" x14ac:dyDescent="0.25">
      <c r="A71" s="101">
        <v>66</v>
      </c>
      <c r="B71" s="3"/>
      <c r="C71" s="3"/>
      <c r="D71" s="3"/>
    </row>
    <row r="72" spans="1:4" x14ac:dyDescent="0.25">
      <c r="A72" s="101">
        <v>67</v>
      </c>
      <c r="B72" s="3"/>
      <c r="C72" s="3"/>
      <c r="D72" s="3"/>
    </row>
    <row r="73" spans="1:4" x14ac:dyDescent="0.25">
      <c r="A73" s="101">
        <v>68</v>
      </c>
      <c r="B73" s="3"/>
      <c r="C73" s="3"/>
      <c r="D73" s="3"/>
    </row>
    <row r="74" spans="1:4" x14ac:dyDescent="0.25">
      <c r="A74" s="101">
        <v>69</v>
      </c>
      <c r="B74" s="3"/>
      <c r="C74" s="3"/>
      <c r="D74" s="3"/>
    </row>
    <row r="75" spans="1:4" x14ac:dyDescent="0.25">
      <c r="A75" s="101">
        <v>70</v>
      </c>
      <c r="B75" s="3"/>
      <c r="C75" s="3"/>
      <c r="D75" s="3"/>
    </row>
    <row r="76" spans="1:4" x14ac:dyDescent="0.25">
      <c r="A76" s="101">
        <v>71</v>
      </c>
      <c r="B76" s="3"/>
      <c r="C76" s="3"/>
      <c r="D76" s="3"/>
    </row>
    <row r="77" spans="1:4" x14ac:dyDescent="0.25">
      <c r="A77" s="101">
        <v>72</v>
      </c>
      <c r="B77" s="3"/>
      <c r="C77" s="3"/>
      <c r="D77" s="3"/>
    </row>
    <row r="78" spans="1:4" x14ac:dyDescent="0.25">
      <c r="A78" s="101">
        <v>73</v>
      </c>
      <c r="B78" s="3"/>
      <c r="C78" s="3"/>
      <c r="D78" s="3"/>
    </row>
    <row r="79" spans="1:4" x14ac:dyDescent="0.25">
      <c r="A79" s="101">
        <v>74</v>
      </c>
      <c r="B79" s="3"/>
      <c r="C79" s="3"/>
      <c r="D79" s="3"/>
    </row>
    <row r="80" spans="1:4" x14ac:dyDescent="0.25">
      <c r="A80" s="101">
        <v>75</v>
      </c>
      <c r="B80" s="3"/>
      <c r="C80" s="3"/>
      <c r="D80" s="3"/>
    </row>
    <row r="81" spans="1:4" x14ac:dyDescent="0.25">
      <c r="A81" s="101">
        <v>76</v>
      </c>
      <c r="B81" s="3"/>
      <c r="C81" s="3"/>
      <c r="D81" s="3"/>
    </row>
    <row r="82" spans="1:4" x14ac:dyDescent="0.25">
      <c r="A82" s="101">
        <v>77</v>
      </c>
      <c r="B82" s="3"/>
      <c r="C82" s="3"/>
      <c r="D82" s="3"/>
    </row>
    <row r="83" spans="1:4" x14ac:dyDescent="0.25">
      <c r="A83" s="101">
        <v>78</v>
      </c>
      <c r="B83" s="3"/>
      <c r="C83" s="3"/>
      <c r="D83" s="3"/>
    </row>
    <row r="84" spans="1:4" x14ac:dyDescent="0.25">
      <c r="A84" s="101">
        <v>79</v>
      </c>
      <c r="B84" s="3"/>
      <c r="C84" s="3"/>
      <c r="D84" s="3"/>
    </row>
    <row r="85" spans="1:4" x14ac:dyDescent="0.25">
      <c r="A85" s="101">
        <v>80</v>
      </c>
      <c r="B85" s="3"/>
      <c r="C85" s="3"/>
      <c r="D85" s="3"/>
    </row>
    <row r="86" spans="1:4" x14ac:dyDescent="0.25">
      <c r="A86" s="101">
        <v>81</v>
      </c>
      <c r="B86" s="3"/>
      <c r="C86" s="3"/>
      <c r="D86" s="3"/>
    </row>
    <row r="87" spans="1:4" x14ac:dyDescent="0.25">
      <c r="A87" s="101">
        <v>82</v>
      </c>
      <c r="B87" s="3"/>
      <c r="C87" s="3"/>
      <c r="D87" s="3"/>
    </row>
    <row r="88" spans="1:4" x14ac:dyDescent="0.25">
      <c r="A88" s="101">
        <v>83</v>
      </c>
      <c r="B88" s="3"/>
      <c r="C88" s="3"/>
      <c r="D88" s="3"/>
    </row>
    <row r="89" spans="1:4" x14ac:dyDescent="0.25">
      <c r="A89" s="101">
        <v>84</v>
      </c>
      <c r="B89" s="3"/>
      <c r="C89" s="3"/>
      <c r="D89" s="3"/>
    </row>
    <row r="90" spans="1:4" x14ac:dyDescent="0.25">
      <c r="A90" s="101">
        <v>85</v>
      </c>
      <c r="B90" s="3"/>
      <c r="C90" s="3"/>
      <c r="D90" s="3"/>
    </row>
    <row r="91" spans="1:4" x14ac:dyDescent="0.25">
      <c r="A91" s="101">
        <v>86</v>
      </c>
      <c r="B91" s="3"/>
      <c r="C91" s="3"/>
      <c r="D91" s="3"/>
    </row>
    <row r="92" spans="1:4" x14ac:dyDescent="0.25">
      <c r="A92" s="101">
        <v>87</v>
      </c>
      <c r="B92" s="3"/>
      <c r="C92" s="3"/>
      <c r="D92" s="3"/>
    </row>
    <row r="93" spans="1:4" x14ac:dyDescent="0.25">
      <c r="A93" s="101">
        <v>88</v>
      </c>
      <c r="B93" s="3"/>
      <c r="C93" s="3"/>
      <c r="D93" s="3"/>
    </row>
    <row r="94" spans="1:4" x14ac:dyDescent="0.25">
      <c r="A94" s="101">
        <v>89</v>
      </c>
      <c r="B94" s="3"/>
      <c r="C94" s="3"/>
      <c r="D94" s="3"/>
    </row>
    <row r="95" spans="1:4" x14ac:dyDescent="0.25">
      <c r="A95" s="101">
        <v>90</v>
      </c>
      <c r="B95" s="3"/>
      <c r="C95" s="3"/>
      <c r="D95" s="3"/>
    </row>
    <row r="96" spans="1:4" x14ac:dyDescent="0.25">
      <c r="A96" s="101">
        <v>91</v>
      </c>
      <c r="B96" s="3"/>
      <c r="C96" s="3"/>
      <c r="D96" s="3"/>
    </row>
    <row r="97" spans="1:4" x14ac:dyDescent="0.25">
      <c r="A97" s="101">
        <v>92</v>
      </c>
      <c r="B97" s="3"/>
      <c r="C97" s="3"/>
      <c r="D97" s="3"/>
    </row>
    <row r="98" spans="1:4" x14ac:dyDescent="0.25">
      <c r="A98" s="101">
        <v>93</v>
      </c>
      <c r="B98" s="3"/>
      <c r="C98" s="3"/>
      <c r="D98" s="3"/>
    </row>
    <row r="99" spans="1:4" x14ac:dyDescent="0.25">
      <c r="A99" s="101">
        <v>94</v>
      </c>
      <c r="B99" s="3"/>
      <c r="C99" s="3"/>
      <c r="D99" s="3"/>
    </row>
    <row r="100" spans="1:4" x14ac:dyDescent="0.25">
      <c r="A100" s="101">
        <v>95</v>
      </c>
      <c r="B100" s="3"/>
      <c r="C100" s="3"/>
      <c r="D100" s="3"/>
    </row>
    <row r="101" spans="1:4" x14ac:dyDescent="0.25">
      <c r="A101" s="101">
        <v>96</v>
      </c>
      <c r="B101" s="3"/>
      <c r="C101" s="3"/>
      <c r="D101" s="3"/>
    </row>
    <row r="102" spans="1:4" x14ac:dyDescent="0.25">
      <c r="A102" s="101">
        <v>97</v>
      </c>
      <c r="B102" s="3"/>
      <c r="C102" s="3"/>
      <c r="D102" s="3"/>
    </row>
    <row r="103" spans="1:4" x14ac:dyDescent="0.25">
      <c r="A103" s="101">
        <v>98</v>
      </c>
      <c r="B103" s="3"/>
      <c r="C103" s="3"/>
      <c r="D103" s="3"/>
    </row>
    <row r="104" spans="1:4" x14ac:dyDescent="0.25">
      <c r="A104" s="101">
        <v>99</v>
      </c>
      <c r="B104" s="3"/>
      <c r="C104" s="3"/>
      <c r="D104" s="3"/>
    </row>
    <row r="105" spans="1:4" x14ac:dyDescent="0.25">
      <c r="A105" s="101">
        <v>100</v>
      </c>
      <c r="B105" s="3"/>
      <c r="C105" s="3"/>
      <c r="D105" s="3"/>
    </row>
    <row r="107" spans="1:4" ht="15.75" x14ac:dyDescent="0.25">
      <c r="B107" s="17"/>
      <c r="C107" s="17"/>
    </row>
  </sheetData>
  <sheetProtection algorithmName="SHA-512" hashValue="z43AsyXPZ6Jlw8QBfszCywqEsmyxSlcA27TPgmEqEo8X0cACr5x55looefXbxK64IGbevbwUSp25LtExLjSR5Q==" saltValue="6GMqnMrUlADVP+8gF2YkVA==" spinCount="100000" sheet="1" objects="1" scenarios="1"/>
  <mergeCells count="1">
    <mergeCell ref="A4:D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0"/>
  <dimension ref="A1:U107"/>
  <sheetViews>
    <sheetView workbookViewId="0">
      <pane ySplit="7" topLeftCell="A93" activePane="bottomLeft" state="frozen"/>
      <selection pane="bottomLeft" activeCell="F97" sqref="F97"/>
    </sheetView>
  </sheetViews>
  <sheetFormatPr baseColWidth="10" defaultColWidth="9.140625" defaultRowHeight="15" x14ac:dyDescent="0.25"/>
  <cols>
    <col min="2" max="2" width="40.140625" customWidth="1"/>
    <col min="3" max="3" width="13.85546875" customWidth="1"/>
    <col min="4" max="4" width="11.5703125" customWidth="1"/>
    <col min="5" max="5" width="23.42578125" customWidth="1"/>
    <col min="6" max="6" width="10.28515625" customWidth="1"/>
    <col min="7" max="7" width="14.140625" customWidth="1"/>
    <col min="8" max="8" width="12.7109375" customWidth="1"/>
    <col min="9" max="9" width="13.42578125" customWidth="1"/>
    <col min="10" max="10" width="13.5703125" customWidth="1"/>
    <col min="11" max="12" width="12.85546875" customWidth="1"/>
    <col min="13" max="13" width="19.7109375" bestFit="1" customWidth="1"/>
  </cols>
  <sheetData>
    <row r="1" spans="1:21" x14ac:dyDescent="0.25">
      <c r="A1" s="8" t="s">
        <v>52</v>
      </c>
      <c r="S1" s="5"/>
    </row>
    <row r="2" spans="1:21" x14ac:dyDescent="0.25">
      <c r="A2" s="9" t="s">
        <v>32</v>
      </c>
      <c r="S2" s="5"/>
    </row>
    <row r="3" spans="1:21" x14ac:dyDescent="0.25">
      <c r="A3" s="8"/>
      <c r="S3" s="5"/>
    </row>
    <row r="4" spans="1:21" ht="26.25" customHeight="1" x14ac:dyDescent="0.3">
      <c r="A4" s="19" t="s">
        <v>73</v>
      </c>
      <c r="B4" s="105" t="s">
        <v>305</v>
      </c>
      <c r="C4" s="112"/>
      <c r="D4" s="37"/>
      <c r="S4" s="5"/>
      <c r="U4" s="19" t="s">
        <v>73</v>
      </c>
    </row>
    <row r="5" spans="1:21" x14ac:dyDescent="0.25">
      <c r="A5" s="8"/>
      <c r="S5" s="5"/>
    </row>
    <row r="6" spans="1:21" ht="15.75" x14ac:dyDescent="0.25">
      <c r="A6" s="274" t="s">
        <v>126</v>
      </c>
      <c r="B6" s="274"/>
      <c r="C6" s="274"/>
      <c r="D6" s="274"/>
      <c r="E6" s="274"/>
      <c r="F6" s="274"/>
      <c r="G6" s="274"/>
      <c r="H6" s="274"/>
      <c r="I6" s="274"/>
    </row>
    <row r="7" spans="1:21" ht="45" x14ac:dyDescent="0.25">
      <c r="A7" s="101" t="s">
        <v>31</v>
      </c>
      <c r="B7" s="109" t="s">
        <v>53</v>
      </c>
      <c r="C7" s="109" t="s">
        <v>54</v>
      </c>
      <c r="D7" s="109" t="s">
        <v>20</v>
      </c>
      <c r="E7" s="109" t="s">
        <v>19</v>
      </c>
      <c r="F7" s="109" t="s">
        <v>24</v>
      </c>
      <c r="G7" s="109" t="s">
        <v>46</v>
      </c>
      <c r="H7" s="109" t="s">
        <v>26</v>
      </c>
      <c r="I7" s="109" t="s">
        <v>27</v>
      </c>
      <c r="J7" s="109" t="s">
        <v>28</v>
      </c>
      <c r="K7" s="110" t="s">
        <v>33</v>
      </c>
      <c r="L7" s="110" t="s">
        <v>74</v>
      </c>
      <c r="M7" s="98" t="s">
        <v>29</v>
      </c>
    </row>
    <row r="8" spans="1:21" x14ac:dyDescent="0.25">
      <c r="A8" s="99">
        <v>1</v>
      </c>
      <c r="B8" s="3"/>
      <c r="C8" s="3"/>
      <c r="D8" s="3"/>
      <c r="E8" s="3"/>
      <c r="F8" s="3"/>
      <c r="G8" s="3"/>
      <c r="H8" s="3"/>
      <c r="I8" s="3"/>
      <c r="J8" s="3"/>
      <c r="K8" s="12">
        <f>IF(AND(C8="si",F8="si"),1,IF(AND(C8="si",F8="no"),IF(G8="si",0.5,0),0))+IF(AND(C8="no",F8="si"),0.3,IF(AND(C8="no",F8="no"),IF(G8="si",0.15,0)))</f>
        <v>0</v>
      </c>
      <c r="L8" s="35"/>
      <c r="M8" s="111" t="str">
        <f>IF(L8="","",IF(L8="SI","No cal documentació",IF(K8&gt;0,(CONCATENATE("2ii_",'Valoració '!$D$7,"00",A8))," ")))</f>
        <v/>
      </c>
    </row>
    <row r="9" spans="1:21" x14ac:dyDescent="0.25">
      <c r="A9" s="99">
        <v>2</v>
      </c>
      <c r="B9" s="3"/>
      <c r="C9" s="3"/>
      <c r="D9" s="3"/>
      <c r="E9" s="3"/>
      <c r="F9" s="3"/>
      <c r="G9" s="3"/>
      <c r="H9" s="3"/>
      <c r="I9" s="3"/>
      <c r="J9" s="3"/>
      <c r="K9" s="12">
        <f>IF(AND(C9="si",F9="si"),1,IF(AND(C9="si",F9="no"),IF(G9="si",0.5,0),0))+IF(AND(C9="no",F9="si"),0.3,IF(AND(C9="no",F9="no"),IF(G9="si",0.15,0)))</f>
        <v>0</v>
      </c>
      <c r="L9" s="35"/>
      <c r="M9" s="111" t="str">
        <f>IF(L9="","",IF(L9="SI","No cal documentació",IF(K9&gt;0,(CONCATENATE("2ii_",'Valoració '!$D$7,"00",A9))," ")))</f>
        <v/>
      </c>
    </row>
    <row r="10" spans="1:21" x14ac:dyDescent="0.25">
      <c r="A10" s="99">
        <v>3</v>
      </c>
      <c r="B10" s="3"/>
      <c r="C10" s="3"/>
      <c r="D10" s="3"/>
      <c r="E10" s="3"/>
      <c r="F10" s="3"/>
      <c r="G10" s="3"/>
      <c r="H10" s="3"/>
      <c r="I10" s="3"/>
      <c r="J10" s="3"/>
      <c r="K10" s="12">
        <f t="shared" ref="K10:K107" si="0">IF(AND(C10="si",F10="si"),1,IF(AND(C10="si",F10="no"),IF(G10="si",0.5,0),0))+IF(AND(C10="no",F10="si"),0.3,IF(AND(C10="no",F10="no"),IF(G10="si",0.15,0)))</f>
        <v>0</v>
      </c>
      <c r="L10" s="35"/>
      <c r="M10" s="111" t="str">
        <f>IF(L10="","",IF(L10="SI","No cal documentació",IF(K10&gt;0,(CONCATENATE("2ii_",'Valoració '!$D$7,"00",A10))," ")))</f>
        <v/>
      </c>
    </row>
    <row r="11" spans="1:21" x14ac:dyDescent="0.25">
      <c r="A11" s="99">
        <v>4</v>
      </c>
      <c r="B11" s="3"/>
      <c r="C11" s="3"/>
      <c r="D11" s="3"/>
      <c r="E11" s="3"/>
      <c r="F11" s="3"/>
      <c r="G11" s="3"/>
      <c r="H11" s="3"/>
      <c r="I11" s="3"/>
      <c r="J11" s="3"/>
      <c r="K11" s="12">
        <f t="shared" si="0"/>
        <v>0</v>
      </c>
      <c r="L11" s="35"/>
      <c r="M11" s="111" t="str">
        <f>IF(L11="","",IF(L11="SI","No cal documentació",IF(K11&gt;0,(CONCATENATE("2ii_",'Valoració '!$D$7,"00",A11))," ")))</f>
        <v/>
      </c>
    </row>
    <row r="12" spans="1:21" x14ac:dyDescent="0.25">
      <c r="A12" s="99">
        <v>5</v>
      </c>
      <c r="B12" s="3"/>
      <c r="C12" s="3"/>
      <c r="D12" s="3"/>
      <c r="E12" s="3"/>
      <c r="F12" s="3"/>
      <c r="G12" s="3"/>
      <c r="H12" s="3"/>
      <c r="I12" s="3"/>
      <c r="J12" s="3"/>
      <c r="K12" s="12">
        <f t="shared" si="0"/>
        <v>0</v>
      </c>
      <c r="L12" s="35"/>
      <c r="M12" s="111" t="str">
        <f>IF(L12="","",IF(L12="SI","No cal documentació",IF(K12&gt;0,(CONCATENATE("2ii_",'Valoració '!$D$7,"00",A12))," ")))</f>
        <v/>
      </c>
    </row>
    <row r="13" spans="1:21" x14ac:dyDescent="0.25">
      <c r="A13" s="99">
        <v>6</v>
      </c>
      <c r="B13" s="3"/>
      <c r="C13" s="3"/>
      <c r="D13" s="3"/>
      <c r="E13" s="3"/>
      <c r="F13" s="3"/>
      <c r="G13" s="3"/>
      <c r="H13" s="3"/>
      <c r="I13" s="3"/>
      <c r="J13" s="3"/>
      <c r="K13" s="12">
        <f t="shared" si="0"/>
        <v>0</v>
      </c>
      <c r="L13" s="35"/>
      <c r="M13" s="111" t="str">
        <f>IF(L13="","",IF(L13="SI","No cal documentació",IF(K13&gt;0,(CONCATENATE("2ii_",'Valoració '!$D$7,"00",A13))," ")))</f>
        <v/>
      </c>
    </row>
    <row r="14" spans="1:21" x14ac:dyDescent="0.25">
      <c r="A14" s="99">
        <v>7</v>
      </c>
      <c r="B14" s="3"/>
      <c r="C14" s="3"/>
      <c r="D14" s="3"/>
      <c r="E14" s="3"/>
      <c r="F14" s="3"/>
      <c r="G14" s="3"/>
      <c r="H14" s="3"/>
      <c r="I14" s="3"/>
      <c r="J14" s="3"/>
      <c r="K14" s="12">
        <f t="shared" si="0"/>
        <v>0</v>
      </c>
      <c r="L14" s="35"/>
      <c r="M14" s="111" t="str">
        <f>IF(L14="","",IF(L14="SI","No cal documentació",IF(K14&gt;0,(CONCATENATE("2ii_",'Valoració '!$D$7,"00",A14))," ")))</f>
        <v/>
      </c>
    </row>
    <row r="15" spans="1:21" x14ac:dyDescent="0.25">
      <c r="A15" s="99">
        <v>8</v>
      </c>
      <c r="B15" s="3"/>
      <c r="C15" s="3"/>
      <c r="D15" s="3"/>
      <c r="E15" s="3"/>
      <c r="F15" s="3"/>
      <c r="G15" s="3"/>
      <c r="H15" s="3"/>
      <c r="I15" s="3"/>
      <c r="J15" s="3"/>
      <c r="K15" s="12">
        <f t="shared" si="0"/>
        <v>0</v>
      </c>
      <c r="L15" s="35"/>
      <c r="M15" s="111" t="str">
        <f>IF(L15="","",IF(L15="SI","No cal documentació",IF(K15&gt;0,(CONCATENATE("2ii_",'Valoració '!$D$7,"00",A15))," ")))</f>
        <v/>
      </c>
    </row>
    <row r="16" spans="1:21" x14ac:dyDescent="0.25">
      <c r="A16" s="99">
        <v>9</v>
      </c>
      <c r="B16" s="3"/>
      <c r="C16" s="3"/>
      <c r="D16" s="3"/>
      <c r="E16" s="3"/>
      <c r="F16" s="3"/>
      <c r="G16" s="3"/>
      <c r="H16" s="3"/>
      <c r="I16" s="3"/>
      <c r="J16" s="3"/>
      <c r="K16" s="12">
        <f t="shared" si="0"/>
        <v>0</v>
      </c>
      <c r="L16" s="35"/>
      <c r="M16" s="111" t="str">
        <f>IF(L16="","",IF(L16="SI","No cal documentació",IF(K16&gt;0,(CONCATENATE("2ii_",'Valoració '!$D$7,"00",A16))," ")))</f>
        <v/>
      </c>
    </row>
    <row r="17" spans="1:13" x14ac:dyDescent="0.25">
      <c r="A17" s="99">
        <v>10</v>
      </c>
      <c r="B17" s="3"/>
      <c r="C17" s="3"/>
      <c r="D17" s="3"/>
      <c r="E17" s="3"/>
      <c r="F17" s="3"/>
      <c r="G17" s="3"/>
      <c r="H17" s="3"/>
      <c r="I17" s="3"/>
      <c r="J17" s="3"/>
      <c r="K17" s="12">
        <f t="shared" si="0"/>
        <v>0</v>
      </c>
      <c r="L17" s="35"/>
      <c r="M17" s="111" t="str">
        <f>IF(L17="","",IF(L17="SI","No cal documentació",IF(K17&gt;0,(CONCATENATE("2ii_",'Valoració '!$D$7,"00",A17))," ")))</f>
        <v/>
      </c>
    </row>
    <row r="18" spans="1:13" x14ac:dyDescent="0.25">
      <c r="A18" s="99">
        <v>11</v>
      </c>
      <c r="B18" s="3"/>
      <c r="C18" s="3"/>
      <c r="D18" s="3"/>
      <c r="E18" s="3"/>
      <c r="F18" s="3"/>
      <c r="G18" s="3"/>
      <c r="H18" s="3"/>
      <c r="I18" s="3"/>
      <c r="J18" s="3"/>
      <c r="K18" s="12">
        <f t="shared" si="0"/>
        <v>0</v>
      </c>
      <c r="L18" s="35"/>
      <c r="M18" s="111" t="str">
        <f>IF(L18="","",IF(L18="SI","No cal documentació",IF(K18&gt;0,(CONCATENATE("2ii_",'Valoració '!$D$7,"00",A18))," ")))</f>
        <v/>
      </c>
    </row>
    <row r="19" spans="1:13" x14ac:dyDescent="0.25">
      <c r="A19" s="99">
        <v>12</v>
      </c>
      <c r="B19" s="3"/>
      <c r="C19" s="3"/>
      <c r="D19" s="3"/>
      <c r="E19" s="3"/>
      <c r="F19" s="3"/>
      <c r="G19" s="3"/>
      <c r="H19" s="3"/>
      <c r="I19" s="3"/>
      <c r="J19" s="3"/>
      <c r="K19" s="12">
        <f t="shared" si="0"/>
        <v>0</v>
      </c>
      <c r="L19" s="35"/>
      <c r="M19" s="111" t="str">
        <f>IF(L19="","",IF(L19="SI","No cal documentació",IF(K19&gt;0,(CONCATENATE("2ii_",'Valoració '!$D$7,"00",A19))," ")))</f>
        <v/>
      </c>
    </row>
    <row r="20" spans="1:13" x14ac:dyDescent="0.25">
      <c r="A20" s="99">
        <v>13</v>
      </c>
      <c r="B20" s="3"/>
      <c r="C20" s="3"/>
      <c r="D20" s="3"/>
      <c r="E20" s="3"/>
      <c r="F20" s="3"/>
      <c r="G20" s="3"/>
      <c r="H20" s="3"/>
      <c r="I20" s="3"/>
      <c r="J20" s="3"/>
      <c r="K20" s="12">
        <f t="shared" si="0"/>
        <v>0</v>
      </c>
      <c r="L20" s="35"/>
      <c r="M20" s="111" t="str">
        <f>IF(L20="","",IF(L20="SI","No cal documentació",IF(K20&gt;0,(CONCATENATE("2ii_",'Valoració '!$D$7,"00",A20))," ")))</f>
        <v/>
      </c>
    </row>
    <row r="21" spans="1:13" x14ac:dyDescent="0.25">
      <c r="A21" s="99">
        <v>14</v>
      </c>
      <c r="B21" s="3"/>
      <c r="C21" s="3"/>
      <c r="D21" s="3"/>
      <c r="E21" s="3"/>
      <c r="F21" s="3"/>
      <c r="G21" s="3"/>
      <c r="H21" s="3"/>
      <c r="I21" s="3"/>
      <c r="J21" s="3"/>
      <c r="K21" s="12">
        <f t="shared" si="0"/>
        <v>0</v>
      </c>
      <c r="L21" s="35"/>
      <c r="M21" s="111" t="str">
        <f>IF(L21="","",IF(L21="SI","No cal documentació",IF(K21&gt;0,(CONCATENATE("2ii_",'Valoració '!$D$7,"00",A21))," ")))</f>
        <v/>
      </c>
    </row>
    <row r="22" spans="1:13" x14ac:dyDescent="0.25">
      <c r="A22" s="99">
        <v>15</v>
      </c>
      <c r="B22" s="3"/>
      <c r="C22" s="3"/>
      <c r="D22" s="3"/>
      <c r="E22" s="3"/>
      <c r="F22" s="3"/>
      <c r="G22" s="3"/>
      <c r="H22" s="3"/>
      <c r="I22" s="3"/>
      <c r="J22" s="3"/>
      <c r="K22" s="12">
        <f t="shared" si="0"/>
        <v>0</v>
      </c>
      <c r="L22" s="35"/>
      <c r="M22" s="111" t="str">
        <f>IF(L22="","",IF(L22="SI","No cal documentació",IF(K22&gt;0,(CONCATENATE("2ii_",'Valoració '!$D$7,"00",A22))," ")))</f>
        <v/>
      </c>
    </row>
    <row r="23" spans="1:13" x14ac:dyDescent="0.25">
      <c r="A23" s="99">
        <v>16</v>
      </c>
      <c r="B23" s="3"/>
      <c r="C23" s="3"/>
      <c r="D23" s="3"/>
      <c r="E23" s="3"/>
      <c r="F23" s="3"/>
      <c r="G23" s="3"/>
      <c r="H23" s="3"/>
      <c r="I23" s="3"/>
      <c r="J23" s="3"/>
      <c r="K23" s="12">
        <f t="shared" si="0"/>
        <v>0</v>
      </c>
      <c r="L23" s="35"/>
      <c r="M23" s="111" t="str">
        <f>IF(L23="","",IF(L23="SI","No cal documentació",IF(K23&gt;0,(CONCATENATE("2ii_",'Valoració '!$D$7,"00",A23))," ")))</f>
        <v/>
      </c>
    </row>
    <row r="24" spans="1:13" x14ac:dyDescent="0.25">
      <c r="A24" s="99">
        <v>17</v>
      </c>
      <c r="B24" s="3"/>
      <c r="C24" s="3"/>
      <c r="D24" s="3"/>
      <c r="E24" s="3"/>
      <c r="F24" s="3"/>
      <c r="G24" s="3"/>
      <c r="H24" s="3"/>
      <c r="I24" s="3"/>
      <c r="J24" s="3"/>
      <c r="K24" s="12">
        <f t="shared" si="0"/>
        <v>0</v>
      </c>
      <c r="L24" s="35"/>
      <c r="M24" s="111" t="str">
        <f>IF(L24="","",IF(L24="SI","No cal documentació",IF(K24&gt;0,(CONCATENATE("2ii_",'Valoració '!$D$7,"00",A24))," ")))</f>
        <v/>
      </c>
    </row>
    <row r="25" spans="1:13" x14ac:dyDescent="0.25">
      <c r="A25" s="99">
        <v>18</v>
      </c>
      <c r="B25" s="3"/>
      <c r="C25" s="3"/>
      <c r="D25" s="3"/>
      <c r="E25" s="3"/>
      <c r="F25" s="3"/>
      <c r="G25" s="3"/>
      <c r="H25" s="3"/>
      <c r="I25" s="3"/>
      <c r="J25" s="3"/>
      <c r="K25" s="12">
        <f t="shared" si="0"/>
        <v>0</v>
      </c>
      <c r="L25" s="35"/>
      <c r="M25" s="111" t="str">
        <f>IF(L25="","",IF(L25="SI","No cal documentació",IF(K25&gt;0,(CONCATENATE("2ii_",'Valoració '!$D$7,"00",A25))," ")))</f>
        <v/>
      </c>
    </row>
    <row r="26" spans="1:13" x14ac:dyDescent="0.25">
      <c r="A26" s="99">
        <v>19</v>
      </c>
      <c r="B26" s="3"/>
      <c r="C26" s="3"/>
      <c r="D26" s="3"/>
      <c r="E26" s="3"/>
      <c r="F26" s="3"/>
      <c r="G26" s="3"/>
      <c r="H26" s="3"/>
      <c r="I26" s="3"/>
      <c r="J26" s="3"/>
      <c r="K26" s="12">
        <f t="shared" si="0"/>
        <v>0</v>
      </c>
      <c r="L26" s="35"/>
      <c r="M26" s="111" t="str">
        <f>IF(L26="","",IF(L26="SI","No cal documentació",IF(K26&gt;0,(CONCATENATE("2ii_",'Valoració '!$D$7,"00",A26))," ")))</f>
        <v/>
      </c>
    </row>
    <row r="27" spans="1:13" x14ac:dyDescent="0.25">
      <c r="A27" s="99">
        <v>20</v>
      </c>
      <c r="B27" s="3"/>
      <c r="C27" s="3"/>
      <c r="D27" s="3"/>
      <c r="E27" s="3"/>
      <c r="F27" s="3"/>
      <c r="G27" s="3"/>
      <c r="H27" s="3"/>
      <c r="I27" s="3"/>
      <c r="J27" s="3"/>
      <c r="K27" s="12">
        <f t="shared" ref="K27:K90" si="1">IF(AND(C27="si",F27="si"),1,IF(AND(C27="si",F27="no"),IF(G27="si",0.5,0),0))+IF(AND(C27="no",F27="si"),0.3,IF(AND(C27="no",F27="no"),IF(G27="si",0.15,0)))</f>
        <v>0</v>
      </c>
      <c r="L27" s="35"/>
      <c r="M27" s="111" t="str">
        <f>IF(L27="","",IF(L27="SI","No cal documentació",IF(K27&gt;0,(CONCATENATE("2ii_",'Valoració '!$D$7,"00",A27))," ")))</f>
        <v/>
      </c>
    </row>
    <row r="28" spans="1:13" x14ac:dyDescent="0.25">
      <c r="A28" s="99">
        <v>21</v>
      </c>
      <c r="B28" s="3"/>
      <c r="C28" s="3"/>
      <c r="D28" s="3"/>
      <c r="E28" s="3"/>
      <c r="F28" s="3"/>
      <c r="G28" s="3"/>
      <c r="H28" s="3"/>
      <c r="I28" s="3"/>
      <c r="J28" s="3"/>
      <c r="K28" s="12">
        <f t="shared" si="1"/>
        <v>0</v>
      </c>
      <c r="L28" s="35"/>
      <c r="M28" s="111" t="str">
        <f>IF(L28="","",IF(L28="SI","No cal documentació",IF(K28&gt;0,(CONCATENATE("2ii_",'Valoració '!$D$7,"00",A28))," ")))</f>
        <v/>
      </c>
    </row>
    <row r="29" spans="1:13" x14ac:dyDescent="0.25">
      <c r="A29" s="99">
        <v>22</v>
      </c>
      <c r="B29" s="3"/>
      <c r="C29" s="3"/>
      <c r="D29" s="3"/>
      <c r="E29" s="3"/>
      <c r="F29" s="3"/>
      <c r="G29" s="3"/>
      <c r="H29" s="3"/>
      <c r="I29" s="3"/>
      <c r="J29" s="3"/>
      <c r="K29" s="12">
        <f t="shared" si="1"/>
        <v>0</v>
      </c>
      <c r="L29" s="35"/>
      <c r="M29" s="111" t="str">
        <f>IF(L29="","",IF(L29="SI","No cal documentació",IF(K29&gt;0,(CONCATENATE("2ii_",'Valoració '!$D$7,"00",A29))," ")))</f>
        <v/>
      </c>
    </row>
    <row r="30" spans="1:13" x14ac:dyDescent="0.25">
      <c r="A30" s="99">
        <v>23</v>
      </c>
      <c r="B30" s="3"/>
      <c r="C30" s="3"/>
      <c r="D30" s="3"/>
      <c r="E30" s="3"/>
      <c r="F30" s="3"/>
      <c r="G30" s="3"/>
      <c r="H30" s="3"/>
      <c r="I30" s="3"/>
      <c r="J30" s="3"/>
      <c r="K30" s="12">
        <f t="shared" si="1"/>
        <v>0</v>
      </c>
      <c r="L30" s="35"/>
      <c r="M30" s="111" t="str">
        <f>IF(L30="","",IF(L30="SI","No cal documentació",IF(K30&gt;0,(CONCATENATE("2ii_",'Valoració '!$D$7,"00",A30))," ")))</f>
        <v/>
      </c>
    </row>
    <row r="31" spans="1:13" x14ac:dyDescent="0.25">
      <c r="A31" s="99">
        <v>24</v>
      </c>
      <c r="B31" s="3"/>
      <c r="C31" s="3"/>
      <c r="D31" s="3"/>
      <c r="E31" s="3"/>
      <c r="F31" s="3"/>
      <c r="G31" s="3"/>
      <c r="H31" s="3"/>
      <c r="I31" s="3"/>
      <c r="J31" s="3"/>
      <c r="K31" s="12">
        <f t="shared" si="1"/>
        <v>0</v>
      </c>
      <c r="L31" s="35"/>
      <c r="M31" s="111" t="str">
        <f>IF(L31="","",IF(L31="SI","No cal documentació",IF(K31&gt;0,(CONCATENATE("2ii_",'Valoració '!$D$7,"00",A31))," ")))</f>
        <v/>
      </c>
    </row>
    <row r="32" spans="1:13" x14ac:dyDescent="0.25">
      <c r="A32" s="99">
        <v>25</v>
      </c>
      <c r="B32" s="3"/>
      <c r="C32" s="3"/>
      <c r="D32" s="3"/>
      <c r="E32" s="3"/>
      <c r="F32" s="3"/>
      <c r="G32" s="3"/>
      <c r="H32" s="3"/>
      <c r="I32" s="3"/>
      <c r="J32" s="3"/>
      <c r="K32" s="12">
        <f t="shared" si="1"/>
        <v>0</v>
      </c>
      <c r="L32" s="35"/>
      <c r="M32" s="111" t="str">
        <f>IF(L32="","",IF(L32="SI","No cal documentació",IF(K32&gt;0,(CONCATENATE("2ii_",'Valoració '!$D$7,"00",A32))," ")))</f>
        <v/>
      </c>
    </row>
    <row r="33" spans="1:13" x14ac:dyDescent="0.25">
      <c r="A33" s="99">
        <v>26</v>
      </c>
      <c r="B33" s="3"/>
      <c r="C33" s="3"/>
      <c r="D33" s="3"/>
      <c r="E33" s="3"/>
      <c r="F33" s="3"/>
      <c r="G33" s="3"/>
      <c r="H33" s="3"/>
      <c r="I33" s="3"/>
      <c r="J33" s="3"/>
      <c r="K33" s="12">
        <f t="shared" si="1"/>
        <v>0</v>
      </c>
      <c r="L33" s="35"/>
      <c r="M33" s="111" t="str">
        <f>IF(L33="","",IF(L33="SI","No cal documentació",IF(K33&gt;0,(CONCATENATE("2ii_",'Valoració '!$D$7,"00",A33))," ")))</f>
        <v/>
      </c>
    </row>
    <row r="34" spans="1:13" x14ac:dyDescent="0.25">
      <c r="A34" s="99">
        <v>27</v>
      </c>
      <c r="B34" s="3"/>
      <c r="C34" s="3"/>
      <c r="D34" s="3"/>
      <c r="E34" s="3"/>
      <c r="F34" s="3"/>
      <c r="G34" s="3"/>
      <c r="H34" s="3"/>
      <c r="I34" s="3"/>
      <c r="J34" s="3"/>
      <c r="K34" s="12">
        <f t="shared" si="1"/>
        <v>0</v>
      </c>
      <c r="L34" s="35"/>
      <c r="M34" s="111" t="str">
        <f>IF(L34="","",IF(L34="SI","No cal documentació",IF(K34&gt;0,(CONCATENATE("2ii_",'Valoració '!$D$7,"00",A34))," ")))</f>
        <v/>
      </c>
    </row>
    <row r="35" spans="1:13" x14ac:dyDescent="0.25">
      <c r="A35" s="99">
        <v>28</v>
      </c>
      <c r="B35" s="3"/>
      <c r="C35" s="3"/>
      <c r="D35" s="3"/>
      <c r="E35" s="3"/>
      <c r="F35" s="3"/>
      <c r="G35" s="3"/>
      <c r="H35" s="3"/>
      <c r="I35" s="3"/>
      <c r="J35" s="3"/>
      <c r="K35" s="12">
        <f t="shared" si="1"/>
        <v>0</v>
      </c>
      <c r="L35" s="35"/>
      <c r="M35" s="111" t="str">
        <f>IF(L35="","",IF(L35="SI","No cal documentació",IF(K35&gt;0,(CONCATENATE("2ii_",'Valoració '!$D$7,"00",A35))," ")))</f>
        <v/>
      </c>
    </row>
    <row r="36" spans="1:13" x14ac:dyDescent="0.25">
      <c r="A36" s="99">
        <v>29</v>
      </c>
      <c r="B36" s="3"/>
      <c r="C36" s="3"/>
      <c r="D36" s="3"/>
      <c r="E36" s="3"/>
      <c r="F36" s="3"/>
      <c r="G36" s="3"/>
      <c r="H36" s="3"/>
      <c r="I36" s="3"/>
      <c r="J36" s="3"/>
      <c r="K36" s="12">
        <f t="shared" si="1"/>
        <v>0</v>
      </c>
      <c r="L36" s="35"/>
      <c r="M36" s="111" t="str">
        <f>IF(L36="","",IF(L36="SI","No cal documentació",IF(K36&gt;0,(CONCATENATE("2ii_",'Valoració '!$D$7,"00",A36))," ")))</f>
        <v/>
      </c>
    </row>
    <row r="37" spans="1:13" x14ac:dyDescent="0.25">
      <c r="A37" s="99">
        <v>30</v>
      </c>
      <c r="B37" s="3"/>
      <c r="C37" s="3"/>
      <c r="D37" s="3"/>
      <c r="E37" s="3"/>
      <c r="F37" s="3"/>
      <c r="G37" s="3"/>
      <c r="H37" s="3"/>
      <c r="I37" s="3"/>
      <c r="J37" s="3"/>
      <c r="K37" s="12">
        <f t="shared" si="1"/>
        <v>0</v>
      </c>
      <c r="L37" s="35"/>
      <c r="M37" s="111" t="str">
        <f>IF(L37="","",IF(L37="SI","No cal documentació",IF(K37&gt;0,(CONCATENATE("2ii_",'Valoració '!$D$7,"00",A37))," ")))</f>
        <v/>
      </c>
    </row>
    <row r="38" spans="1:13" x14ac:dyDescent="0.25">
      <c r="A38" s="99">
        <v>31</v>
      </c>
      <c r="B38" s="3"/>
      <c r="C38" s="3"/>
      <c r="D38" s="3"/>
      <c r="E38" s="3"/>
      <c r="F38" s="3"/>
      <c r="G38" s="3"/>
      <c r="H38" s="3"/>
      <c r="I38" s="3"/>
      <c r="J38" s="3"/>
      <c r="K38" s="12">
        <f t="shared" si="1"/>
        <v>0</v>
      </c>
      <c r="L38" s="35"/>
      <c r="M38" s="111" t="str">
        <f>IF(L38="","",IF(L38="SI","No cal documentació",IF(K38&gt;0,(CONCATENATE("2ii_",'Valoració '!$D$7,"00",A38))," ")))</f>
        <v/>
      </c>
    </row>
    <row r="39" spans="1:13" x14ac:dyDescent="0.25">
      <c r="A39" s="99">
        <v>32</v>
      </c>
      <c r="B39" s="3"/>
      <c r="C39" s="3"/>
      <c r="D39" s="3"/>
      <c r="E39" s="3"/>
      <c r="F39" s="3"/>
      <c r="G39" s="3"/>
      <c r="H39" s="3"/>
      <c r="I39" s="3"/>
      <c r="J39" s="3"/>
      <c r="K39" s="12">
        <f t="shared" si="1"/>
        <v>0</v>
      </c>
      <c r="L39" s="35"/>
      <c r="M39" s="111" t="str">
        <f>IF(L39="","",IF(L39="SI","No cal documentació",IF(K39&gt;0,(CONCATENATE("2ii_",'Valoració '!$D$7,"00",A39))," ")))</f>
        <v/>
      </c>
    </row>
    <row r="40" spans="1:13" x14ac:dyDescent="0.25">
      <c r="A40" s="99">
        <v>33</v>
      </c>
      <c r="B40" s="3"/>
      <c r="C40" s="3"/>
      <c r="D40" s="3"/>
      <c r="E40" s="3"/>
      <c r="F40" s="3"/>
      <c r="G40" s="3"/>
      <c r="H40" s="3"/>
      <c r="I40" s="3"/>
      <c r="J40" s="3"/>
      <c r="K40" s="12">
        <f t="shared" si="1"/>
        <v>0</v>
      </c>
      <c r="L40" s="35"/>
      <c r="M40" s="111" t="str">
        <f>IF(L40="","",IF(L40="SI","No cal documentació",IF(K40&gt;0,(CONCATENATE("2ii_",'Valoració '!$D$7,"00",A40))," ")))</f>
        <v/>
      </c>
    </row>
    <row r="41" spans="1:13" x14ac:dyDescent="0.25">
      <c r="A41" s="99">
        <v>34</v>
      </c>
      <c r="B41" s="3"/>
      <c r="C41" s="3"/>
      <c r="D41" s="3"/>
      <c r="E41" s="3"/>
      <c r="F41" s="3"/>
      <c r="G41" s="3"/>
      <c r="H41" s="3"/>
      <c r="I41" s="3"/>
      <c r="J41" s="3"/>
      <c r="K41" s="12">
        <f t="shared" si="1"/>
        <v>0</v>
      </c>
      <c r="L41" s="35"/>
      <c r="M41" s="111" t="str">
        <f>IF(L41="","",IF(L41="SI","No cal documentació",IF(K41&gt;0,(CONCATENATE("2ii_",'Valoració '!$D$7,"00",A41))," ")))</f>
        <v/>
      </c>
    </row>
    <row r="42" spans="1:13" x14ac:dyDescent="0.25">
      <c r="A42" s="99">
        <v>35</v>
      </c>
      <c r="B42" s="3"/>
      <c r="C42" s="3"/>
      <c r="D42" s="3"/>
      <c r="E42" s="3"/>
      <c r="F42" s="3"/>
      <c r="G42" s="3"/>
      <c r="H42" s="3"/>
      <c r="I42" s="3"/>
      <c r="J42" s="3"/>
      <c r="K42" s="12">
        <f t="shared" si="1"/>
        <v>0</v>
      </c>
      <c r="L42" s="35"/>
      <c r="M42" s="111" t="str">
        <f>IF(L42="","",IF(L42="SI","No cal documentació",IF(K42&gt;0,(CONCATENATE("2ii_",'Valoració '!$D$7,"00",A42))," ")))</f>
        <v/>
      </c>
    </row>
    <row r="43" spans="1:13" x14ac:dyDescent="0.25">
      <c r="A43" s="99">
        <v>36</v>
      </c>
      <c r="B43" s="3"/>
      <c r="C43" s="3"/>
      <c r="D43" s="3"/>
      <c r="E43" s="3"/>
      <c r="F43" s="3"/>
      <c r="G43" s="3"/>
      <c r="H43" s="3"/>
      <c r="I43" s="3"/>
      <c r="J43" s="3"/>
      <c r="K43" s="12">
        <f t="shared" si="1"/>
        <v>0</v>
      </c>
      <c r="L43" s="35"/>
      <c r="M43" s="111" t="str">
        <f>IF(L43="","",IF(L43="SI","No cal documentació",IF(K43&gt;0,(CONCATENATE("2ii_",'Valoració '!$D$7,"00",A43))," ")))</f>
        <v/>
      </c>
    </row>
    <row r="44" spans="1:13" x14ac:dyDescent="0.25">
      <c r="A44" s="99">
        <v>37</v>
      </c>
      <c r="B44" s="3"/>
      <c r="C44" s="3"/>
      <c r="D44" s="3"/>
      <c r="E44" s="3"/>
      <c r="F44" s="3"/>
      <c r="G44" s="3"/>
      <c r="H44" s="3"/>
      <c r="I44" s="3"/>
      <c r="J44" s="3"/>
      <c r="K44" s="12">
        <f t="shared" si="1"/>
        <v>0</v>
      </c>
      <c r="L44" s="35"/>
      <c r="M44" s="111" t="str">
        <f>IF(L44="","",IF(L44="SI","No cal documentació",IF(K44&gt;0,(CONCATENATE("2ii_",'Valoració '!$D$7,"00",A44))," ")))</f>
        <v/>
      </c>
    </row>
    <row r="45" spans="1:13" x14ac:dyDescent="0.25">
      <c r="A45" s="99">
        <v>38</v>
      </c>
      <c r="B45" s="3"/>
      <c r="C45" s="3"/>
      <c r="D45" s="3"/>
      <c r="E45" s="3"/>
      <c r="F45" s="3"/>
      <c r="G45" s="3"/>
      <c r="H45" s="3"/>
      <c r="I45" s="3"/>
      <c r="J45" s="3"/>
      <c r="K45" s="12">
        <f t="shared" si="1"/>
        <v>0</v>
      </c>
      <c r="L45" s="35"/>
      <c r="M45" s="111" t="str">
        <f>IF(L45="","",IF(L45="SI","No cal documentació",IF(K45&gt;0,(CONCATENATE("2ii_",'Valoració '!$D$7,"00",A45))," ")))</f>
        <v/>
      </c>
    </row>
    <row r="46" spans="1:13" x14ac:dyDescent="0.25">
      <c r="A46" s="99">
        <v>39</v>
      </c>
      <c r="B46" s="3"/>
      <c r="C46" s="3"/>
      <c r="D46" s="3"/>
      <c r="E46" s="3"/>
      <c r="F46" s="3"/>
      <c r="G46" s="3"/>
      <c r="H46" s="3"/>
      <c r="I46" s="3"/>
      <c r="J46" s="3"/>
      <c r="K46" s="12">
        <f t="shared" si="1"/>
        <v>0</v>
      </c>
      <c r="L46" s="35"/>
      <c r="M46" s="111" t="str">
        <f>IF(L46="","",IF(L46="SI","No cal documentació",IF(K46&gt;0,(CONCATENATE("2ii_",'Valoració '!$D$7,"00",A46))," ")))</f>
        <v/>
      </c>
    </row>
    <row r="47" spans="1:13" x14ac:dyDescent="0.25">
      <c r="A47" s="99">
        <v>40</v>
      </c>
      <c r="B47" s="3"/>
      <c r="C47" s="3"/>
      <c r="D47" s="3"/>
      <c r="E47" s="3"/>
      <c r="F47" s="3"/>
      <c r="G47" s="3"/>
      <c r="H47" s="3"/>
      <c r="I47" s="3"/>
      <c r="J47" s="3"/>
      <c r="K47" s="12">
        <f t="shared" si="1"/>
        <v>0</v>
      </c>
      <c r="L47" s="35"/>
      <c r="M47" s="111" t="str">
        <f>IF(L47="","",IF(L47="SI","No cal documentació",IF(K47&gt;0,(CONCATENATE("2ii_",'Valoració '!$D$7,"00",A47))," ")))</f>
        <v/>
      </c>
    </row>
    <row r="48" spans="1:13" x14ac:dyDescent="0.25">
      <c r="A48" s="99">
        <v>41</v>
      </c>
      <c r="B48" s="3"/>
      <c r="C48" s="3"/>
      <c r="D48" s="3"/>
      <c r="E48" s="3"/>
      <c r="F48" s="3"/>
      <c r="G48" s="3"/>
      <c r="H48" s="3"/>
      <c r="I48" s="3"/>
      <c r="J48" s="3"/>
      <c r="K48" s="12">
        <f t="shared" si="1"/>
        <v>0</v>
      </c>
      <c r="L48" s="35"/>
      <c r="M48" s="111" t="str">
        <f>IF(L48="","",IF(L48="SI","No cal documentació",IF(K48&gt;0,(CONCATENATE("2ii_",'Valoració '!$D$7,"00",A48))," ")))</f>
        <v/>
      </c>
    </row>
    <row r="49" spans="1:13" x14ac:dyDescent="0.25">
      <c r="A49" s="99">
        <v>42</v>
      </c>
      <c r="B49" s="3"/>
      <c r="C49" s="3"/>
      <c r="D49" s="3"/>
      <c r="E49" s="3"/>
      <c r="F49" s="3"/>
      <c r="G49" s="3"/>
      <c r="H49" s="3"/>
      <c r="I49" s="3"/>
      <c r="J49" s="3"/>
      <c r="K49" s="12">
        <f t="shared" si="1"/>
        <v>0</v>
      </c>
      <c r="L49" s="35"/>
      <c r="M49" s="111" t="str">
        <f>IF(L49="","",IF(L49="SI","No cal documentació",IF(K49&gt;0,(CONCATENATE("2ii_",'Valoració '!$D$7,"00",A49))," ")))</f>
        <v/>
      </c>
    </row>
    <row r="50" spans="1:13" x14ac:dyDescent="0.25">
      <c r="A50" s="99">
        <v>43</v>
      </c>
      <c r="B50" s="3"/>
      <c r="C50" s="3"/>
      <c r="D50" s="3"/>
      <c r="E50" s="3"/>
      <c r="F50" s="3"/>
      <c r="G50" s="3"/>
      <c r="H50" s="3"/>
      <c r="I50" s="3"/>
      <c r="J50" s="3"/>
      <c r="K50" s="12">
        <f t="shared" si="1"/>
        <v>0</v>
      </c>
      <c r="L50" s="35"/>
      <c r="M50" s="111" t="str">
        <f>IF(L50="","",IF(L50="SI","No cal documentació",IF(K50&gt;0,(CONCATENATE("2ii_",'Valoració '!$D$7,"00",A50))," ")))</f>
        <v/>
      </c>
    </row>
    <row r="51" spans="1:13" x14ac:dyDescent="0.25">
      <c r="A51" s="99">
        <v>44</v>
      </c>
      <c r="B51" s="3"/>
      <c r="C51" s="3"/>
      <c r="D51" s="3"/>
      <c r="E51" s="3"/>
      <c r="F51" s="3"/>
      <c r="G51" s="3"/>
      <c r="H51" s="3"/>
      <c r="I51" s="3"/>
      <c r="J51" s="3"/>
      <c r="K51" s="12">
        <f t="shared" si="1"/>
        <v>0</v>
      </c>
      <c r="L51" s="35"/>
      <c r="M51" s="111" t="str">
        <f>IF(L51="","",IF(L51="SI","No cal documentació",IF(K51&gt;0,(CONCATENATE("2ii_",'Valoració '!$D$7,"00",A51))," ")))</f>
        <v/>
      </c>
    </row>
    <row r="52" spans="1:13" x14ac:dyDescent="0.25">
      <c r="A52" s="99">
        <v>45</v>
      </c>
      <c r="B52" s="3"/>
      <c r="C52" s="3"/>
      <c r="D52" s="3"/>
      <c r="E52" s="3"/>
      <c r="F52" s="3"/>
      <c r="G52" s="3"/>
      <c r="H52" s="3"/>
      <c r="I52" s="3"/>
      <c r="J52" s="3"/>
      <c r="K52" s="12">
        <f t="shared" si="1"/>
        <v>0</v>
      </c>
      <c r="L52" s="35"/>
      <c r="M52" s="111" t="str">
        <f>IF(L52="","",IF(L52="SI","No cal documentació",IF(K52&gt;0,(CONCATENATE("2ii_",'Valoració '!$D$7,"00",A52))," ")))</f>
        <v/>
      </c>
    </row>
    <row r="53" spans="1:13" x14ac:dyDescent="0.25">
      <c r="A53" s="99">
        <v>46</v>
      </c>
      <c r="B53" s="3"/>
      <c r="C53" s="3"/>
      <c r="D53" s="3"/>
      <c r="E53" s="3"/>
      <c r="F53" s="3"/>
      <c r="G53" s="3"/>
      <c r="H53" s="3"/>
      <c r="I53" s="3"/>
      <c r="J53" s="3"/>
      <c r="K53" s="12">
        <f t="shared" si="1"/>
        <v>0</v>
      </c>
      <c r="L53" s="35"/>
      <c r="M53" s="111" t="str">
        <f>IF(L53="","",IF(L53="SI","No cal documentació",IF(K53&gt;0,(CONCATENATE("2ii_",'Valoració '!$D$7,"00",A53))," ")))</f>
        <v/>
      </c>
    </row>
    <row r="54" spans="1:13" x14ac:dyDescent="0.25">
      <c r="A54" s="99">
        <v>47</v>
      </c>
      <c r="B54" s="3"/>
      <c r="C54" s="3"/>
      <c r="D54" s="3"/>
      <c r="E54" s="3"/>
      <c r="F54" s="3"/>
      <c r="G54" s="3"/>
      <c r="H54" s="3"/>
      <c r="I54" s="3"/>
      <c r="J54" s="3"/>
      <c r="K54" s="12">
        <f t="shared" si="1"/>
        <v>0</v>
      </c>
      <c r="L54" s="35"/>
      <c r="M54" s="111" t="str">
        <f>IF(L54="","",IF(L54="SI","No cal documentació",IF(K54&gt;0,(CONCATENATE("2ii_",'Valoració '!$D$7,"00",A54))," ")))</f>
        <v/>
      </c>
    </row>
    <row r="55" spans="1:13" x14ac:dyDescent="0.25">
      <c r="A55" s="99">
        <v>48</v>
      </c>
      <c r="B55" s="3"/>
      <c r="C55" s="3"/>
      <c r="D55" s="3"/>
      <c r="E55" s="3"/>
      <c r="F55" s="3"/>
      <c r="G55" s="3"/>
      <c r="H55" s="3"/>
      <c r="I55" s="3"/>
      <c r="J55" s="3"/>
      <c r="K55" s="12">
        <f t="shared" si="1"/>
        <v>0</v>
      </c>
      <c r="L55" s="35"/>
      <c r="M55" s="111" t="str">
        <f>IF(L55="","",IF(L55="SI","No cal documentació",IF(K55&gt;0,(CONCATENATE("2ii_",'Valoració '!$D$7,"00",A55))," ")))</f>
        <v/>
      </c>
    </row>
    <row r="56" spans="1:13" x14ac:dyDescent="0.25">
      <c r="A56" s="99">
        <v>49</v>
      </c>
      <c r="B56" s="3"/>
      <c r="C56" s="3"/>
      <c r="D56" s="3"/>
      <c r="E56" s="3"/>
      <c r="F56" s="3"/>
      <c r="G56" s="3"/>
      <c r="H56" s="3"/>
      <c r="I56" s="3"/>
      <c r="J56" s="3"/>
      <c r="K56" s="12">
        <f t="shared" si="1"/>
        <v>0</v>
      </c>
      <c r="L56" s="35"/>
      <c r="M56" s="111" t="str">
        <f>IF(L56="","",IF(L56="SI","No cal documentació",IF(K56&gt;0,(CONCATENATE("2ii_",'Valoració '!$D$7,"00",A56))," ")))</f>
        <v/>
      </c>
    </row>
    <row r="57" spans="1:13" x14ac:dyDescent="0.25">
      <c r="A57" s="99">
        <v>50</v>
      </c>
      <c r="B57" s="3"/>
      <c r="C57" s="3"/>
      <c r="D57" s="3"/>
      <c r="E57" s="3"/>
      <c r="F57" s="3"/>
      <c r="G57" s="3"/>
      <c r="H57" s="3"/>
      <c r="I57" s="3"/>
      <c r="J57" s="3"/>
      <c r="K57" s="12">
        <f t="shared" si="1"/>
        <v>0</v>
      </c>
      <c r="L57" s="35"/>
      <c r="M57" s="111" t="str">
        <f>IF(L57="","",IF(L57="SI","No cal documentació",IF(K57&gt;0,(CONCATENATE("2ii_",'Valoració '!$D$7,"00",A57))," ")))</f>
        <v/>
      </c>
    </row>
    <row r="58" spans="1:13" x14ac:dyDescent="0.25">
      <c r="A58" s="99">
        <v>51</v>
      </c>
      <c r="B58" s="3"/>
      <c r="C58" s="3"/>
      <c r="D58" s="3"/>
      <c r="E58" s="3"/>
      <c r="F58" s="3"/>
      <c r="G58" s="3"/>
      <c r="H58" s="3"/>
      <c r="I58" s="3"/>
      <c r="J58" s="3"/>
      <c r="K58" s="12">
        <f t="shared" si="1"/>
        <v>0</v>
      </c>
      <c r="L58" s="35"/>
      <c r="M58" s="111" t="str">
        <f>IF(L58="","",IF(L58="SI","No cal documentació",IF(K58&gt;0,(CONCATENATE("2ii_",'Valoració '!$D$7,"00",A58))," ")))</f>
        <v/>
      </c>
    </row>
    <row r="59" spans="1:13" x14ac:dyDescent="0.25">
      <c r="A59" s="99">
        <v>52</v>
      </c>
      <c r="B59" s="3"/>
      <c r="C59" s="3"/>
      <c r="D59" s="3"/>
      <c r="E59" s="3"/>
      <c r="F59" s="3"/>
      <c r="G59" s="3"/>
      <c r="H59" s="3"/>
      <c r="I59" s="3"/>
      <c r="J59" s="3"/>
      <c r="K59" s="12">
        <f t="shared" si="1"/>
        <v>0</v>
      </c>
      <c r="L59" s="35"/>
      <c r="M59" s="111" t="str">
        <f>IF(L59="","",IF(L59="SI","No cal documentació",IF(K59&gt;0,(CONCATENATE("2ii_",'Valoració '!$D$7,"00",A59))," ")))</f>
        <v/>
      </c>
    </row>
    <row r="60" spans="1:13" x14ac:dyDescent="0.25">
      <c r="A60" s="99">
        <v>53</v>
      </c>
      <c r="B60" s="3"/>
      <c r="C60" s="3"/>
      <c r="D60" s="3"/>
      <c r="E60" s="3"/>
      <c r="F60" s="3"/>
      <c r="G60" s="3"/>
      <c r="H60" s="3"/>
      <c r="I60" s="3"/>
      <c r="J60" s="3"/>
      <c r="K60" s="12">
        <f t="shared" si="1"/>
        <v>0</v>
      </c>
      <c r="L60" s="35"/>
      <c r="M60" s="111" t="str">
        <f>IF(L60="","",IF(L60="SI","No cal documentació",IF(K60&gt;0,(CONCATENATE("2ii_",'Valoració '!$D$7,"00",A60))," ")))</f>
        <v/>
      </c>
    </row>
    <row r="61" spans="1:13" x14ac:dyDescent="0.25">
      <c r="A61" s="99">
        <v>54</v>
      </c>
      <c r="B61" s="3"/>
      <c r="C61" s="3"/>
      <c r="D61" s="3"/>
      <c r="E61" s="3"/>
      <c r="F61" s="3"/>
      <c r="G61" s="3"/>
      <c r="H61" s="3"/>
      <c r="I61" s="3"/>
      <c r="J61" s="3"/>
      <c r="K61" s="12">
        <f t="shared" si="1"/>
        <v>0</v>
      </c>
      <c r="L61" s="35"/>
      <c r="M61" s="111" t="str">
        <f>IF(L61="","",IF(L61="SI","No cal documentació",IF(K61&gt;0,(CONCATENATE("2ii_",'Valoració '!$D$7,"00",A61))," ")))</f>
        <v/>
      </c>
    </row>
    <row r="62" spans="1:13" x14ac:dyDescent="0.25">
      <c r="A62" s="99">
        <v>55</v>
      </c>
      <c r="B62" s="3"/>
      <c r="C62" s="3"/>
      <c r="D62" s="3"/>
      <c r="E62" s="3"/>
      <c r="F62" s="3"/>
      <c r="G62" s="3"/>
      <c r="H62" s="3"/>
      <c r="I62" s="3"/>
      <c r="J62" s="3"/>
      <c r="K62" s="12">
        <f t="shared" si="1"/>
        <v>0</v>
      </c>
      <c r="L62" s="35"/>
      <c r="M62" s="111" t="str">
        <f>IF(L62="","",IF(L62="SI","No cal documentació",IF(K62&gt;0,(CONCATENATE("2ii_",'Valoració '!$D$7,"00",A62))," ")))</f>
        <v/>
      </c>
    </row>
    <row r="63" spans="1:13" x14ac:dyDescent="0.25">
      <c r="A63" s="99">
        <v>56</v>
      </c>
      <c r="B63" s="3"/>
      <c r="C63" s="3"/>
      <c r="D63" s="3"/>
      <c r="E63" s="3"/>
      <c r="F63" s="3"/>
      <c r="G63" s="3"/>
      <c r="H63" s="3"/>
      <c r="I63" s="3"/>
      <c r="J63" s="3"/>
      <c r="K63" s="12">
        <f t="shared" si="1"/>
        <v>0</v>
      </c>
      <c r="L63" s="35"/>
      <c r="M63" s="111" t="str">
        <f>IF(L63="","",IF(L63="SI","No cal documentació",IF(K63&gt;0,(CONCATENATE("2ii_",'Valoració '!$D$7,"00",A63))," ")))</f>
        <v/>
      </c>
    </row>
    <row r="64" spans="1:13" x14ac:dyDescent="0.25">
      <c r="A64" s="99">
        <v>57</v>
      </c>
      <c r="B64" s="3"/>
      <c r="C64" s="3"/>
      <c r="D64" s="3"/>
      <c r="E64" s="3"/>
      <c r="F64" s="3"/>
      <c r="G64" s="3"/>
      <c r="H64" s="3"/>
      <c r="I64" s="3"/>
      <c r="J64" s="3"/>
      <c r="K64" s="12">
        <f t="shared" si="1"/>
        <v>0</v>
      </c>
      <c r="L64" s="35"/>
      <c r="M64" s="111" t="str">
        <f>IF(L64="","",IF(L64="SI","No cal documentació",IF(K64&gt;0,(CONCATENATE("2ii_",'Valoració '!$D$7,"00",A64))," ")))</f>
        <v/>
      </c>
    </row>
    <row r="65" spans="1:13" x14ac:dyDescent="0.25">
      <c r="A65" s="99">
        <v>58</v>
      </c>
      <c r="B65" s="3"/>
      <c r="C65" s="3"/>
      <c r="D65" s="3"/>
      <c r="E65" s="3"/>
      <c r="F65" s="3"/>
      <c r="G65" s="3"/>
      <c r="H65" s="3"/>
      <c r="I65" s="3"/>
      <c r="J65" s="3"/>
      <c r="K65" s="12">
        <f t="shared" si="1"/>
        <v>0</v>
      </c>
      <c r="L65" s="35"/>
      <c r="M65" s="111" t="str">
        <f>IF(L65="","",IF(L65="SI","No cal documentació",IF(K65&gt;0,(CONCATENATE("2ii_",'Valoració '!$D$7,"00",A65))," ")))</f>
        <v/>
      </c>
    </row>
    <row r="66" spans="1:13" x14ac:dyDescent="0.25">
      <c r="A66" s="99">
        <v>59</v>
      </c>
      <c r="B66" s="3"/>
      <c r="C66" s="3"/>
      <c r="D66" s="3"/>
      <c r="E66" s="3"/>
      <c r="F66" s="3"/>
      <c r="G66" s="3"/>
      <c r="H66" s="3"/>
      <c r="I66" s="3"/>
      <c r="J66" s="3"/>
      <c r="K66" s="12">
        <f t="shared" si="1"/>
        <v>0</v>
      </c>
      <c r="L66" s="35"/>
      <c r="M66" s="111" t="str">
        <f>IF(L66="","",IF(L66="SI","No cal documentació",IF(K66&gt;0,(CONCATENATE("2ii_",'Valoració '!$D$7,"00",A66))," ")))</f>
        <v/>
      </c>
    </row>
    <row r="67" spans="1:13" x14ac:dyDescent="0.25">
      <c r="A67" s="99">
        <v>60</v>
      </c>
      <c r="B67" s="3"/>
      <c r="C67" s="3"/>
      <c r="D67" s="3"/>
      <c r="E67" s="3"/>
      <c r="F67" s="3"/>
      <c r="G67" s="3"/>
      <c r="H67" s="3"/>
      <c r="I67" s="3"/>
      <c r="J67" s="3"/>
      <c r="K67" s="12">
        <f t="shared" si="1"/>
        <v>0</v>
      </c>
      <c r="L67" s="35"/>
      <c r="M67" s="111" t="str">
        <f>IF(L67="","",IF(L67="SI","No cal documentació",IF(K67&gt;0,(CONCATENATE("2ii_",'Valoració '!$D$7,"00",A67))," ")))</f>
        <v/>
      </c>
    </row>
    <row r="68" spans="1:13" x14ac:dyDescent="0.25">
      <c r="A68" s="99">
        <v>61</v>
      </c>
      <c r="B68" s="3"/>
      <c r="C68" s="3"/>
      <c r="D68" s="3"/>
      <c r="E68" s="3"/>
      <c r="F68" s="3"/>
      <c r="G68" s="3"/>
      <c r="H68" s="3"/>
      <c r="I68" s="3"/>
      <c r="J68" s="3"/>
      <c r="K68" s="12">
        <f t="shared" si="1"/>
        <v>0</v>
      </c>
      <c r="L68" s="35"/>
      <c r="M68" s="111" t="str">
        <f>IF(L68="","",IF(L68="SI","No cal documentació",IF(K68&gt;0,(CONCATENATE("2ii_",'Valoració '!$D$7,"00",A68))," ")))</f>
        <v/>
      </c>
    </row>
    <row r="69" spans="1:13" x14ac:dyDescent="0.25">
      <c r="A69" s="99">
        <v>62</v>
      </c>
      <c r="B69" s="3"/>
      <c r="C69" s="3"/>
      <c r="D69" s="3"/>
      <c r="E69" s="3"/>
      <c r="F69" s="3"/>
      <c r="G69" s="3"/>
      <c r="H69" s="3"/>
      <c r="I69" s="3"/>
      <c r="J69" s="3"/>
      <c r="K69" s="12">
        <f t="shared" si="1"/>
        <v>0</v>
      </c>
      <c r="L69" s="35"/>
      <c r="M69" s="111" t="str">
        <f>IF(L69="","",IF(L69="SI","No cal documentació",IF(K69&gt;0,(CONCATENATE("2ii_",'Valoració '!$D$7,"00",A69))," ")))</f>
        <v/>
      </c>
    </row>
    <row r="70" spans="1:13" x14ac:dyDescent="0.25">
      <c r="A70" s="99">
        <v>63</v>
      </c>
      <c r="B70" s="3"/>
      <c r="C70" s="3"/>
      <c r="D70" s="3"/>
      <c r="E70" s="3"/>
      <c r="F70" s="3"/>
      <c r="G70" s="3"/>
      <c r="H70" s="3"/>
      <c r="I70" s="3"/>
      <c r="J70" s="3"/>
      <c r="K70" s="12">
        <f t="shared" si="1"/>
        <v>0</v>
      </c>
      <c r="L70" s="35"/>
      <c r="M70" s="111" t="str">
        <f>IF(L70="","",IF(L70="SI","No cal documentació",IF(K70&gt;0,(CONCATENATE("2ii_",'Valoració '!$D$7,"00",A70))," ")))</f>
        <v/>
      </c>
    </row>
    <row r="71" spans="1:13" x14ac:dyDescent="0.25">
      <c r="A71" s="99">
        <v>64</v>
      </c>
      <c r="B71" s="3"/>
      <c r="C71" s="3"/>
      <c r="D71" s="3"/>
      <c r="E71" s="3"/>
      <c r="F71" s="3"/>
      <c r="G71" s="3"/>
      <c r="H71" s="3"/>
      <c r="I71" s="3"/>
      <c r="J71" s="3"/>
      <c r="K71" s="12">
        <f t="shared" si="1"/>
        <v>0</v>
      </c>
      <c r="L71" s="35"/>
      <c r="M71" s="111" t="str">
        <f>IF(L71="","",IF(L71="SI","No cal documentació",IF(K71&gt;0,(CONCATENATE("2ii_",'Valoració '!$D$7,"00",A71))," ")))</f>
        <v/>
      </c>
    </row>
    <row r="72" spans="1:13" x14ac:dyDescent="0.25">
      <c r="A72" s="99">
        <v>65</v>
      </c>
      <c r="B72" s="3"/>
      <c r="C72" s="3"/>
      <c r="D72" s="3"/>
      <c r="E72" s="3"/>
      <c r="F72" s="3"/>
      <c r="G72" s="3"/>
      <c r="H72" s="3"/>
      <c r="I72" s="3"/>
      <c r="J72" s="3"/>
      <c r="K72" s="12">
        <f t="shared" si="1"/>
        <v>0</v>
      </c>
      <c r="L72" s="35"/>
      <c r="M72" s="111" t="str">
        <f>IF(L72="","",IF(L72="SI","No cal documentació",IF(K72&gt;0,(CONCATENATE("2ii_",'Valoració '!$D$7,"00",A72))," ")))</f>
        <v/>
      </c>
    </row>
    <row r="73" spans="1:13" x14ac:dyDescent="0.25">
      <c r="A73" s="99">
        <v>66</v>
      </c>
      <c r="B73" s="3"/>
      <c r="C73" s="3"/>
      <c r="D73" s="3"/>
      <c r="E73" s="3"/>
      <c r="F73" s="3"/>
      <c r="G73" s="3"/>
      <c r="H73" s="3"/>
      <c r="I73" s="3"/>
      <c r="J73" s="3"/>
      <c r="K73" s="12">
        <f t="shared" si="1"/>
        <v>0</v>
      </c>
      <c r="L73" s="35"/>
      <c r="M73" s="111" t="str">
        <f>IF(L73="","",IF(L73="SI","No cal documentació",IF(K73&gt;0,(CONCATENATE("2ii_",'Valoració '!$D$7,"00",A73))," ")))</f>
        <v/>
      </c>
    </row>
    <row r="74" spans="1:13" x14ac:dyDescent="0.25">
      <c r="A74" s="99">
        <v>67</v>
      </c>
      <c r="B74" s="3"/>
      <c r="C74" s="3"/>
      <c r="D74" s="3"/>
      <c r="E74" s="3"/>
      <c r="F74" s="3"/>
      <c r="G74" s="3"/>
      <c r="H74" s="3"/>
      <c r="I74" s="3"/>
      <c r="J74" s="3"/>
      <c r="K74" s="12">
        <f t="shared" si="1"/>
        <v>0</v>
      </c>
      <c r="L74" s="35"/>
      <c r="M74" s="111" t="str">
        <f>IF(L74="","",IF(L74="SI","No cal documentació",IF(K74&gt;0,(CONCATENATE("2ii_",'Valoració '!$D$7,"00",A74))," ")))</f>
        <v/>
      </c>
    </row>
    <row r="75" spans="1:13" x14ac:dyDescent="0.25">
      <c r="A75" s="99">
        <v>68</v>
      </c>
      <c r="B75" s="3"/>
      <c r="C75" s="3"/>
      <c r="D75" s="3"/>
      <c r="E75" s="3"/>
      <c r="F75" s="3"/>
      <c r="G75" s="3"/>
      <c r="H75" s="3"/>
      <c r="I75" s="3"/>
      <c r="J75" s="3"/>
      <c r="K75" s="12">
        <f t="shared" si="1"/>
        <v>0</v>
      </c>
      <c r="L75" s="35"/>
      <c r="M75" s="111" t="str">
        <f>IF(L75="","",IF(L75="SI","No cal documentació",IF(K75&gt;0,(CONCATENATE("2ii_",'Valoració '!$D$7,"00",A75))," ")))</f>
        <v/>
      </c>
    </row>
    <row r="76" spans="1:13" x14ac:dyDescent="0.25">
      <c r="A76" s="99">
        <v>69</v>
      </c>
      <c r="B76" s="3"/>
      <c r="C76" s="3"/>
      <c r="D76" s="3"/>
      <c r="E76" s="3"/>
      <c r="F76" s="3"/>
      <c r="G76" s="3"/>
      <c r="H76" s="3"/>
      <c r="I76" s="3"/>
      <c r="J76" s="3"/>
      <c r="K76" s="12">
        <f t="shared" si="1"/>
        <v>0</v>
      </c>
      <c r="L76" s="35"/>
      <c r="M76" s="111" t="str">
        <f>IF(L76="","",IF(L76="SI","No cal documentació",IF(K76&gt;0,(CONCATENATE("2ii_",'Valoració '!$D$7,"00",A76))," ")))</f>
        <v/>
      </c>
    </row>
    <row r="77" spans="1:13" x14ac:dyDescent="0.25">
      <c r="A77" s="99">
        <v>70</v>
      </c>
      <c r="B77" s="3"/>
      <c r="C77" s="3"/>
      <c r="D77" s="3"/>
      <c r="E77" s="3"/>
      <c r="F77" s="3"/>
      <c r="G77" s="3"/>
      <c r="H77" s="3"/>
      <c r="I77" s="3"/>
      <c r="J77" s="3"/>
      <c r="K77" s="12">
        <f t="shared" si="1"/>
        <v>0</v>
      </c>
      <c r="L77" s="35"/>
      <c r="M77" s="111" t="str">
        <f>IF(L77="","",IF(L77="SI","No cal documentació",IF(K77&gt;0,(CONCATENATE("2ii_",'Valoració '!$D$7,"00",A77))," ")))</f>
        <v/>
      </c>
    </row>
    <row r="78" spans="1:13" x14ac:dyDescent="0.25">
      <c r="A78" s="99">
        <v>71</v>
      </c>
      <c r="B78" s="3"/>
      <c r="C78" s="3"/>
      <c r="D78" s="3"/>
      <c r="E78" s="3"/>
      <c r="F78" s="3"/>
      <c r="G78" s="3"/>
      <c r="H78" s="3"/>
      <c r="I78" s="3"/>
      <c r="J78" s="3"/>
      <c r="K78" s="12">
        <f t="shared" si="1"/>
        <v>0</v>
      </c>
      <c r="L78" s="35"/>
      <c r="M78" s="111" t="str">
        <f>IF(L78="","",IF(L78="SI","No cal documentació",IF(K78&gt;0,(CONCATENATE("2ii_",'Valoració '!$D$7,"00",A78))," ")))</f>
        <v/>
      </c>
    </row>
    <row r="79" spans="1:13" x14ac:dyDescent="0.25">
      <c r="A79" s="99">
        <v>72</v>
      </c>
      <c r="B79" s="3"/>
      <c r="C79" s="3"/>
      <c r="D79" s="3"/>
      <c r="E79" s="3"/>
      <c r="F79" s="3"/>
      <c r="G79" s="3"/>
      <c r="H79" s="3"/>
      <c r="I79" s="3"/>
      <c r="J79" s="3"/>
      <c r="K79" s="12">
        <f t="shared" si="1"/>
        <v>0</v>
      </c>
      <c r="L79" s="35"/>
      <c r="M79" s="111" t="str">
        <f>IF(L79="","",IF(L79="SI","No cal documentació",IF(K79&gt;0,(CONCATENATE("2ii_",'Valoració '!$D$7,"00",A79))," ")))</f>
        <v/>
      </c>
    </row>
    <row r="80" spans="1:13" x14ac:dyDescent="0.25">
      <c r="A80" s="99">
        <v>73</v>
      </c>
      <c r="B80" s="3"/>
      <c r="C80" s="3"/>
      <c r="D80" s="3"/>
      <c r="E80" s="3"/>
      <c r="F80" s="3"/>
      <c r="G80" s="3"/>
      <c r="H80" s="3"/>
      <c r="I80" s="3"/>
      <c r="J80" s="3"/>
      <c r="K80" s="12">
        <f t="shared" si="1"/>
        <v>0</v>
      </c>
      <c r="L80" s="35"/>
      <c r="M80" s="111" t="str">
        <f>IF(L80="","",IF(L80="SI","No cal documentació",IF(K80&gt;0,(CONCATENATE("2ii_",'Valoració '!$D$7,"00",A80))," ")))</f>
        <v/>
      </c>
    </row>
    <row r="81" spans="1:13" x14ac:dyDescent="0.25">
      <c r="A81" s="99">
        <v>74</v>
      </c>
      <c r="B81" s="3"/>
      <c r="C81" s="3"/>
      <c r="D81" s="3"/>
      <c r="E81" s="3"/>
      <c r="F81" s="3"/>
      <c r="G81" s="3"/>
      <c r="H81" s="3"/>
      <c r="I81" s="3"/>
      <c r="J81" s="3"/>
      <c r="K81" s="12">
        <f t="shared" si="1"/>
        <v>0</v>
      </c>
      <c r="L81" s="35"/>
      <c r="M81" s="111" t="str">
        <f>IF(L81="","",IF(L81="SI","No cal documentació",IF(K81&gt;0,(CONCATENATE("2ii_",'Valoració '!$D$7,"00",A81))," ")))</f>
        <v/>
      </c>
    </row>
    <row r="82" spans="1:13" x14ac:dyDescent="0.25">
      <c r="A82" s="99">
        <v>75</v>
      </c>
      <c r="B82" s="3"/>
      <c r="C82" s="3"/>
      <c r="D82" s="3"/>
      <c r="E82" s="3"/>
      <c r="F82" s="3"/>
      <c r="G82" s="3"/>
      <c r="H82" s="3"/>
      <c r="I82" s="3"/>
      <c r="J82" s="3"/>
      <c r="K82" s="12">
        <f t="shared" si="1"/>
        <v>0</v>
      </c>
      <c r="L82" s="35"/>
      <c r="M82" s="111" t="str">
        <f>IF(L82="","",IF(L82="SI","No cal documentació",IF(K82&gt;0,(CONCATENATE("2ii_",'Valoració '!$D$7,"00",A82))," ")))</f>
        <v/>
      </c>
    </row>
    <row r="83" spans="1:13" x14ac:dyDescent="0.25">
      <c r="A83" s="99">
        <v>76</v>
      </c>
      <c r="B83" s="3"/>
      <c r="C83" s="3"/>
      <c r="D83" s="3"/>
      <c r="E83" s="3"/>
      <c r="F83" s="3"/>
      <c r="G83" s="3"/>
      <c r="H83" s="3"/>
      <c r="I83" s="3"/>
      <c r="J83" s="3"/>
      <c r="K83" s="12">
        <f t="shared" si="1"/>
        <v>0</v>
      </c>
      <c r="L83" s="35"/>
      <c r="M83" s="111" t="str">
        <f>IF(L83="","",IF(L83="SI","No cal documentació",IF(K83&gt;0,(CONCATENATE("2ii_",'Valoració '!$D$7,"00",A83))," ")))</f>
        <v/>
      </c>
    </row>
    <row r="84" spans="1:13" x14ac:dyDescent="0.25">
      <c r="A84" s="99">
        <v>77</v>
      </c>
      <c r="B84" s="3"/>
      <c r="C84" s="3"/>
      <c r="D84" s="3"/>
      <c r="E84" s="3"/>
      <c r="F84" s="3"/>
      <c r="G84" s="3"/>
      <c r="H84" s="3"/>
      <c r="I84" s="3"/>
      <c r="J84" s="3"/>
      <c r="K84" s="12">
        <f t="shared" si="1"/>
        <v>0</v>
      </c>
      <c r="L84" s="35"/>
      <c r="M84" s="111" t="str">
        <f>IF(L84="","",IF(L84="SI","No cal documentació",IF(K84&gt;0,(CONCATENATE("2ii_",'Valoració '!$D$7,"00",A84))," ")))</f>
        <v/>
      </c>
    </row>
    <row r="85" spans="1:13" x14ac:dyDescent="0.25">
      <c r="A85" s="99">
        <v>78</v>
      </c>
      <c r="B85" s="3"/>
      <c r="C85" s="3"/>
      <c r="D85" s="3"/>
      <c r="E85" s="3"/>
      <c r="F85" s="3"/>
      <c r="G85" s="3"/>
      <c r="H85" s="3"/>
      <c r="I85" s="3"/>
      <c r="J85" s="3"/>
      <c r="K85" s="12">
        <f t="shared" si="1"/>
        <v>0</v>
      </c>
      <c r="L85" s="35"/>
      <c r="M85" s="111" t="str">
        <f>IF(L85="","",IF(L85="SI","No cal documentació",IF(K85&gt;0,(CONCATENATE("2ii_",'Valoració '!$D$7,"00",A85))," ")))</f>
        <v/>
      </c>
    </row>
    <row r="86" spans="1:13" x14ac:dyDescent="0.25">
      <c r="A86" s="99">
        <v>79</v>
      </c>
      <c r="B86" s="3"/>
      <c r="C86" s="3"/>
      <c r="D86" s="3"/>
      <c r="E86" s="3"/>
      <c r="F86" s="3"/>
      <c r="G86" s="3"/>
      <c r="H86" s="3"/>
      <c r="I86" s="3"/>
      <c r="J86" s="3"/>
      <c r="K86" s="12">
        <f t="shared" si="1"/>
        <v>0</v>
      </c>
      <c r="L86" s="35"/>
      <c r="M86" s="111" t="str">
        <f>IF(L86="","",IF(L86="SI","No cal documentació",IF(K86&gt;0,(CONCATENATE("2ii_",'Valoració '!$D$7,"00",A86))," ")))</f>
        <v/>
      </c>
    </row>
    <row r="87" spans="1:13" x14ac:dyDescent="0.25">
      <c r="A87" s="99">
        <v>80</v>
      </c>
      <c r="B87" s="3"/>
      <c r="C87" s="3"/>
      <c r="D87" s="3"/>
      <c r="E87" s="3"/>
      <c r="F87" s="3"/>
      <c r="G87" s="3"/>
      <c r="H87" s="3"/>
      <c r="I87" s="3"/>
      <c r="J87" s="3"/>
      <c r="K87" s="12">
        <f t="shared" si="1"/>
        <v>0</v>
      </c>
      <c r="L87" s="35"/>
      <c r="M87" s="111" t="str">
        <f>IF(L87="","",IF(L87="SI","No cal documentació",IF(K87&gt;0,(CONCATENATE("2ii_",'Valoració '!$D$7,"00",A87))," ")))</f>
        <v/>
      </c>
    </row>
    <row r="88" spans="1:13" x14ac:dyDescent="0.25">
      <c r="A88" s="99">
        <v>81</v>
      </c>
      <c r="B88" s="3"/>
      <c r="C88" s="3"/>
      <c r="D88" s="3"/>
      <c r="E88" s="3"/>
      <c r="F88" s="3"/>
      <c r="G88" s="3"/>
      <c r="H88" s="3"/>
      <c r="I88" s="3"/>
      <c r="J88" s="3"/>
      <c r="K88" s="12">
        <f t="shared" si="1"/>
        <v>0</v>
      </c>
      <c r="L88" s="35"/>
      <c r="M88" s="111" t="str">
        <f>IF(L88="","",IF(L88="SI","No cal documentació",IF(K88&gt;0,(CONCATENATE("2ii_",'Valoració '!$D$7,"00",A88))," ")))</f>
        <v/>
      </c>
    </row>
    <row r="89" spans="1:13" x14ac:dyDescent="0.25">
      <c r="A89" s="99">
        <v>82</v>
      </c>
      <c r="B89" s="3"/>
      <c r="C89" s="3"/>
      <c r="D89" s="3"/>
      <c r="E89" s="3"/>
      <c r="F89" s="3"/>
      <c r="G89" s="3"/>
      <c r="H89" s="3"/>
      <c r="I89" s="3"/>
      <c r="J89" s="3"/>
      <c r="K89" s="12">
        <f t="shared" si="1"/>
        <v>0</v>
      </c>
      <c r="L89" s="35"/>
      <c r="M89" s="111" t="str">
        <f>IF(L89="","",IF(L89="SI","No cal documentació",IF(K89&gt;0,(CONCATENATE("2ii_",'Valoració '!$D$7,"00",A89))," ")))</f>
        <v/>
      </c>
    </row>
    <row r="90" spans="1:13" x14ac:dyDescent="0.25">
      <c r="A90" s="99">
        <v>83</v>
      </c>
      <c r="B90" s="3"/>
      <c r="C90" s="3"/>
      <c r="D90" s="3"/>
      <c r="E90" s="3"/>
      <c r="F90" s="3"/>
      <c r="G90" s="3"/>
      <c r="H90" s="3"/>
      <c r="I90" s="3"/>
      <c r="J90" s="3"/>
      <c r="K90" s="12">
        <f t="shared" si="1"/>
        <v>0</v>
      </c>
      <c r="L90" s="35"/>
      <c r="M90" s="111" t="str">
        <f>IF(L90="","",IF(L90="SI","No cal documentació",IF(K90&gt;0,(CONCATENATE("2ii_",'Valoració '!$D$7,"00",A90))," ")))</f>
        <v/>
      </c>
    </row>
    <row r="91" spans="1:13" x14ac:dyDescent="0.25">
      <c r="A91" s="99">
        <v>84</v>
      </c>
      <c r="B91" s="3"/>
      <c r="C91" s="3"/>
      <c r="D91" s="3"/>
      <c r="E91" s="3"/>
      <c r="F91" s="3"/>
      <c r="G91" s="3"/>
      <c r="H91" s="3"/>
      <c r="I91" s="3"/>
      <c r="J91" s="3"/>
      <c r="K91" s="12">
        <f t="shared" ref="K91:K106" si="2">IF(AND(C91="si",F91="si"),1,IF(AND(C91="si",F91="no"),IF(G91="si",0.5,0),0))+IF(AND(C91="no",F91="si"),0.3,IF(AND(C91="no",F91="no"),IF(G91="si",0.15,0)))</f>
        <v>0</v>
      </c>
      <c r="L91" s="35"/>
      <c r="M91" s="111" t="str">
        <f>IF(L91="","",IF(L91="SI","No cal documentació",IF(K91&gt;0,(CONCATENATE("2ii_",'Valoració '!$D$7,"00",A91))," ")))</f>
        <v/>
      </c>
    </row>
    <row r="92" spans="1:13" x14ac:dyDescent="0.25">
      <c r="A92" s="99">
        <v>85</v>
      </c>
      <c r="B92" s="3"/>
      <c r="C92" s="3"/>
      <c r="D92" s="3"/>
      <c r="E92" s="3"/>
      <c r="F92" s="3"/>
      <c r="G92" s="3"/>
      <c r="H92" s="3"/>
      <c r="I92" s="3"/>
      <c r="J92" s="3"/>
      <c r="K92" s="12">
        <f t="shared" si="2"/>
        <v>0</v>
      </c>
      <c r="L92" s="35"/>
      <c r="M92" s="111" t="str">
        <f>IF(L92="","",IF(L92="SI","No cal documentació",IF(K92&gt;0,(CONCATENATE("2ii_",'Valoració '!$D$7,"00",A92))," ")))</f>
        <v/>
      </c>
    </row>
    <row r="93" spans="1:13" x14ac:dyDescent="0.25">
      <c r="A93" s="99">
        <v>86</v>
      </c>
      <c r="B93" s="3"/>
      <c r="C93" s="3"/>
      <c r="D93" s="3"/>
      <c r="E93" s="3"/>
      <c r="F93" s="3"/>
      <c r="G93" s="3"/>
      <c r="H93" s="3"/>
      <c r="I93" s="3"/>
      <c r="J93" s="3"/>
      <c r="K93" s="12">
        <f t="shared" si="2"/>
        <v>0</v>
      </c>
      <c r="L93" s="35"/>
      <c r="M93" s="111" t="str">
        <f>IF(L93="","",IF(L93="SI","No cal documentació",IF(K93&gt;0,(CONCATENATE("2ii_",'Valoració '!$D$7,"00",A93))," ")))</f>
        <v/>
      </c>
    </row>
    <row r="94" spans="1:13" x14ac:dyDescent="0.25">
      <c r="A94" s="99">
        <v>87</v>
      </c>
      <c r="B94" s="3"/>
      <c r="C94" s="3"/>
      <c r="D94" s="3"/>
      <c r="E94" s="3"/>
      <c r="F94" s="3"/>
      <c r="G94" s="3"/>
      <c r="H94" s="3"/>
      <c r="I94" s="3"/>
      <c r="J94" s="3"/>
      <c r="K94" s="12">
        <f t="shared" si="2"/>
        <v>0</v>
      </c>
      <c r="L94" s="35"/>
      <c r="M94" s="111" t="str">
        <f>IF(L94="","",IF(L94="SI","No cal documentació",IF(K94&gt;0,(CONCATENATE("2ii_",'Valoració '!$D$7,"00",A94))," ")))</f>
        <v/>
      </c>
    </row>
    <row r="95" spans="1:13" x14ac:dyDescent="0.25">
      <c r="A95" s="99">
        <v>88</v>
      </c>
      <c r="B95" s="3"/>
      <c r="C95" s="3"/>
      <c r="D95" s="3"/>
      <c r="E95" s="3"/>
      <c r="F95" s="3"/>
      <c r="G95" s="3"/>
      <c r="H95" s="3"/>
      <c r="I95" s="3"/>
      <c r="J95" s="3"/>
      <c r="K95" s="12">
        <f t="shared" si="2"/>
        <v>0</v>
      </c>
      <c r="L95" s="35"/>
      <c r="M95" s="111" t="str">
        <f>IF(L95="","",IF(L95="SI","No cal documentació",IF(K95&gt;0,(CONCATENATE("2ii_",'Valoració '!$D$7,"00",A95))," ")))</f>
        <v/>
      </c>
    </row>
    <row r="96" spans="1:13" x14ac:dyDescent="0.25">
      <c r="A96" s="99">
        <v>89</v>
      </c>
      <c r="B96" s="3"/>
      <c r="C96" s="3"/>
      <c r="D96" s="3"/>
      <c r="E96" s="3"/>
      <c r="F96" s="3"/>
      <c r="G96" s="3"/>
      <c r="H96" s="3"/>
      <c r="I96" s="3"/>
      <c r="J96" s="3"/>
      <c r="K96" s="12">
        <f t="shared" si="2"/>
        <v>0</v>
      </c>
      <c r="L96" s="35"/>
      <c r="M96" s="111" t="str">
        <f>IF(L96="","",IF(L96="SI","No cal documentació",IF(K96&gt;0,(CONCATENATE("2ii_",'Valoració '!$D$7,"00",A96))," ")))</f>
        <v/>
      </c>
    </row>
    <row r="97" spans="1:13" x14ac:dyDescent="0.25">
      <c r="A97" s="99">
        <v>90</v>
      </c>
      <c r="B97" s="3"/>
      <c r="C97" s="3"/>
      <c r="D97" s="3"/>
      <c r="E97" s="3"/>
      <c r="F97" s="3"/>
      <c r="G97" s="3"/>
      <c r="H97" s="3"/>
      <c r="I97" s="3"/>
      <c r="J97" s="3"/>
      <c r="K97" s="12">
        <f t="shared" si="2"/>
        <v>0</v>
      </c>
      <c r="L97" s="35"/>
      <c r="M97" s="111" t="str">
        <f>IF(L97="","",IF(L97="SI","No cal documentació",IF(K97&gt;0,(CONCATENATE("2ii_",'Valoració '!$D$7,"00",A97))," ")))</f>
        <v/>
      </c>
    </row>
    <row r="98" spans="1:13" x14ac:dyDescent="0.25">
      <c r="A98" s="99">
        <v>91</v>
      </c>
      <c r="B98" s="3"/>
      <c r="C98" s="3"/>
      <c r="D98" s="3"/>
      <c r="E98" s="3"/>
      <c r="F98" s="3"/>
      <c r="G98" s="3"/>
      <c r="H98" s="3"/>
      <c r="I98" s="3"/>
      <c r="J98" s="3"/>
      <c r="K98" s="12">
        <f t="shared" si="2"/>
        <v>0</v>
      </c>
      <c r="L98" s="35"/>
      <c r="M98" s="111" t="str">
        <f>IF(L98="","",IF(L98="SI","No cal documentació",IF(K98&gt;0,(CONCATENATE("2ii_",'Valoració '!$D$7,"00",A98))," ")))</f>
        <v/>
      </c>
    </row>
    <row r="99" spans="1:13" x14ac:dyDescent="0.25">
      <c r="A99" s="99">
        <v>92</v>
      </c>
      <c r="B99" s="3"/>
      <c r="C99" s="3"/>
      <c r="D99" s="3"/>
      <c r="E99" s="3"/>
      <c r="F99" s="3"/>
      <c r="G99" s="3"/>
      <c r="H99" s="3"/>
      <c r="I99" s="3"/>
      <c r="J99" s="3"/>
      <c r="K99" s="12">
        <f t="shared" si="2"/>
        <v>0</v>
      </c>
      <c r="L99" s="35"/>
      <c r="M99" s="111" t="str">
        <f>IF(L99="","",IF(L99="SI","No cal documentació",IF(K99&gt;0,(CONCATENATE("2ii_",'Valoració '!$D$7,"00",A99))," ")))</f>
        <v/>
      </c>
    </row>
    <row r="100" spans="1:13" x14ac:dyDescent="0.25">
      <c r="A100" s="99">
        <v>93</v>
      </c>
      <c r="B100" s="3"/>
      <c r="C100" s="3"/>
      <c r="D100" s="3"/>
      <c r="E100" s="3"/>
      <c r="F100" s="3"/>
      <c r="G100" s="3"/>
      <c r="H100" s="3"/>
      <c r="I100" s="3"/>
      <c r="J100" s="3"/>
      <c r="K100" s="12">
        <f t="shared" si="2"/>
        <v>0</v>
      </c>
      <c r="L100" s="35"/>
      <c r="M100" s="111" t="str">
        <f>IF(L100="","",IF(L100="SI","No cal documentació",IF(K100&gt;0,(CONCATENATE("2ii_",'Valoració '!$D$7,"00",A100))," ")))</f>
        <v/>
      </c>
    </row>
    <row r="101" spans="1:13" x14ac:dyDescent="0.25">
      <c r="A101" s="99">
        <v>94</v>
      </c>
      <c r="B101" s="3"/>
      <c r="C101" s="3"/>
      <c r="D101" s="3"/>
      <c r="E101" s="3"/>
      <c r="F101" s="3"/>
      <c r="G101" s="3"/>
      <c r="H101" s="3"/>
      <c r="I101" s="3"/>
      <c r="J101" s="3"/>
      <c r="K101" s="12">
        <f t="shared" si="2"/>
        <v>0</v>
      </c>
      <c r="L101" s="35"/>
      <c r="M101" s="111" t="str">
        <f>IF(L101="","",IF(L101="SI","No cal documentació",IF(K101&gt;0,(CONCATENATE("2ii_",'Valoració '!$D$7,"00",A101))," ")))</f>
        <v/>
      </c>
    </row>
    <row r="102" spans="1:13" x14ac:dyDescent="0.25">
      <c r="A102" s="99">
        <v>95</v>
      </c>
      <c r="B102" s="3"/>
      <c r="C102" s="3"/>
      <c r="D102" s="3"/>
      <c r="E102" s="3"/>
      <c r="F102" s="3"/>
      <c r="G102" s="3"/>
      <c r="H102" s="3"/>
      <c r="I102" s="3"/>
      <c r="J102" s="3"/>
      <c r="K102" s="12">
        <f t="shared" si="2"/>
        <v>0</v>
      </c>
      <c r="L102" s="35"/>
      <c r="M102" s="111" t="str">
        <f>IF(L102="","",IF(L102="SI","No cal documentació",IF(K102&gt;0,(CONCATENATE("2ii_",'Valoració '!$D$7,"00",A102))," ")))</f>
        <v/>
      </c>
    </row>
    <row r="103" spans="1:13" x14ac:dyDescent="0.25">
      <c r="A103" s="99">
        <v>96</v>
      </c>
      <c r="B103" s="3"/>
      <c r="C103" s="3"/>
      <c r="D103" s="3"/>
      <c r="E103" s="3"/>
      <c r="F103" s="3"/>
      <c r="G103" s="3"/>
      <c r="H103" s="3"/>
      <c r="I103" s="3"/>
      <c r="J103" s="3"/>
      <c r="K103" s="12">
        <f t="shared" si="2"/>
        <v>0</v>
      </c>
      <c r="L103" s="35"/>
      <c r="M103" s="111" t="str">
        <f>IF(L103="","",IF(L103="SI","No cal documentació",IF(K103&gt;0,(CONCATENATE("2ii_",'Valoració '!$D$7,"00",A103))," ")))</f>
        <v/>
      </c>
    </row>
    <row r="104" spans="1:13" x14ac:dyDescent="0.25">
      <c r="A104" s="99">
        <v>97</v>
      </c>
      <c r="B104" s="3"/>
      <c r="C104" s="3"/>
      <c r="D104" s="3"/>
      <c r="E104" s="3"/>
      <c r="F104" s="3"/>
      <c r="G104" s="3"/>
      <c r="H104" s="3"/>
      <c r="I104" s="3"/>
      <c r="J104" s="3"/>
      <c r="K104" s="12">
        <f t="shared" si="2"/>
        <v>0</v>
      </c>
      <c r="L104" s="35"/>
      <c r="M104" s="111" t="str">
        <f>IF(L104="","",IF(L104="SI","No cal documentació",IF(K104&gt;0,(CONCATENATE("2ii_",'Valoració '!$D$7,"00",A104))," ")))</f>
        <v/>
      </c>
    </row>
    <row r="105" spans="1:13" x14ac:dyDescent="0.25">
      <c r="A105" s="99">
        <v>98</v>
      </c>
      <c r="B105" s="3"/>
      <c r="C105" s="3"/>
      <c r="D105" s="3"/>
      <c r="E105" s="3"/>
      <c r="F105" s="3"/>
      <c r="G105" s="3"/>
      <c r="H105" s="3"/>
      <c r="I105" s="3"/>
      <c r="J105" s="3"/>
      <c r="K105" s="12">
        <f t="shared" si="2"/>
        <v>0</v>
      </c>
      <c r="L105" s="35"/>
      <c r="M105" s="111" t="str">
        <f>IF(L105="","",IF(L105="SI","No cal documentació",IF(K105&gt;0,(CONCATENATE("2ii_",'Valoració '!$D$7,"00",A105))," ")))</f>
        <v/>
      </c>
    </row>
    <row r="106" spans="1:13" x14ac:dyDescent="0.25">
      <c r="A106" s="99">
        <v>99</v>
      </c>
      <c r="B106" s="3"/>
      <c r="C106" s="3"/>
      <c r="D106" s="3"/>
      <c r="E106" s="3"/>
      <c r="F106" s="3"/>
      <c r="G106" s="3"/>
      <c r="H106" s="3"/>
      <c r="I106" s="3"/>
      <c r="J106" s="3"/>
      <c r="K106" s="12">
        <f t="shared" si="2"/>
        <v>0</v>
      </c>
      <c r="L106" s="35"/>
      <c r="M106" s="111" t="str">
        <f>IF(L106="","",IF(L106="SI","No cal documentació",IF(K106&gt;0,(CONCATENATE("2ii_",'Valoració '!$D$7,"00",A106))," ")))</f>
        <v/>
      </c>
    </row>
    <row r="107" spans="1:13" x14ac:dyDescent="0.25">
      <c r="A107" s="99">
        <v>100</v>
      </c>
      <c r="B107" s="3"/>
      <c r="C107" s="3"/>
      <c r="D107" s="3"/>
      <c r="E107" s="3"/>
      <c r="F107" s="3"/>
      <c r="G107" s="3"/>
      <c r="H107" s="3"/>
      <c r="I107" s="3"/>
      <c r="J107" s="3"/>
      <c r="K107" s="12">
        <f t="shared" si="0"/>
        <v>0</v>
      </c>
      <c r="L107" s="35"/>
      <c r="M107" s="111" t="str">
        <f>IF(L107="","",IF(L107="SI","No cal documentació",IF(K107&gt;0,(CONCATENATE("2ii_",'Valoració '!$D$7,"00",A107))," ")))</f>
        <v/>
      </c>
    </row>
  </sheetData>
  <sheetProtection algorithmName="SHA-512" hashValue="T7OUhwNUPvQwsOp1f0KT0EFqq7ZteTGvyWPMtU/ZtbW2Kd/j1A1D+XBOY/2Lmbe2yI1mEv1Nk6k9omRjdBwVVQ==" saltValue="WDKsKCS7SpIlvecbQDZciA==" spinCount="100000" sheet="1" objects="1" scenarios="1"/>
  <mergeCells count="1">
    <mergeCell ref="A6:I6"/>
  </mergeCells>
  <dataValidations count="1">
    <dataValidation type="list" allowBlank="1" showInputMessage="1" showErrorMessage="1" sqref="L8:L107 F8:G107 C8:C107">
      <formula1>"si, no"</formula1>
    </dataValidation>
  </dataValidations>
  <hyperlinks>
    <hyperlink ref="U4" r:id="rId1"/>
    <hyperlink ref="A4" r:id="rId2"/>
  </hyperlinks>
  <pageMargins left="0.7" right="0.7" top="0.75" bottom="0.75" header="0.3" footer="0.3"/>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1"/>
  <dimension ref="A1:F108"/>
  <sheetViews>
    <sheetView workbookViewId="0">
      <pane ySplit="6" topLeftCell="A83" activePane="bottomLeft" state="frozen"/>
      <selection activeCell="B7" sqref="B7"/>
      <selection pane="bottomLeft" activeCell="A6" sqref="A6"/>
    </sheetView>
  </sheetViews>
  <sheetFormatPr baseColWidth="10" defaultColWidth="9.140625" defaultRowHeight="15" x14ac:dyDescent="0.25"/>
  <cols>
    <col min="2" max="3" width="84.5703125" customWidth="1"/>
    <col min="4" max="4" width="19.140625" customWidth="1"/>
    <col min="6" max="6" width="22.42578125" customWidth="1"/>
  </cols>
  <sheetData>
    <row r="1" spans="1:6" x14ac:dyDescent="0.25">
      <c r="A1" s="14" t="s">
        <v>55</v>
      </c>
    </row>
    <row r="2" spans="1:6" x14ac:dyDescent="0.25">
      <c r="A2" t="s">
        <v>68</v>
      </c>
    </row>
    <row r="4" spans="1:6" x14ac:dyDescent="0.25">
      <c r="A4" s="19" t="s">
        <v>73</v>
      </c>
    </row>
    <row r="5" spans="1:6" x14ac:dyDescent="0.25">
      <c r="A5" s="267" t="s">
        <v>127</v>
      </c>
      <c r="B5" s="268"/>
      <c r="C5" s="268"/>
      <c r="D5" s="269"/>
    </row>
    <row r="6" spans="1:6" ht="34.5" customHeight="1" x14ac:dyDescent="0.25">
      <c r="A6" s="95" t="s">
        <v>31</v>
      </c>
      <c r="B6" s="96" t="s">
        <v>61</v>
      </c>
      <c r="C6" s="96" t="s">
        <v>62</v>
      </c>
      <c r="D6" s="96" t="s">
        <v>60</v>
      </c>
      <c r="E6" s="96" t="s">
        <v>79</v>
      </c>
      <c r="F6" s="96" t="s">
        <v>29</v>
      </c>
    </row>
    <row r="7" spans="1:6" x14ac:dyDescent="0.25">
      <c r="A7" s="99">
        <v>1</v>
      </c>
      <c r="B7" s="22"/>
      <c r="C7" s="22"/>
      <c r="D7" s="22"/>
      <c r="E7" s="35"/>
      <c r="F7" s="20" t="str">
        <f>IF(E7="","",IF(E7="SI","No cal documentació",IF(B7&gt;0,(CONCATENATE("2d_",'Valoració '!$D$7,"00",A7))," ")))</f>
        <v/>
      </c>
    </row>
    <row r="8" spans="1:6" x14ac:dyDescent="0.25">
      <c r="A8" s="99">
        <v>2</v>
      </c>
      <c r="B8" s="22"/>
      <c r="C8" s="22"/>
      <c r="D8" s="22"/>
      <c r="E8" s="35"/>
      <c r="F8" s="20" t="str">
        <f>IF(E8="","",IF(E8="SI","No cal documentació",IF(B8&gt;0,(CONCATENATE("2d_",'Valoració '!$D$7,"00",A8))," ")))</f>
        <v/>
      </c>
    </row>
    <row r="9" spans="1:6" x14ac:dyDescent="0.25">
      <c r="A9" s="99">
        <v>3</v>
      </c>
      <c r="B9" s="22"/>
      <c r="C9" s="22"/>
      <c r="D9" s="22"/>
      <c r="E9" s="35"/>
      <c r="F9" s="20" t="str">
        <f>IF(E9="","",IF(E9="SI","No cal documentació",IF(B9&gt;0,(CONCATENATE("2d_",'Valoració '!$D$7,"00",A9))," ")))</f>
        <v/>
      </c>
    </row>
    <row r="10" spans="1:6" x14ac:dyDescent="0.25">
      <c r="A10" s="99">
        <v>4</v>
      </c>
      <c r="B10" s="22"/>
      <c r="C10" s="22"/>
      <c r="D10" s="22"/>
      <c r="E10" s="35"/>
      <c r="F10" s="20" t="str">
        <f>IF(E10="","",IF(E10="SI","No cal documentació",IF(B10&gt;0,(CONCATENATE("2d_",'Valoració '!$D$7,"00",A10))," ")))</f>
        <v/>
      </c>
    </row>
    <row r="11" spans="1:6" x14ac:dyDescent="0.25">
      <c r="A11" s="99">
        <v>5</v>
      </c>
      <c r="B11" s="22"/>
      <c r="C11" s="22"/>
      <c r="D11" s="22"/>
      <c r="E11" s="35"/>
      <c r="F11" s="20" t="str">
        <f>IF(E11="","",IF(E11="SI","No cal documentació",IF(B11&gt;0,(CONCATENATE("2d_",'Valoració '!$D$7,"00",A11))," ")))</f>
        <v/>
      </c>
    </row>
    <row r="12" spans="1:6" x14ac:dyDescent="0.25">
      <c r="A12" s="99">
        <v>6</v>
      </c>
      <c r="B12" s="22"/>
      <c r="C12" s="22"/>
      <c r="D12" s="22"/>
      <c r="E12" s="35"/>
      <c r="F12" s="20" t="str">
        <f>IF(E12="","",IF(E12="SI","No cal documentació",IF(B12&gt;0,(CONCATENATE("2d_",'Valoració '!$D$7,"00",A12))," ")))</f>
        <v/>
      </c>
    </row>
    <row r="13" spans="1:6" x14ac:dyDescent="0.25">
      <c r="A13" s="99">
        <v>7</v>
      </c>
      <c r="B13" s="3"/>
      <c r="C13" s="3"/>
      <c r="D13" s="3"/>
      <c r="E13" s="35"/>
      <c r="F13" s="20" t="str">
        <f>IF(E13="","",IF(E13="SI","No cal documentació",IF(B13&gt;0,(CONCATENATE("2d_",'Valoració '!$D$7,"00",A13))," ")))</f>
        <v/>
      </c>
    </row>
    <row r="14" spans="1:6" x14ac:dyDescent="0.25">
      <c r="A14" s="99">
        <v>8</v>
      </c>
      <c r="B14" s="3"/>
      <c r="C14" s="3"/>
      <c r="D14" s="3"/>
      <c r="E14" s="35"/>
      <c r="F14" s="20" t="str">
        <f>IF(E14="","",IF(E14="SI","No cal documentació",IF(B14&gt;0,(CONCATENATE("2d_",'Valoració '!$D$7,"00",A14))," ")))</f>
        <v/>
      </c>
    </row>
    <row r="15" spans="1:6" x14ac:dyDescent="0.25">
      <c r="A15" s="99">
        <v>9</v>
      </c>
      <c r="B15" s="3"/>
      <c r="C15" s="3"/>
      <c r="D15" s="3"/>
      <c r="E15" s="35"/>
      <c r="F15" s="20" t="str">
        <f>IF(E15="","",IF(E15="SI","No cal documentació",IF(B15&gt;0,(CONCATENATE("2d_",'Valoració '!$D$7,"00",A15))," ")))</f>
        <v/>
      </c>
    </row>
    <row r="16" spans="1:6" x14ac:dyDescent="0.25">
      <c r="A16" s="99">
        <v>10</v>
      </c>
      <c r="B16" s="3"/>
      <c r="C16" s="3"/>
      <c r="D16" s="3"/>
      <c r="E16" s="35"/>
      <c r="F16" s="20" t="str">
        <f>IF(E16="","",IF(E16="SI","No cal documentació",IF(B16&gt;0,(CONCATENATE("2d_",'Valoració '!$D$7,"00",A16))," ")))</f>
        <v/>
      </c>
    </row>
    <row r="17" spans="1:6" x14ac:dyDescent="0.25">
      <c r="A17" s="99">
        <v>11</v>
      </c>
      <c r="B17" s="3"/>
      <c r="C17" s="3"/>
      <c r="D17" s="3"/>
      <c r="E17" s="35"/>
      <c r="F17" s="20" t="str">
        <f>IF(E17="","",IF(E17="SI","No cal documentació",IF(B17&gt;0,(CONCATENATE("2d_",'Valoració '!$D$7,"00",A17))," ")))</f>
        <v/>
      </c>
    </row>
    <row r="18" spans="1:6" x14ac:dyDescent="0.25">
      <c r="A18" s="99">
        <v>12</v>
      </c>
      <c r="B18" s="3"/>
      <c r="C18" s="3"/>
      <c r="D18" s="3"/>
      <c r="E18" s="35"/>
      <c r="F18" s="20" t="str">
        <f>IF(E18="","",IF(E18="SI","No cal documentació",IF(B18&gt;0,(CONCATENATE("2d_",'Valoració '!$D$7,"00",A18))," ")))</f>
        <v/>
      </c>
    </row>
    <row r="19" spans="1:6" x14ac:dyDescent="0.25">
      <c r="A19" s="99">
        <v>13</v>
      </c>
      <c r="B19" s="3"/>
      <c r="C19" s="3"/>
      <c r="D19" s="3"/>
      <c r="E19" s="35"/>
      <c r="F19" s="20" t="str">
        <f>IF(E19="","",IF(E19="SI","No cal documentació",IF(B19&gt;0,(CONCATENATE("2d_",'Valoració '!$D$7,"00",A19))," ")))</f>
        <v/>
      </c>
    </row>
    <row r="20" spans="1:6" x14ac:dyDescent="0.25">
      <c r="A20" s="99">
        <v>14</v>
      </c>
      <c r="B20" s="3"/>
      <c r="C20" s="3"/>
      <c r="D20" s="3"/>
      <c r="E20" s="35"/>
      <c r="F20" s="20" t="str">
        <f>IF(E20="","",IF(E20="SI","No cal documentació",IF(B20&gt;0,(CONCATENATE("2d_",'Valoració '!$D$7,"00",A20))," ")))</f>
        <v/>
      </c>
    </row>
    <row r="21" spans="1:6" x14ac:dyDescent="0.25">
      <c r="A21" s="99">
        <v>15</v>
      </c>
      <c r="B21" s="3"/>
      <c r="C21" s="3"/>
      <c r="D21" s="3"/>
      <c r="E21" s="35"/>
      <c r="F21" s="20" t="str">
        <f>IF(E21="","",IF(E21="SI","No cal documentació",IF(B21&gt;0,(CONCATENATE("2d_",'Valoració '!$D$7,"00",A21))," ")))</f>
        <v/>
      </c>
    </row>
    <row r="22" spans="1:6" x14ac:dyDescent="0.25">
      <c r="A22" s="99">
        <v>16</v>
      </c>
      <c r="B22" s="3"/>
      <c r="C22" s="3"/>
      <c r="D22" s="3"/>
      <c r="E22" s="35"/>
      <c r="F22" s="20" t="str">
        <f>IF(E22="","",IF(E22="SI","No cal documentació",IF(B22&gt;0,(CONCATENATE("2d_",'Valoració '!$D$7,"00",A22))," ")))</f>
        <v/>
      </c>
    </row>
    <row r="23" spans="1:6" x14ac:dyDescent="0.25">
      <c r="A23" s="99">
        <v>17</v>
      </c>
      <c r="B23" s="3"/>
      <c r="C23" s="3"/>
      <c r="D23" s="3"/>
      <c r="E23" s="35"/>
      <c r="F23" s="20" t="str">
        <f>IF(E23="","",IF(E23="SI","No cal documentació",IF(B23&gt;0,(CONCATENATE("2d_",'Valoració '!$D$7,"00",A23))," ")))</f>
        <v/>
      </c>
    </row>
    <row r="24" spans="1:6" x14ac:dyDescent="0.25">
      <c r="A24" s="99">
        <v>18</v>
      </c>
      <c r="B24" s="3"/>
      <c r="C24" s="3"/>
      <c r="D24" s="3"/>
      <c r="E24" s="35"/>
      <c r="F24" s="20" t="str">
        <f>IF(E24="","",IF(E24="SI","No cal documentació",IF(B24&gt;0,(CONCATENATE("2d_",'Valoració '!$D$7,"00",A24))," ")))</f>
        <v/>
      </c>
    </row>
    <row r="25" spans="1:6" x14ac:dyDescent="0.25">
      <c r="A25" s="99">
        <v>19</v>
      </c>
      <c r="B25" s="3"/>
      <c r="C25" s="3"/>
      <c r="D25" s="3"/>
      <c r="E25" s="35"/>
      <c r="F25" s="20" t="str">
        <f>IF(E25="","",IF(E25="SI","No cal documentació",IF(B25&gt;0,(CONCATENATE("2d_",'Valoració '!$D$7,"00",A25))," ")))</f>
        <v/>
      </c>
    </row>
    <row r="26" spans="1:6" x14ac:dyDescent="0.25">
      <c r="A26" s="99">
        <v>20</v>
      </c>
      <c r="B26" s="3"/>
      <c r="C26" s="3"/>
      <c r="D26" s="3"/>
      <c r="E26" s="35"/>
      <c r="F26" s="20" t="str">
        <f>IF(E26="","",IF(E26="SI","No cal documentació",IF(B26&gt;0,(CONCATENATE("2d_",'Valoració '!$D$7,"00",A26))," ")))</f>
        <v/>
      </c>
    </row>
    <row r="27" spans="1:6" x14ac:dyDescent="0.25">
      <c r="A27" s="99">
        <v>21</v>
      </c>
      <c r="B27" s="3"/>
      <c r="C27" s="3"/>
      <c r="D27" s="3"/>
      <c r="E27" s="35"/>
      <c r="F27" s="20" t="str">
        <f>IF(E27="","",IF(E27="SI","No cal documentació",IF(B27&gt;0,(CONCATENATE("2d_",'Valoració '!$D$7,"00",A27))," ")))</f>
        <v/>
      </c>
    </row>
    <row r="28" spans="1:6" x14ac:dyDescent="0.25">
      <c r="A28" s="99">
        <v>22</v>
      </c>
      <c r="B28" s="3"/>
      <c r="C28" s="3"/>
      <c r="D28" s="3"/>
      <c r="E28" s="35"/>
      <c r="F28" s="20" t="str">
        <f>IF(E28="","",IF(E28="SI","No cal documentació",IF(B28&gt;0,(CONCATENATE("2d_",'Valoració '!$D$7,"00",A28))," ")))</f>
        <v/>
      </c>
    </row>
    <row r="29" spans="1:6" x14ac:dyDescent="0.25">
      <c r="A29" s="99">
        <v>23</v>
      </c>
      <c r="B29" s="3"/>
      <c r="C29" s="3"/>
      <c r="D29" s="3"/>
      <c r="E29" s="35"/>
      <c r="F29" s="20" t="str">
        <f>IF(E29="","",IF(E29="SI","No cal documentació",IF(B29&gt;0,(CONCATENATE("2d_",'Valoració '!$D$7,"00",A29))," ")))</f>
        <v/>
      </c>
    </row>
    <row r="30" spans="1:6" x14ac:dyDescent="0.25">
      <c r="A30" s="99">
        <v>24</v>
      </c>
      <c r="B30" s="3"/>
      <c r="C30" s="3"/>
      <c r="D30" s="3"/>
      <c r="E30" s="35"/>
      <c r="F30" s="20" t="str">
        <f>IF(E30="","",IF(E30="SI","No cal documentació",IF(B30&gt;0,(CONCATENATE("2d_",'Valoració '!$D$7,"00",A30))," ")))</f>
        <v/>
      </c>
    </row>
    <row r="31" spans="1:6" x14ac:dyDescent="0.25">
      <c r="A31" s="99">
        <v>25</v>
      </c>
      <c r="B31" s="3"/>
      <c r="C31" s="3"/>
      <c r="D31" s="3"/>
      <c r="E31" s="35"/>
      <c r="F31" s="20" t="str">
        <f>IF(E31="","",IF(E31="SI","No cal documentació",IF(B31&gt;0,(CONCATENATE("2d_",'Valoració '!$D$7,"00",A31))," ")))</f>
        <v/>
      </c>
    </row>
    <row r="32" spans="1:6" x14ac:dyDescent="0.25">
      <c r="A32" s="99">
        <v>26</v>
      </c>
      <c r="B32" s="3"/>
      <c r="C32" s="3"/>
      <c r="D32" s="3"/>
      <c r="E32" s="35"/>
      <c r="F32" s="20" t="str">
        <f>IF(E32="","",IF(E32="SI","No cal documentació",IF(B32&gt;0,(CONCATENATE("2d_",'Valoració '!$D$7,"00",A32))," ")))</f>
        <v/>
      </c>
    </row>
    <row r="33" spans="1:6" x14ac:dyDescent="0.25">
      <c r="A33" s="99">
        <v>27</v>
      </c>
      <c r="B33" s="3"/>
      <c r="C33" s="3"/>
      <c r="D33" s="3"/>
      <c r="E33" s="35"/>
      <c r="F33" s="20" t="str">
        <f>IF(E33="","",IF(E33="SI","No cal documentació",IF(B33&gt;0,(CONCATENATE("2d_",'Valoració '!$D$7,"00",A33))," ")))</f>
        <v/>
      </c>
    </row>
    <row r="34" spans="1:6" x14ac:dyDescent="0.25">
      <c r="A34" s="99">
        <v>28</v>
      </c>
      <c r="B34" s="3"/>
      <c r="C34" s="3"/>
      <c r="D34" s="3"/>
      <c r="E34" s="35"/>
      <c r="F34" s="20" t="str">
        <f>IF(E34="","",IF(E34="SI","No cal documentació",IF(B34&gt;0,(CONCATENATE("2d_",'Valoració '!$D$7,"00",A34))," ")))</f>
        <v/>
      </c>
    </row>
    <row r="35" spans="1:6" x14ac:dyDescent="0.25">
      <c r="A35" s="99">
        <v>29</v>
      </c>
      <c r="B35" s="3"/>
      <c r="C35" s="3"/>
      <c r="D35" s="3"/>
      <c r="E35" s="35"/>
      <c r="F35" s="20" t="str">
        <f>IF(E35="","",IF(E35="SI","No cal documentació",IF(B35&gt;0,(CONCATENATE("2d_",'Valoració '!$D$7,"00",A35))," ")))</f>
        <v/>
      </c>
    </row>
    <row r="36" spans="1:6" x14ac:dyDescent="0.25">
      <c r="A36" s="99">
        <v>30</v>
      </c>
      <c r="B36" s="3"/>
      <c r="C36" s="3"/>
      <c r="D36" s="3"/>
      <c r="E36" s="35"/>
      <c r="F36" s="20" t="str">
        <f>IF(E36="","",IF(E36="SI","No cal documentació",IF(B36&gt;0,(CONCATENATE("2d_",'Valoració '!$D$7,"00",A36))," ")))</f>
        <v/>
      </c>
    </row>
    <row r="37" spans="1:6" x14ac:dyDescent="0.25">
      <c r="A37" s="99">
        <v>31</v>
      </c>
      <c r="B37" s="3"/>
      <c r="C37" s="3"/>
      <c r="D37" s="3"/>
      <c r="E37" s="35"/>
      <c r="F37" s="20" t="str">
        <f>IF(E37="","",IF(E37="SI","No cal documentació",IF(B37&gt;0,(CONCATENATE("2d_",'Valoració '!$D$7,"00",A37))," ")))</f>
        <v/>
      </c>
    </row>
    <row r="38" spans="1:6" x14ac:dyDescent="0.25">
      <c r="A38" s="99">
        <v>32</v>
      </c>
      <c r="B38" s="3"/>
      <c r="C38" s="3"/>
      <c r="D38" s="3"/>
      <c r="E38" s="35"/>
      <c r="F38" s="20" t="str">
        <f>IF(E38="","",IF(E38="SI","No cal documentació",IF(B38&gt;0,(CONCATENATE("2d_",'Valoració '!$D$7,"00",A38))," ")))</f>
        <v/>
      </c>
    </row>
    <row r="39" spans="1:6" x14ac:dyDescent="0.25">
      <c r="A39" s="99">
        <v>33</v>
      </c>
      <c r="B39" s="3"/>
      <c r="C39" s="3"/>
      <c r="D39" s="3"/>
      <c r="E39" s="35"/>
      <c r="F39" s="20" t="str">
        <f>IF(E39="","",IF(E39="SI","No cal documentació",IF(B39&gt;0,(CONCATENATE("2d_",'Valoració '!$D$7,"00",A39))," ")))</f>
        <v/>
      </c>
    </row>
    <row r="40" spans="1:6" x14ac:dyDescent="0.25">
      <c r="A40" s="99">
        <v>34</v>
      </c>
      <c r="B40" s="3"/>
      <c r="C40" s="3"/>
      <c r="D40" s="3"/>
      <c r="E40" s="35"/>
      <c r="F40" s="20" t="str">
        <f>IF(E40="","",IF(E40="SI","No cal documentació",IF(B40&gt;0,(CONCATENATE("2d_",'Valoració '!$D$7,"00",A40))," ")))</f>
        <v/>
      </c>
    </row>
    <row r="41" spans="1:6" x14ac:dyDescent="0.25">
      <c r="A41" s="99">
        <v>35</v>
      </c>
      <c r="B41" s="3"/>
      <c r="C41" s="3"/>
      <c r="D41" s="3"/>
      <c r="E41" s="35"/>
      <c r="F41" s="20" t="str">
        <f>IF(E41="","",IF(E41="SI","No cal documentació",IF(B41&gt;0,(CONCATENATE("2d_",'Valoració '!$D$7,"00",A41))," ")))</f>
        <v/>
      </c>
    </row>
    <row r="42" spans="1:6" x14ac:dyDescent="0.25">
      <c r="A42" s="99">
        <v>36</v>
      </c>
      <c r="B42" s="3"/>
      <c r="C42" s="3"/>
      <c r="D42" s="3"/>
      <c r="E42" s="35"/>
      <c r="F42" s="20" t="str">
        <f>IF(E42="","",IF(E42="SI","No cal documentació",IF(B42&gt;0,(CONCATENATE("2d_",'Valoració '!$D$7,"00",A42))," ")))</f>
        <v/>
      </c>
    </row>
    <row r="43" spans="1:6" x14ac:dyDescent="0.25">
      <c r="A43" s="99">
        <v>37</v>
      </c>
      <c r="B43" s="3"/>
      <c r="C43" s="3"/>
      <c r="D43" s="3"/>
      <c r="E43" s="35"/>
      <c r="F43" s="20" t="str">
        <f>IF(E43="","",IF(E43="SI","No cal documentació",IF(B43&gt;0,(CONCATENATE("2d_",'Valoració '!$D$7,"00",A43))," ")))</f>
        <v/>
      </c>
    </row>
    <row r="44" spans="1:6" x14ac:dyDescent="0.25">
      <c r="A44" s="99">
        <v>38</v>
      </c>
      <c r="B44" s="3"/>
      <c r="C44" s="3"/>
      <c r="D44" s="3"/>
      <c r="E44" s="35"/>
      <c r="F44" s="20" t="str">
        <f>IF(E44="","",IF(E44="SI","No cal documentació",IF(B44&gt;0,(CONCATENATE("2d_",'Valoració '!$D$7,"00",A44))," ")))</f>
        <v/>
      </c>
    </row>
    <row r="45" spans="1:6" x14ac:dyDescent="0.25">
      <c r="A45" s="99">
        <v>39</v>
      </c>
      <c r="B45" s="3"/>
      <c r="C45" s="3"/>
      <c r="D45" s="3"/>
      <c r="E45" s="35"/>
      <c r="F45" s="20" t="str">
        <f>IF(E45="","",IF(E45="SI","No cal documentació",IF(B45&gt;0,(CONCATENATE("2d_",'Valoració '!$D$7,"00",A45))," ")))</f>
        <v/>
      </c>
    </row>
    <row r="46" spans="1:6" x14ac:dyDescent="0.25">
      <c r="A46" s="99">
        <v>40</v>
      </c>
      <c r="B46" s="3"/>
      <c r="C46" s="3"/>
      <c r="D46" s="3"/>
      <c r="E46" s="35"/>
      <c r="F46" s="20" t="str">
        <f>IF(E46="","",IF(E46="SI","No cal documentació",IF(B46&gt;0,(CONCATENATE("2d_",'Valoració '!$D$7,"00",A46))," ")))</f>
        <v/>
      </c>
    </row>
    <row r="47" spans="1:6" x14ac:dyDescent="0.25">
      <c r="A47" s="99">
        <v>41</v>
      </c>
      <c r="B47" s="3"/>
      <c r="C47" s="3"/>
      <c r="D47" s="3"/>
      <c r="E47" s="35"/>
      <c r="F47" s="20" t="str">
        <f>IF(E47="","",IF(E47="SI","No cal documentació",IF(B47&gt;0,(CONCATENATE("2d_",'Valoració '!$D$7,"00",A47))," ")))</f>
        <v/>
      </c>
    </row>
    <row r="48" spans="1:6" x14ac:dyDescent="0.25">
      <c r="A48" s="99">
        <v>42</v>
      </c>
      <c r="B48" s="3"/>
      <c r="C48" s="3"/>
      <c r="D48" s="3"/>
      <c r="E48" s="35"/>
      <c r="F48" s="20" t="str">
        <f>IF(E48="","",IF(E48="SI","No cal documentació",IF(B48&gt;0,(CONCATENATE("2d_",'Valoració '!$D$7,"00",A48))," ")))</f>
        <v/>
      </c>
    </row>
    <row r="49" spans="1:6" x14ac:dyDescent="0.25">
      <c r="A49" s="99">
        <v>43</v>
      </c>
      <c r="B49" s="3"/>
      <c r="C49" s="3"/>
      <c r="D49" s="3"/>
      <c r="E49" s="35"/>
      <c r="F49" s="20" t="str">
        <f>IF(E49="","",IF(E49="SI","No cal documentació",IF(B49&gt;0,(CONCATENATE("2d_",'Valoració '!$D$7,"00",A49))," ")))</f>
        <v/>
      </c>
    </row>
    <row r="50" spans="1:6" x14ac:dyDescent="0.25">
      <c r="A50" s="99">
        <v>44</v>
      </c>
      <c r="B50" s="3"/>
      <c r="C50" s="3"/>
      <c r="D50" s="3"/>
      <c r="E50" s="35"/>
      <c r="F50" s="20" t="str">
        <f>IF(E50="","",IF(E50="SI","No cal documentació",IF(B50&gt;0,(CONCATENATE("2d_",'Valoració '!$D$7,"00",A50))," ")))</f>
        <v/>
      </c>
    </row>
    <row r="51" spans="1:6" x14ac:dyDescent="0.25">
      <c r="A51" s="99">
        <v>45</v>
      </c>
      <c r="B51" s="3"/>
      <c r="C51" s="3"/>
      <c r="D51" s="3"/>
      <c r="E51" s="35"/>
      <c r="F51" s="20" t="str">
        <f>IF(E51="","",IF(E51="SI","No cal documentació",IF(B51&gt;0,(CONCATENATE("2d_",'Valoració '!$D$7,"00",A51))," ")))</f>
        <v/>
      </c>
    </row>
    <row r="52" spans="1:6" x14ac:dyDescent="0.25">
      <c r="A52" s="99">
        <v>46</v>
      </c>
      <c r="B52" s="3"/>
      <c r="C52" s="3"/>
      <c r="D52" s="3"/>
      <c r="E52" s="35"/>
      <c r="F52" s="20" t="str">
        <f>IF(E52="","",IF(E52="SI","No cal documentació",IF(B52&gt;0,(CONCATENATE("2d_",'Valoració '!$D$7,"00",A52))," ")))</f>
        <v/>
      </c>
    </row>
    <row r="53" spans="1:6" x14ac:dyDescent="0.25">
      <c r="A53" s="99">
        <v>47</v>
      </c>
      <c r="B53" s="3"/>
      <c r="C53" s="3"/>
      <c r="D53" s="3"/>
      <c r="E53" s="35"/>
      <c r="F53" s="20" t="str">
        <f>IF(E53="","",IF(E53="SI","No cal documentació",IF(B53&gt;0,(CONCATENATE("2d_",'Valoració '!$D$7,"00",A53))," ")))</f>
        <v/>
      </c>
    </row>
    <row r="54" spans="1:6" x14ac:dyDescent="0.25">
      <c r="A54" s="99">
        <v>48</v>
      </c>
      <c r="B54" s="3"/>
      <c r="C54" s="3"/>
      <c r="D54" s="3"/>
      <c r="E54" s="35"/>
      <c r="F54" s="20" t="str">
        <f>IF(E54="","",IF(E54="SI","No cal documentació",IF(B54&gt;0,(CONCATENATE("2d_",'Valoració '!$D$7,"00",A54))," ")))</f>
        <v/>
      </c>
    </row>
    <row r="55" spans="1:6" x14ac:dyDescent="0.25">
      <c r="A55" s="99">
        <v>49</v>
      </c>
      <c r="B55" s="3"/>
      <c r="C55" s="3"/>
      <c r="D55" s="3"/>
      <c r="E55" s="35"/>
      <c r="F55" s="20" t="str">
        <f>IF(E55="","",IF(E55="SI","No cal documentació",IF(B55&gt;0,(CONCATENATE("2d_",'Valoració '!$D$7,"00",A55))," ")))</f>
        <v/>
      </c>
    </row>
    <row r="56" spans="1:6" x14ac:dyDescent="0.25">
      <c r="A56" s="99">
        <v>50</v>
      </c>
      <c r="B56" s="3"/>
      <c r="C56" s="3"/>
      <c r="D56" s="3"/>
      <c r="E56" s="35"/>
      <c r="F56" s="20" t="str">
        <f>IF(E56="","",IF(E56="SI","No cal documentació",IF(B56&gt;0,(CONCATENATE("2d_",'Valoració '!$D$7,"00",A56))," ")))</f>
        <v/>
      </c>
    </row>
    <row r="57" spans="1:6" x14ac:dyDescent="0.25">
      <c r="A57" s="99">
        <v>51</v>
      </c>
      <c r="B57" s="3"/>
      <c r="C57" s="3"/>
      <c r="D57" s="3"/>
      <c r="E57" s="35"/>
      <c r="F57" s="20" t="str">
        <f>IF(E57="","",IF(E57="SI","No cal documentació",IF(B57&gt;0,(CONCATENATE("2d_",'Valoració '!$D$7,"00",A57))," ")))</f>
        <v/>
      </c>
    </row>
    <row r="58" spans="1:6" x14ac:dyDescent="0.25">
      <c r="A58" s="99">
        <v>52</v>
      </c>
      <c r="B58" s="3"/>
      <c r="C58" s="3"/>
      <c r="D58" s="3"/>
      <c r="E58" s="35"/>
      <c r="F58" s="20" t="str">
        <f>IF(E58="","",IF(E58="SI","No cal documentació",IF(B58&gt;0,(CONCATENATE("2d_",'Valoració '!$D$7,"00",A58))," ")))</f>
        <v/>
      </c>
    </row>
    <row r="59" spans="1:6" x14ac:dyDescent="0.25">
      <c r="A59" s="99">
        <v>53</v>
      </c>
      <c r="B59" s="3"/>
      <c r="C59" s="3"/>
      <c r="D59" s="3"/>
      <c r="E59" s="35"/>
      <c r="F59" s="20" t="str">
        <f>IF(E59="","",IF(E59="SI","No cal documentació",IF(B59&gt;0,(CONCATENATE("2d_",'Valoració '!$D$7,"00",A59))," ")))</f>
        <v/>
      </c>
    </row>
    <row r="60" spans="1:6" x14ac:dyDescent="0.25">
      <c r="A60" s="99">
        <v>54</v>
      </c>
      <c r="B60" s="3"/>
      <c r="C60" s="3"/>
      <c r="D60" s="3"/>
      <c r="E60" s="35"/>
      <c r="F60" s="20" t="str">
        <f>IF(E60="","",IF(E60="SI","No cal documentació",IF(B60&gt;0,(CONCATENATE("2d_",'Valoració '!$D$7,"00",A60))," ")))</f>
        <v/>
      </c>
    </row>
    <row r="61" spans="1:6" x14ac:dyDescent="0.25">
      <c r="A61" s="99">
        <v>55</v>
      </c>
      <c r="B61" s="3"/>
      <c r="C61" s="3"/>
      <c r="D61" s="3"/>
      <c r="E61" s="35"/>
      <c r="F61" s="20" t="str">
        <f>IF(E61="","",IF(E61="SI","No cal documentació",IF(B61&gt;0,(CONCATENATE("2d_",'Valoració '!$D$7,"00",A61))," ")))</f>
        <v/>
      </c>
    </row>
    <row r="62" spans="1:6" x14ac:dyDescent="0.25">
      <c r="A62" s="99">
        <v>56</v>
      </c>
      <c r="B62" s="3"/>
      <c r="C62" s="3"/>
      <c r="D62" s="3"/>
      <c r="E62" s="35"/>
      <c r="F62" s="20" t="str">
        <f>IF(E62="","",IF(E62="SI","No cal documentació",IF(B62&gt;0,(CONCATENATE("2d_",'Valoració '!$D$7,"00",A62))," ")))</f>
        <v/>
      </c>
    </row>
    <row r="63" spans="1:6" x14ac:dyDescent="0.25">
      <c r="A63" s="99">
        <v>57</v>
      </c>
      <c r="B63" s="3"/>
      <c r="C63" s="3"/>
      <c r="D63" s="3"/>
      <c r="E63" s="35"/>
      <c r="F63" s="20" t="str">
        <f>IF(E63="","",IF(E63="SI","No cal documentació",IF(B63&gt;0,(CONCATENATE("2d_",'Valoració '!$D$7,"00",A63))," ")))</f>
        <v/>
      </c>
    </row>
    <row r="64" spans="1:6" x14ac:dyDescent="0.25">
      <c r="A64" s="99">
        <v>58</v>
      </c>
      <c r="B64" s="3"/>
      <c r="C64" s="3"/>
      <c r="D64" s="3"/>
      <c r="E64" s="35"/>
      <c r="F64" s="20" t="str">
        <f>IF(E64="","",IF(E64="SI","No cal documentació",IF(B64&gt;0,(CONCATENATE("2d_",'Valoració '!$D$7,"00",A64))," ")))</f>
        <v/>
      </c>
    </row>
    <row r="65" spans="1:6" x14ac:dyDescent="0.25">
      <c r="A65" s="99">
        <v>59</v>
      </c>
      <c r="B65" s="3"/>
      <c r="C65" s="3"/>
      <c r="D65" s="3"/>
      <c r="E65" s="35"/>
      <c r="F65" s="20" t="str">
        <f>IF(E65="","",IF(E65="SI","No cal documentació",IF(B65&gt;0,(CONCATENATE("2d_",'Valoració '!$D$7,"00",A65))," ")))</f>
        <v/>
      </c>
    </row>
    <row r="66" spans="1:6" x14ac:dyDescent="0.25">
      <c r="A66" s="99">
        <v>60</v>
      </c>
      <c r="B66" s="3"/>
      <c r="C66" s="3"/>
      <c r="D66" s="3"/>
      <c r="E66" s="35"/>
      <c r="F66" s="20" t="str">
        <f>IF(E66="","",IF(E66="SI","No cal documentació",IF(B66&gt;0,(CONCATENATE("2d_",'Valoració '!$D$7,"00",A66))," ")))</f>
        <v/>
      </c>
    </row>
    <row r="67" spans="1:6" x14ac:dyDescent="0.25">
      <c r="A67" s="99">
        <v>61</v>
      </c>
      <c r="B67" s="3"/>
      <c r="C67" s="3"/>
      <c r="D67" s="3"/>
      <c r="E67" s="35"/>
      <c r="F67" s="20" t="str">
        <f>IF(E67="","",IF(E67="SI","No cal documentació",IF(B67&gt;0,(CONCATENATE("2d_",'Valoració '!$D$7,"00",A67))," ")))</f>
        <v/>
      </c>
    </row>
    <row r="68" spans="1:6" x14ac:dyDescent="0.25">
      <c r="A68" s="99">
        <v>62</v>
      </c>
      <c r="B68" s="3"/>
      <c r="C68" s="3"/>
      <c r="D68" s="3"/>
      <c r="E68" s="35"/>
      <c r="F68" s="20" t="str">
        <f>IF(E68="","",IF(E68="SI","No cal documentació",IF(B68&gt;0,(CONCATENATE("2d_",'Valoració '!$D$7,"00",A68))," ")))</f>
        <v/>
      </c>
    </row>
    <row r="69" spans="1:6" x14ac:dyDescent="0.25">
      <c r="A69" s="99">
        <v>63</v>
      </c>
      <c r="B69" s="3"/>
      <c r="C69" s="3"/>
      <c r="D69" s="3"/>
      <c r="E69" s="35"/>
      <c r="F69" s="20" t="str">
        <f>IF(E69="","",IF(E69="SI","No cal documentació",IF(B69&gt;0,(CONCATENATE("2d_",'Valoració '!$D$7,"00",A69))," ")))</f>
        <v/>
      </c>
    </row>
    <row r="70" spans="1:6" x14ac:dyDescent="0.25">
      <c r="A70" s="99">
        <v>64</v>
      </c>
      <c r="B70" s="3"/>
      <c r="C70" s="3"/>
      <c r="D70" s="3"/>
      <c r="E70" s="35"/>
      <c r="F70" s="20" t="str">
        <f>IF(E70="","",IF(E70="SI","No cal documentació",IF(B70&gt;0,(CONCATENATE("2d_",'Valoració '!$D$7,"00",A70))," ")))</f>
        <v/>
      </c>
    </row>
    <row r="71" spans="1:6" x14ac:dyDescent="0.25">
      <c r="A71" s="99">
        <v>65</v>
      </c>
      <c r="B71" s="3"/>
      <c r="C71" s="3"/>
      <c r="D71" s="3"/>
      <c r="E71" s="35"/>
      <c r="F71" s="20" t="str">
        <f>IF(E71="","",IF(E71="SI","No cal documentació",IF(B71&gt;0,(CONCATENATE("2d_",'Valoració '!$D$7,"00",A71))," ")))</f>
        <v/>
      </c>
    </row>
    <row r="72" spans="1:6" x14ac:dyDescent="0.25">
      <c r="A72" s="99">
        <v>66</v>
      </c>
      <c r="B72" s="3"/>
      <c r="C72" s="3"/>
      <c r="D72" s="3"/>
      <c r="E72" s="35"/>
      <c r="F72" s="20" t="str">
        <f>IF(E72="","",IF(E72="SI","No cal documentació",IF(B72&gt;0,(CONCATENATE("2d_",'Valoració '!$D$7,"00",A72))," ")))</f>
        <v/>
      </c>
    </row>
    <row r="73" spans="1:6" x14ac:dyDescent="0.25">
      <c r="A73" s="99">
        <v>67</v>
      </c>
      <c r="B73" s="3"/>
      <c r="C73" s="3"/>
      <c r="D73" s="3"/>
      <c r="E73" s="35"/>
      <c r="F73" s="20" t="str">
        <f>IF(E73="","",IF(E73="SI","No cal documentació",IF(B73&gt;0,(CONCATENATE("2d_",'Valoració '!$D$7,"00",A73))," ")))</f>
        <v/>
      </c>
    </row>
    <row r="74" spans="1:6" x14ac:dyDescent="0.25">
      <c r="A74" s="99">
        <v>68</v>
      </c>
      <c r="B74" s="3"/>
      <c r="C74" s="3"/>
      <c r="D74" s="3"/>
      <c r="E74" s="35"/>
      <c r="F74" s="20" t="str">
        <f>IF(E74="","",IF(E74="SI","No cal documentació",IF(B74&gt;0,(CONCATENATE("2d_",'Valoració '!$D$7,"00",A74))," ")))</f>
        <v/>
      </c>
    </row>
    <row r="75" spans="1:6" x14ac:dyDescent="0.25">
      <c r="A75" s="99">
        <v>69</v>
      </c>
      <c r="B75" s="3"/>
      <c r="C75" s="3"/>
      <c r="D75" s="3"/>
      <c r="E75" s="35"/>
      <c r="F75" s="20" t="str">
        <f>IF(E75="","",IF(E75="SI","No cal documentació",IF(B75&gt;0,(CONCATENATE("2d_",'Valoració '!$D$7,"00",A75))," ")))</f>
        <v/>
      </c>
    </row>
    <row r="76" spans="1:6" x14ac:dyDescent="0.25">
      <c r="A76" s="99">
        <v>70</v>
      </c>
      <c r="B76" s="3"/>
      <c r="C76" s="3"/>
      <c r="D76" s="3"/>
      <c r="E76" s="35"/>
      <c r="F76" s="20" t="str">
        <f>IF(E76="","",IF(E76="SI","No cal documentació",IF(B76&gt;0,(CONCATENATE("2d_",'Valoració '!$D$7,"00",A76))," ")))</f>
        <v/>
      </c>
    </row>
    <row r="77" spans="1:6" x14ac:dyDescent="0.25">
      <c r="A77" s="99">
        <v>71</v>
      </c>
      <c r="B77" s="3"/>
      <c r="C77" s="3"/>
      <c r="D77" s="3"/>
      <c r="E77" s="35"/>
      <c r="F77" s="20" t="str">
        <f>IF(E77="","",IF(E77="SI","No cal documentació",IF(B77&gt;0,(CONCATENATE("2d_",'Valoració '!$D$7,"00",A77))," ")))</f>
        <v/>
      </c>
    </row>
    <row r="78" spans="1:6" x14ac:dyDescent="0.25">
      <c r="A78" s="99">
        <v>72</v>
      </c>
      <c r="B78" s="3"/>
      <c r="C78" s="3"/>
      <c r="D78" s="3"/>
      <c r="E78" s="35"/>
      <c r="F78" s="20" t="str">
        <f>IF(E78="","",IF(E78="SI","No cal documentació",IF(B78&gt;0,(CONCATENATE("2d_",'Valoració '!$D$7,"00",A78))," ")))</f>
        <v/>
      </c>
    </row>
    <row r="79" spans="1:6" x14ac:dyDescent="0.25">
      <c r="A79" s="99">
        <v>73</v>
      </c>
      <c r="B79" s="3"/>
      <c r="C79" s="3"/>
      <c r="D79" s="3"/>
      <c r="E79" s="35"/>
      <c r="F79" s="20" t="str">
        <f>IF(E79="","",IF(E79="SI","No cal documentació",IF(B79&gt;0,(CONCATENATE("2d_",'Valoració '!$D$7,"00",A79))," ")))</f>
        <v/>
      </c>
    </row>
    <row r="80" spans="1:6" x14ac:dyDescent="0.25">
      <c r="A80" s="99">
        <v>74</v>
      </c>
      <c r="B80" s="3"/>
      <c r="C80" s="3"/>
      <c r="D80" s="3"/>
      <c r="E80" s="35"/>
      <c r="F80" s="20" t="str">
        <f>IF(E80="","",IF(E80="SI","No cal documentació",IF(B80&gt;0,(CONCATENATE("2d_",'Valoració '!$D$7,"00",A80))," ")))</f>
        <v/>
      </c>
    </row>
    <row r="81" spans="1:6" x14ac:dyDescent="0.25">
      <c r="A81" s="99">
        <v>75</v>
      </c>
      <c r="B81" s="3"/>
      <c r="C81" s="3"/>
      <c r="D81" s="3"/>
      <c r="E81" s="35"/>
      <c r="F81" s="20" t="str">
        <f>IF(E81="","",IF(E81="SI","No cal documentació",IF(B81&gt;0,(CONCATENATE("2d_",'Valoració '!$D$7,"00",A81))," ")))</f>
        <v/>
      </c>
    </row>
    <row r="82" spans="1:6" x14ac:dyDescent="0.25">
      <c r="A82" s="99">
        <v>76</v>
      </c>
      <c r="B82" s="3"/>
      <c r="C82" s="3"/>
      <c r="D82" s="3"/>
      <c r="E82" s="35"/>
      <c r="F82" s="20" t="str">
        <f>IF(E82="","",IF(E82="SI","No cal documentació",IF(B82&gt;0,(CONCATENATE("2d_",'Valoració '!$D$7,"00",A82))," ")))</f>
        <v/>
      </c>
    </row>
    <row r="83" spans="1:6" x14ac:dyDescent="0.25">
      <c r="A83" s="99">
        <v>77</v>
      </c>
      <c r="B83" s="3"/>
      <c r="C83" s="3"/>
      <c r="D83" s="3"/>
      <c r="E83" s="35"/>
      <c r="F83" s="20" t="str">
        <f>IF(E83="","",IF(E83="SI","No cal documentació",IF(B83&gt;0,(CONCATENATE("2d_",'Valoració '!$D$7,"00",A83))," ")))</f>
        <v/>
      </c>
    </row>
    <row r="84" spans="1:6" x14ac:dyDescent="0.25">
      <c r="A84" s="99">
        <v>78</v>
      </c>
      <c r="B84" s="3"/>
      <c r="C84" s="3"/>
      <c r="D84" s="3"/>
      <c r="E84" s="35"/>
      <c r="F84" s="20" t="str">
        <f>IF(E84="","",IF(E84="SI","No cal documentació",IF(B84&gt;0,(CONCATENATE("2d_",'Valoració '!$D$7,"00",A84))," ")))</f>
        <v/>
      </c>
    </row>
    <row r="85" spans="1:6" x14ac:dyDescent="0.25">
      <c r="A85" s="99">
        <v>79</v>
      </c>
      <c r="B85" s="3"/>
      <c r="C85" s="3"/>
      <c r="D85" s="3"/>
      <c r="E85" s="35"/>
      <c r="F85" s="20" t="str">
        <f>IF(E85="","",IF(E85="SI","No cal documentació",IF(B85&gt;0,(CONCATENATE("2d_",'Valoració '!$D$7,"00",A85))," ")))</f>
        <v/>
      </c>
    </row>
    <row r="86" spans="1:6" x14ac:dyDescent="0.25">
      <c r="A86" s="99">
        <v>80</v>
      </c>
      <c r="B86" s="3"/>
      <c r="C86" s="3"/>
      <c r="D86" s="3"/>
      <c r="E86" s="35"/>
      <c r="F86" s="20" t="str">
        <f>IF(E86="","",IF(E86="SI","No cal documentació",IF(B86&gt;0,(CONCATENATE("2d_",'Valoració '!$D$7,"00",A86))," ")))</f>
        <v/>
      </c>
    </row>
    <row r="87" spans="1:6" x14ac:dyDescent="0.25">
      <c r="A87" s="99">
        <v>81</v>
      </c>
      <c r="B87" s="3"/>
      <c r="C87" s="3"/>
      <c r="D87" s="3"/>
      <c r="E87" s="35"/>
      <c r="F87" s="20" t="str">
        <f>IF(E87="","",IF(E87="SI","No cal documentació",IF(B87&gt;0,(CONCATENATE("2d_",'Valoració '!$D$7,"00",A87))," ")))</f>
        <v/>
      </c>
    </row>
    <row r="88" spans="1:6" x14ac:dyDescent="0.25">
      <c r="A88" s="99">
        <v>82</v>
      </c>
      <c r="B88" s="3"/>
      <c r="C88" s="3"/>
      <c r="D88" s="3"/>
      <c r="E88" s="35"/>
      <c r="F88" s="20" t="str">
        <f>IF(E88="","",IF(E88="SI","No cal documentació",IF(B88&gt;0,(CONCATENATE("2d_",'Valoració '!$D$7,"00",A88))," ")))</f>
        <v/>
      </c>
    </row>
    <row r="89" spans="1:6" x14ac:dyDescent="0.25">
      <c r="A89" s="99">
        <v>83</v>
      </c>
      <c r="B89" s="3"/>
      <c r="C89" s="3"/>
      <c r="D89" s="3"/>
      <c r="E89" s="35"/>
      <c r="F89" s="20" t="str">
        <f>IF(E89="","",IF(E89="SI","No cal documentació",IF(B89&gt;0,(CONCATENATE("2d_",'Valoració '!$D$7,"00",A89))," ")))</f>
        <v/>
      </c>
    </row>
    <row r="90" spans="1:6" x14ac:dyDescent="0.25">
      <c r="A90" s="99">
        <v>84</v>
      </c>
      <c r="B90" s="3"/>
      <c r="C90" s="3"/>
      <c r="D90" s="3"/>
      <c r="E90" s="35"/>
      <c r="F90" s="20" t="str">
        <f>IF(E90="","",IF(E90="SI","No cal documentació",IF(B90&gt;0,(CONCATENATE("2d_",'Valoració '!$D$7,"00",A90))," ")))</f>
        <v/>
      </c>
    </row>
    <row r="91" spans="1:6" x14ac:dyDescent="0.25">
      <c r="A91" s="99">
        <v>85</v>
      </c>
      <c r="B91" s="3"/>
      <c r="C91" s="3"/>
      <c r="D91" s="3"/>
      <c r="E91" s="35"/>
      <c r="F91" s="20" t="str">
        <f>IF(E91="","",IF(E91="SI","No cal documentació",IF(B91&gt;0,(CONCATENATE("2d_",'Valoració '!$D$7,"00",A91))," ")))</f>
        <v/>
      </c>
    </row>
    <row r="92" spans="1:6" x14ac:dyDescent="0.25">
      <c r="A92" s="99">
        <v>86</v>
      </c>
      <c r="B92" s="3"/>
      <c r="C92" s="3"/>
      <c r="D92" s="3"/>
      <c r="E92" s="35"/>
      <c r="F92" s="20" t="str">
        <f>IF(E92="","",IF(E92="SI","No cal documentació",IF(B92&gt;0,(CONCATENATE("2d_",'Valoració '!$D$7,"00",A92))," ")))</f>
        <v/>
      </c>
    </row>
    <row r="93" spans="1:6" x14ac:dyDescent="0.25">
      <c r="A93" s="99">
        <v>87</v>
      </c>
      <c r="B93" s="3"/>
      <c r="C93" s="3"/>
      <c r="D93" s="3"/>
      <c r="E93" s="35"/>
      <c r="F93" s="20" t="str">
        <f>IF(E93="","",IF(E93="SI","No cal documentació",IF(B93&gt;0,(CONCATENATE("2d_",'Valoració '!$D$7,"00",A93))," ")))</f>
        <v/>
      </c>
    </row>
    <row r="94" spans="1:6" x14ac:dyDescent="0.25">
      <c r="A94" s="99">
        <v>88</v>
      </c>
      <c r="B94" s="3"/>
      <c r="C94" s="3"/>
      <c r="D94" s="3"/>
      <c r="E94" s="35"/>
      <c r="F94" s="20" t="str">
        <f>IF(E94="","",IF(E94="SI","No cal documentació",IF(B94&gt;0,(CONCATENATE("2d_",'Valoració '!$D$7,"00",A94))," ")))</f>
        <v/>
      </c>
    </row>
    <row r="95" spans="1:6" x14ac:dyDescent="0.25">
      <c r="A95" s="99">
        <v>89</v>
      </c>
      <c r="B95" s="3"/>
      <c r="C95" s="3"/>
      <c r="D95" s="3"/>
      <c r="E95" s="35"/>
      <c r="F95" s="20" t="str">
        <f>IF(E95="","",IF(E95="SI","No cal documentació",IF(B95&gt;0,(CONCATENATE("2d_",'Valoració '!$D$7,"00",A95))," ")))</f>
        <v/>
      </c>
    </row>
    <row r="96" spans="1:6" x14ac:dyDescent="0.25">
      <c r="A96" s="99">
        <v>90</v>
      </c>
      <c r="B96" s="3"/>
      <c r="C96" s="3"/>
      <c r="D96" s="3"/>
      <c r="E96" s="35"/>
      <c r="F96" s="20" t="str">
        <f>IF(E96="","",IF(E96="SI","No cal documentació",IF(B96&gt;0,(CONCATENATE("2d_",'Valoració '!$D$7,"00",A96))," ")))</f>
        <v/>
      </c>
    </row>
    <row r="97" spans="1:6" x14ac:dyDescent="0.25">
      <c r="A97" s="99">
        <v>91</v>
      </c>
      <c r="B97" s="3"/>
      <c r="C97" s="3"/>
      <c r="D97" s="3"/>
      <c r="E97" s="35"/>
      <c r="F97" s="20" t="str">
        <f>IF(E97="","",IF(E97="SI","No cal documentació",IF(B97&gt;0,(CONCATENATE("2d_",'Valoració '!$D$7,"00",A97))," ")))</f>
        <v/>
      </c>
    </row>
    <row r="98" spans="1:6" x14ac:dyDescent="0.25">
      <c r="A98" s="99">
        <v>92</v>
      </c>
      <c r="B98" s="3"/>
      <c r="C98" s="3"/>
      <c r="D98" s="3"/>
      <c r="E98" s="35"/>
      <c r="F98" s="20" t="str">
        <f>IF(E98="","",IF(E98="SI","No cal documentació",IF(B98&gt;0,(CONCATENATE("2d_",'Valoració '!$D$7,"00",A98))," ")))</f>
        <v/>
      </c>
    </row>
    <row r="99" spans="1:6" x14ac:dyDescent="0.25">
      <c r="A99" s="99">
        <v>93</v>
      </c>
      <c r="B99" s="3"/>
      <c r="C99" s="3"/>
      <c r="D99" s="3"/>
      <c r="E99" s="35"/>
      <c r="F99" s="20" t="str">
        <f>IF(E99="","",IF(E99="SI","No cal documentació",IF(B99&gt;0,(CONCATENATE("2d_",'Valoració '!$D$7,"00",A99))," ")))</f>
        <v/>
      </c>
    </row>
    <row r="100" spans="1:6" x14ac:dyDescent="0.25">
      <c r="A100" s="99">
        <v>94</v>
      </c>
      <c r="B100" s="3"/>
      <c r="C100" s="3"/>
      <c r="D100" s="3"/>
      <c r="E100" s="35"/>
      <c r="F100" s="20" t="str">
        <f>IF(E100="","",IF(E100="SI","No cal documentació",IF(B100&gt;0,(CONCATENATE("2d_",'Valoració '!$D$7,"00",A100))," ")))</f>
        <v/>
      </c>
    </row>
    <row r="101" spans="1:6" x14ac:dyDescent="0.25">
      <c r="A101" s="99">
        <v>95</v>
      </c>
      <c r="B101" s="3"/>
      <c r="C101" s="3"/>
      <c r="D101" s="3"/>
      <c r="E101" s="35"/>
      <c r="F101" s="20" t="str">
        <f>IF(E101="","",IF(E101="SI","No cal documentació",IF(B101&gt;0,(CONCATENATE("2d_",'Valoració '!$D$7,"00",A101))," ")))</f>
        <v/>
      </c>
    </row>
    <row r="102" spans="1:6" x14ac:dyDescent="0.25">
      <c r="A102" s="99">
        <v>96</v>
      </c>
      <c r="B102" s="3"/>
      <c r="C102" s="3"/>
      <c r="D102" s="3"/>
      <c r="E102" s="35"/>
      <c r="F102" s="20" t="str">
        <f>IF(E102="","",IF(E102="SI","No cal documentació",IF(B102&gt;0,(CONCATENATE("2d_",'Valoració '!$D$7,"00",A102))," ")))</f>
        <v/>
      </c>
    </row>
    <row r="103" spans="1:6" x14ac:dyDescent="0.25">
      <c r="A103" s="99">
        <v>97</v>
      </c>
      <c r="B103" s="3"/>
      <c r="C103" s="3"/>
      <c r="D103" s="3"/>
      <c r="E103" s="35"/>
      <c r="F103" s="20" t="str">
        <f>IF(E103="","",IF(E103="SI","No cal documentació",IF(B103&gt;0,(CONCATENATE("2d_",'Valoració '!$D$7,"00",A103))," ")))</f>
        <v/>
      </c>
    </row>
    <row r="104" spans="1:6" x14ac:dyDescent="0.25">
      <c r="A104" s="99">
        <v>98</v>
      </c>
      <c r="B104" s="3"/>
      <c r="C104" s="3"/>
      <c r="D104" s="3"/>
      <c r="E104" s="35"/>
      <c r="F104" s="20" t="str">
        <f>IF(E104="","",IF(E104="SI","No cal documentació",IF(B104&gt;0,(CONCATENATE("2d_",'Valoració '!$D$7,"00",A104))," ")))</f>
        <v/>
      </c>
    </row>
    <row r="105" spans="1:6" x14ac:dyDescent="0.25">
      <c r="A105" s="99">
        <v>99</v>
      </c>
      <c r="B105" s="3"/>
      <c r="C105" s="3"/>
      <c r="D105" s="3"/>
      <c r="E105" s="35"/>
      <c r="F105" s="20" t="str">
        <f>IF(E105="","",IF(E105="SI","No cal documentació",IF(B105&gt;0,(CONCATENATE("2d_",'Valoració '!$D$7,"00",A105))," ")))</f>
        <v/>
      </c>
    </row>
    <row r="106" spans="1:6" x14ac:dyDescent="0.25">
      <c r="A106" s="99">
        <v>100</v>
      </c>
      <c r="B106" s="3"/>
      <c r="C106" s="3"/>
      <c r="D106" s="3"/>
      <c r="E106" s="35"/>
      <c r="F106" s="20" t="str">
        <f>IF(E106="","",IF(E106="SI","No cal documentació",IF(B106&gt;0,(CONCATENATE("2d_",'Valoració '!$D$7,"00",A106))," ")))</f>
        <v/>
      </c>
    </row>
    <row r="108" spans="1:6" ht="15.75" x14ac:dyDescent="0.25">
      <c r="B108" s="17"/>
      <c r="C108" s="17"/>
    </row>
  </sheetData>
  <sheetProtection algorithmName="SHA-512" hashValue="VubrSB0NHjV55T43m6r/+QukBYJRlm0rGh7O75FE/GI1RZPJpEoXpyA9DEhe3QvYdm8ZoxfhcXjV0kflWxpbyg==" saltValue="VRuDdN71lLTtKXu1RFhgFQ==" spinCount="100000" sheet="1" objects="1" scenarios="1"/>
  <mergeCells count="1">
    <mergeCell ref="A5:D5"/>
  </mergeCells>
  <dataValidations count="1">
    <dataValidation type="list" allowBlank="1" showInputMessage="1" showErrorMessage="1" sqref="E7:E106">
      <formula1>"si, no"</formula1>
    </dataValidation>
  </dataValidations>
  <hyperlinks>
    <hyperlink ref="A4" r:id="rId1"/>
  </hyperlinks>
  <pageMargins left="0.7" right="0.7" top="0.75" bottom="0.75" header="0.3" footer="0.3"/>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7"/>
  <dimension ref="A1:G110"/>
  <sheetViews>
    <sheetView topLeftCell="C1" workbookViewId="0">
      <selection activeCell="E3" sqref="E3"/>
    </sheetView>
  </sheetViews>
  <sheetFormatPr baseColWidth="10" defaultColWidth="9.140625" defaultRowHeight="15" x14ac:dyDescent="0.25"/>
  <cols>
    <col min="1" max="1" width="9.140625" style="41"/>
    <col min="2" max="2" width="84.5703125" style="41" customWidth="1"/>
    <col min="3" max="3" width="52.5703125" style="41" customWidth="1"/>
    <col min="4" max="5" width="13.42578125" style="41" customWidth="1"/>
    <col min="6" max="6" width="13" style="41" customWidth="1"/>
    <col min="7" max="7" width="22.42578125" style="41" customWidth="1"/>
    <col min="8" max="16384" width="9.140625" style="41"/>
  </cols>
  <sheetData>
    <row r="1" spans="1:7" x14ac:dyDescent="0.25">
      <c r="A1" s="7" t="s">
        <v>146</v>
      </c>
    </row>
    <row r="2" spans="1:7" x14ac:dyDescent="0.25">
      <c r="A2" s="41" t="s">
        <v>68</v>
      </c>
    </row>
    <row r="3" spans="1:7" ht="18.75" x14ac:dyDescent="0.3">
      <c r="D3" s="130" t="s">
        <v>1</v>
      </c>
      <c r="E3" s="131">
        <f>IF(D4&gt;D5,D4,D5)</f>
        <v>0</v>
      </c>
    </row>
    <row r="4" spans="1:7" x14ac:dyDescent="0.25">
      <c r="A4" s="47" t="s">
        <v>73</v>
      </c>
      <c r="B4" s="128" t="s">
        <v>147</v>
      </c>
      <c r="C4" s="129">
        <f>SUM(E9:E108)</f>
        <v>0</v>
      </c>
      <c r="D4" s="129">
        <f>IF(C4&gt;=1960,3,IF(C4&gt;=1540,2,IF(C4&gt;=1050,1,0)))</f>
        <v>0</v>
      </c>
    </row>
    <row r="5" spans="1:7" x14ac:dyDescent="0.25">
      <c r="B5" s="128" t="s">
        <v>148</v>
      </c>
      <c r="C5" s="129">
        <f>SUM(F9:F108)</f>
        <v>0</v>
      </c>
      <c r="D5" s="129">
        <f>IF(C5&gt;=112,3,IF(C5&gt;=88,2,IF(C5&gt;=60,1,0)))</f>
        <v>0</v>
      </c>
    </row>
    <row r="6" spans="1:7" x14ac:dyDescent="0.25">
      <c r="A6" s="47" t="s">
        <v>73</v>
      </c>
    </row>
    <row r="7" spans="1:7" x14ac:dyDescent="0.25">
      <c r="A7" s="275" t="s">
        <v>127</v>
      </c>
      <c r="B7" s="276"/>
      <c r="C7" s="276"/>
      <c r="D7" s="277"/>
      <c r="E7" s="48"/>
    </row>
    <row r="8" spans="1:7" ht="34.5" customHeight="1" x14ac:dyDescent="0.25">
      <c r="A8" s="125" t="s">
        <v>31</v>
      </c>
      <c r="B8" s="126" t="s">
        <v>144</v>
      </c>
      <c r="C8" s="126" t="s">
        <v>141</v>
      </c>
      <c r="D8" s="126" t="s">
        <v>142</v>
      </c>
      <c r="E8" s="126" t="s">
        <v>145</v>
      </c>
      <c r="F8" s="126" t="s">
        <v>143</v>
      </c>
      <c r="G8" s="126" t="s">
        <v>29</v>
      </c>
    </row>
    <row r="9" spans="1:7" x14ac:dyDescent="0.25">
      <c r="A9" s="127">
        <v>1</v>
      </c>
      <c r="B9" s="22"/>
      <c r="C9" s="22"/>
      <c r="D9" s="22"/>
      <c r="E9" s="22"/>
      <c r="F9" s="35"/>
      <c r="G9" s="127" t="str">
        <f>IF(B9&lt;&gt;0,(CONCATENATE("2d_",'Valoració '!$D$7,"00",A9))," ")</f>
        <v xml:space="preserve"> </v>
      </c>
    </row>
    <row r="10" spans="1:7" x14ac:dyDescent="0.25">
      <c r="A10" s="127">
        <v>2</v>
      </c>
      <c r="B10" s="22"/>
      <c r="C10" s="22"/>
      <c r="D10" s="22"/>
      <c r="E10" s="22"/>
      <c r="F10" s="35"/>
      <c r="G10" s="127" t="str">
        <f>IF(F10="","",IF(F10="SI","No cal documentació",IF(B10&gt;0,(CONCATENATE("2d_",'Valoració '!$D$7,"00",A10))," ")))</f>
        <v/>
      </c>
    </row>
    <row r="11" spans="1:7" x14ac:dyDescent="0.25">
      <c r="A11" s="127">
        <v>3</v>
      </c>
      <c r="B11" s="22"/>
      <c r="C11" s="22"/>
      <c r="D11" s="22"/>
      <c r="E11" s="22"/>
      <c r="F11" s="35"/>
      <c r="G11" s="127" t="str">
        <f>IF(F11="","",IF(F11="SI","No cal documentació",IF(B11&gt;0,(CONCATENATE("2d_",'Valoració '!$D$7,"00",A11))," ")))</f>
        <v/>
      </c>
    </row>
    <row r="12" spans="1:7" x14ac:dyDescent="0.25">
      <c r="A12" s="127">
        <v>4</v>
      </c>
      <c r="B12" s="22"/>
      <c r="C12" s="22"/>
      <c r="D12" s="22"/>
      <c r="E12" s="22"/>
      <c r="F12" s="35"/>
      <c r="G12" s="127" t="str">
        <f>IF(F12="","",IF(F12="SI","No cal documentació",IF(B12&gt;0,(CONCATENATE("2d_",'Valoració '!$D$7,"00",A12))," ")))</f>
        <v/>
      </c>
    </row>
    <row r="13" spans="1:7" x14ac:dyDescent="0.25">
      <c r="A13" s="127">
        <v>5</v>
      </c>
      <c r="B13" s="22"/>
      <c r="C13" s="22"/>
      <c r="D13" s="22"/>
      <c r="E13" s="22"/>
      <c r="F13" s="35"/>
      <c r="G13" s="127" t="str">
        <f>IF(F13="","",IF(F13="SI","No cal documentació",IF(B13&gt;0,(CONCATENATE("2d_",'Valoració '!$D$7,"00",A13))," ")))</f>
        <v/>
      </c>
    </row>
    <row r="14" spans="1:7" x14ac:dyDescent="0.25">
      <c r="A14" s="127">
        <v>6</v>
      </c>
      <c r="B14" s="22"/>
      <c r="C14" s="22"/>
      <c r="D14" s="22"/>
      <c r="E14" s="22"/>
      <c r="F14" s="35"/>
      <c r="G14" s="127" t="str">
        <f>IF(F14="","",IF(F14="SI","No cal documentació",IF(B14&gt;0,(CONCATENATE("2d_",'Valoració '!$D$7,"00",A14))," ")))</f>
        <v/>
      </c>
    </row>
    <row r="15" spans="1:7" x14ac:dyDescent="0.25">
      <c r="A15" s="127">
        <v>7</v>
      </c>
      <c r="B15" s="3"/>
      <c r="C15" s="3"/>
      <c r="D15" s="3"/>
      <c r="E15" s="3"/>
      <c r="F15" s="35"/>
      <c r="G15" s="127" t="str">
        <f>IF(F15="","",IF(F15="SI","No cal documentació",IF(B15&gt;0,(CONCATENATE("2d_",'Valoració '!$D$7,"00",A15))," ")))</f>
        <v/>
      </c>
    </row>
    <row r="16" spans="1:7" x14ac:dyDescent="0.25">
      <c r="A16" s="127">
        <v>8</v>
      </c>
      <c r="B16" s="3"/>
      <c r="C16" s="3"/>
      <c r="D16" s="3"/>
      <c r="E16" s="3"/>
      <c r="F16" s="35"/>
      <c r="G16" s="127" t="str">
        <f>IF(F16="","",IF(F16="SI","No cal documentació",IF(B16&gt;0,(CONCATENATE("2d_",'Valoració '!$D$7,"00",A16))," ")))</f>
        <v/>
      </c>
    </row>
    <row r="17" spans="1:7" x14ac:dyDescent="0.25">
      <c r="A17" s="127">
        <v>9</v>
      </c>
      <c r="B17" s="3"/>
      <c r="C17" s="3"/>
      <c r="D17" s="3"/>
      <c r="E17" s="3"/>
      <c r="F17" s="35"/>
      <c r="G17" s="127" t="str">
        <f>IF(F17="","",IF(F17="SI","No cal documentació",IF(B17&gt;0,(CONCATENATE("2d_",'Valoració '!$D$7,"00",A17))," ")))</f>
        <v/>
      </c>
    </row>
    <row r="18" spans="1:7" x14ac:dyDescent="0.25">
      <c r="A18" s="127">
        <v>10</v>
      </c>
      <c r="B18" s="3"/>
      <c r="C18" s="3"/>
      <c r="D18" s="3"/>
      <c r="E18" s="3"/>
      <c r="F18" s="35"/>
      <c r="G18" s="127" t="str">
        <f>IF(F18="","",IF(F18="SI","No cal documentació",IF(B18&gt;0,(CONCATENATE("2d_",'Valoració '!$D$7,"00",A18))," ")))</f>
        <v/>
      </c>
    </row>
    <row r="19" spans="1:7" x14ac:dyDescent="0.25">
      <c r="A19" s="127">
        <v>11</v>
      </c>
      <c r="B19" s="3"/>
      <c r="C19" s="3"/>
      <c r="D19" s="3"/>
      <c r="E19" s="3"/>
      <c r="F19" s="35"/>
      <c r="G19" s="127" t="str">
        <f>IF(F19="","",IF(F19="SI","No cal documentació",IF(B19&gt;0,(CONCATENATE("2d_",'Valoració '!$D$7,"00",A19))," ")))</f>
        <v/>
      </c>
    </row>
    <row r="20" spans="1:7" x14ac:dyDescent="0.25">
      <c r="A20" s="127">
        <v>12</v>
      </c>
      <c r="B20" s="3"/>
      <c r="C20" s="3"/>
      <c r="D20" s="3"/>
      <c r="E20" s="3"/>
      <c r="F20" s="35"/>
      <c r="G20" s="127" t="str">
        <f>IF(F20="","",IF(F20="SI","No cal documentació",IF(B20&gt;0,(CONCATENATE("2d_",'Valoració '!$D$7,"00",A20))," ")))</f>
        <v/>
      </c>
    </row>
    <row r="21" spans="1:7" x14ac:dyDescent="0.25">
      <c r="A21" s="127">
        <v>13</v>
      </c>
      <c r="B21" s="3"/>
      <c r="C21" s="3"/>
      <c r="D21" s="3"/>
      <c r="E21" s="3"/>
      <c r="F21" s="35"/>
      <c r="G21" s="127" t="str">
        <f>IF(F21="","",IF(F21="SI","No cal documentació",IF(B21&gt;0,(CONCATENATE("2d_",'Valoració '!$D$7,"00",A21))," ")))</f>
        <v/>
      </c>
    </row>
    <row r="22" spans="1:7" x14ac:dyDescent="0.25">
      <c r="A22" s="127">
        <v>14</v>
      </c>
      <c r="B22" s="3"/>
      <c r="C22" s="3"/>
      <c r="D22" s="3"/>
      <c r="E22" s="3"/>
      <c r="F22" s="35"/>
      <c r="G22" s="127" t="str">
        <f>IF(F22="","",IF(F22="SI","No cal documentació",IF(B22&gt;0,(CONCATENATE("2d_",'Valoració '!$D$7,"00",A22))," ")))</f>
        <v/>
      </c>
    </row>
    <row r="23" spans="1:7" x14ac:dyDescent="0.25">
      <c r="A23" s="127">
        <v>15</v>
      </c>
      <c r="B23" s="3"/>
      <c r="C23" s="3"/>
      <c r="D23" s="3"/>
      <c r="E23" s="3"/>
      <c r="F23" s="35"/>
      <c r="G23" s="127" t="str">
        <f>IF(F23="","",IF(F23="SI","No cal documentació",IF(B23&gt;0,(CONCATENATE("2d_",'Valoració '!$D$7,"00",A23))," ")))</f>
        <v/>
      </c>
    </row>
    <row r="24" spans="1:7" x14ac:dyDescent="0.25">
      <c r="A24" s="127">
        <v>16</v>
      </c>
      <c r="B24" s="3"/>
      <c r="C24" s="3"/>
      <c r="D24" s="3"/>
      <c r="E24" s="3"/>
      <c r="F24" s="35"/>
      <c r="G24" s="127" t="str">
        <f>IF(F24="","",IF(F24="SI","No cal documentació",IF(B24&gt;0,(CONCATENATE("2d_",'Valoració '!$D$7,"00",A24))," ")))</f>
        <v/>
      </c>
    </row>
    <row r="25" spans="1:7" x14ac:dyDescent="0.25">
      <c r="A25" s="127">
        <v>17</v>
      </c>
      <c r="B25" s="3"/>
      <c r="C25" s="3"/>
      <c r="D25" s="3"/>
      <c r="E25" s="3"/>
      <c r="F25" s="35"/>
      <c r="G25" s="127" t="str">
        <f>IF(F25="","",IF(F25="SI","No cal documentació",IF(B25&gt;0,(CONCATENATE("2d_",'Valoració '!$D$7,"00",A25))," ")))</f>
        <v/>
      </c>
    </row>
    <row r="26" spans="1:7" x14ac:dyDescent="0.25">
      <c r="A26" s="127">
        <v>18</v>
      </c>
      <c r="B26" s="3"/>
      <c r="C26" s="3"/>
      <c r="D26" s="3"/>
      <c r="E26" s="3"/>
      <c r="F26" s="35"/>
      <c r="G26" s="127" t="str">
        <f>IF(F26="","",IF(F26="SI","No cal documentació",IF(B26&gt;0,(CONCATENATE("2d_",'Valoració '!$D$7,"00",A26))," ")))</f>
        <v/>
      </c>
    </row>
    <row r="27" spans="1:7" x14ac:dyDescent="0.25">
      <c r="A27" s="127">
        <v>19</v>
      </c>
      <c r="B27" s="3"/>
      <c r="C27" s="3"/>
      <c r="D27" s="3"/>
      <c r="E27" s="3"/>
      <c r="F27" s="35"/>
      <c r="G27" s="127" t="str">
        <f>IF(F27="","",IF(F27="SI","No cal documentació",IF(B27&gt;0,(CONCATENATE("2d_",'Valoració '!$D$7,"00",A27))," ")))</f>
        <v/>
      </c>
    </row>
    <row r="28" spans="1:7" x14ac:dyDescent="0.25">
      <c r="A28" s="127">
        <v>20</v>
      </c>
      <c r="B28" s="3"/>
      <c r="C28" s="3"/>
      <c r="D28" s="3"/>
      <c r="E28" s="3"/>
      <c r="F28" s="35"/>
      <c r="G28" s="127" t="str">
        <f>IF(F28="","",IF(F28="SI","No cal documentació",IF(B28&gt;0,(CONCATENATE("2d_",'Valoració '!$D$7,"00",A28))," ")))</f>
        <v/>
      </c>
    </row>
    <row r="29" spans="1:7" x14ac:dyDescent="0.25">
      <c r="A29" s="127">
        <v>21</v>
      </c>
      <c r="B29" s="3"/>
      <c r="C29" s="3"/>
      <c r="D29" s="3"/>
      <c r="E29" s="3"/>
      <c r="F29" s="35"/>
      <c r="G29" s="127" t="str">
        <f>IF(F29="","",IF(F29="SI","No cal documentació",IF(B29&gt;0,(CONCATENATE("2d_",'Valoració '!$D$7,"00",A29))," ")))</f>
        <v/>
      </c>
    </row>
    <row r="30" spans="1:7" x14ac:dyDescent="0.25">
      <c r="A30" s="127">
        <v>22</v>
      </c>
      <c r="B30" s="3"/>
      <c r="C30" s="3"/>
      <c r="D30" s="3"/>
      <c r="E30" s="3"/>
      <c r="F30" s="35"/>
      <c r="G30" s="127" t="str">
        <f>IF(F30="","",IF(F30="SI","No cal documentació",IF(B30&gt;0,(CONCATENATE("2d_",'Valoració '!$D$7,"00",A30))," ")))</f>
        <v/>
      </c>
    </row>
    <row r="31" spans="1:7" x14ac:dyDescent="0.25">
      <c r="A31" s="127">
        <v>23</v>
      </c>
      <c r="B31" s="3"/>
      <c r="C31" s="3"/>
      <c r="D31" s="3"/>
      <c r="E31" s="3"/>
      <c r="F31" s="35"/>
      <c r="G31" s="127" t="str">
        <f>IF(F31="","",IF(F31="SI","No cal documentació",IF(B31&gt;0,(CONCATENATE("2d_",'Valoració '!$D$7,"00",A31))," ")))</f>
        <v/>
      </c>
    </row>
    <row r="32" spans="1:7" x14ac:dyDescent="0.25">
      <c r="A32" s="127">
        <v>24</v>
      </c>
      <c r="B32" s="3"/>
      <c r="C32" s="3"/>
      <c r="D32" s="3"/>
      <c r="E32" s="3"/>
      <c r="F32" s="35"/>
      <c r="G32" s="127" t="str">
        <f>IF(F32="","",IF(F32="SI","No cal documentació",IF(B32&gt;0,(CONCATENATE("2d_",'Valoració '!$D$7,"00",A32))," ")))</f>
        <v/>
      </c>
    </row>
    <row r="33" spans="1:7" x14ac:dyDescent="0.25">
      <c r="A33" s="127">
        <v>25</v>
      </c>
      <c r="B33" s="3"/>
      <c r="C33" s="3"/>
      <c r="D33" s="3"/>
      <c r="E33" s="3"/>
      <c r="F33" s="35"/>
      <c r="G33" s="127" t="str">
        <f>IF(F33="","",IF(F33="SI","No cal documentació",IF(B33&gt;0,(CONCATENATE("2d_",'Valoració '!$D$7,"00",A33))," ")))</f>
        <v/>
      </c>
    </row>
    <row r="34" spans="1:7" x14ac:dyDescent="0.25">
      <c r="A34" s="127">
        <v>26</v>
      </c>
      <c r="B34" s="3"/>
      <c r="C34" s="3"/>
      <c r="D34" s="3"/>
      <c r="E34" s="3"/>
      <c r="F34" s="35"/>
      <c r="G34" s="127" t="str">
        <f>IF(F34="","",IF(F34="SI","No cal documentació",IF(B34&gt;0,(CONCATENATE("2d_",'Valoració '!$D$7,"00",A34))," ")))</f>
        <v/>
      </c>
    </row>
    <row r="35" spans="1:7" x14ac:dyDescent="0.25">
      <c r="A35" s="127">
        <v>27</v>
      </c>
      <c r="B35" s="3"/>
      <c r="C35" s="3"/>
      <c r="D35" s="3"/>
      <c r="E35" s="3"/>
      <c r="F35" s="35"/>
      <c r="G35" s="127" t="str">
        <f>IF(F35="","",IF(F35="SI","No cal documentació",IF(B35&gt;0,(CONCATENATE("2d_",'Valoració '!$D$7,"00",A35))," ")))</f>
        <v/>
      </c>
    </row>
    <row r="36" spans="1:7" x14ac:dyDescent="0.25">
      <c r="A36" s="127">
        <v>28</v>
      </c>
      <c r="B36" s="3"/>
      <c r="C36" s="3"/>
      <c r="D36" s="3"/>
      <c r="E36" s="3"/>
      <c r="F36" s="35"/>
      <c r="G36" s="127" t="str">
        <f>IF(F36="","",IF(F36="SI","No cal documentació",IF(B36&gt;0,(CONCATENATE("2d_",'Valoració '!$D$7,"00",A36))," ")))</f>
        <v/>
      </c>
    </row>
    <row r="37" spans="1:7" x14ac:dyDescent="0.25">
      <c r="A37" s="127">
        <v>29</v>
      </c>
      <c r="B37" s="3"/>
      <c r="C37" s="3"/>
      <c r="D37" s="3"/>
      <c r="E37" s="3"/>
      <c r="F37" s="35"/>
      <c r="G37" s="127" t="str">
        <f>IF(F37="","",IF(F37="SI","No cal documentació",IF(B37&gt;0,(CONCATENATE("2d_",'Valoració '!$D$7,"00",A37))," ")))</f>
        <v/>
      </c>
    </row>
    <row r="38" spans="1:7" x14ac:dyDescent="0.25">
      <c r="A38" s="127">
        <v>30</v>
      </c>
      <c r="B38" s="3"/>
      <c r="C38" s="3"/>
      <c r="D38" s="3"/>
      <c r="E38" s="3"/>
      <c r="F38" s="35"/>
      <c r="G38" s="127" t="str">
        <f>IF(F38="","",IF(F38="SI","No cal documentació",IF(B38&gt;0,(CONCATENATE("2d_",'Valoració '!$D$7,"00",A38))," ")))</f>
        <v/>
      </c>
    </row>
    <row r="39" spans="1:7" x14ac:dyDescent="0.25">
      <c r="A39" s="127">
        <v>31</v>
      </c>
      <c r="B39" s="3"/>
      <c r="C39" s="3"/>
      <c r="D39" s="3"/>
      <c r="E39" s="3"/>
      <c r="F39" s="35"/>
      <c r="G39" s="127" t="str">
        <f>IF(F39="","",IF(F39="SI","No cal documentació",IF(B39&gt;0,(CONCATENATE("2d_",'Valoració '!$D$7,"00",A39))," ")))</f>
        <v/>
      </c>
    </row>
    <row r="40" spans="1:7" x14ac:dyDescent="0.25">
      <c r="A40" s="127">
        <v>32</v>
      </c>
      <c r="B40" s="3"/>
      <c r="C40" s="3"/>
      <c r="D40" s="3"/>
      <c r="E40" s="3"/>
      <c r="F40" s="35"/>
      <c r="G40" s="127" t="str">
        <f>IF(F40="","",IF(F40="SI","No cal documentació",IF(B40&gt;0,(CONCATENATE("2d_",'Valoració '!$D$7,"00",A40))," ")))</f>
        <v/>
      </c>
    </row>
    <row r="41" spans="1:7" x14ac:dyDescent="0.25">
      <c r="A41" s="127">
        <v>33</v>
      </c>
      <c r="B41" s="3"/>
      <c r="C41" s="3"/>
      <c r="D41" s="3"/>
      <c r="E41" s="3"/>
      <c r="F41" s="35"/>
      <c r="G41" s="127" t="str">
        <f>IF(F41="","",IF(F41="SI","No cal documentació",IF(B41&gt;0,(CONCATENATE("2d_",'Valoració '!$D$7,"00",A41))," ")))</f>
        <v/>
      </c>
    </row>
    <row r="42" spans="1:7" x14ac:dyDescent="0.25">
      <c r="A42" s="127">
        <v>34</v>
      </c>
      <c r="B42" s="3"/>
      <c r="C42" s="3"/>
      <c r="D42" s="3"/>
      <c r="E42" s="3"/>
      <c r="F42" s="35"/>
      <c r="G42" s="127" t="str">
        <f>IF(F42="","",IF(F42="SI","No cal documentació",IF(B42&gt;0,(CONCATENATE("2d_",'Valoració '!$D$7,"00",A42))," ")))</f>
        <v/>
      </c>
    </row>
    <row r="43" spans="1:7" x14ac:dyDescent="0.25">
      <c r="A43" s="127">
        <v>35</v>
      </c>
      <c r="B43" s="3"/>
      <c r="C43" s="3"/>
      <c r="D43" s="3"/>
      <c r="E43" s="3"/>
      <c r="F43" s="35"/>
      <c r="G43" s="127" t="str">
        <f>IF(F43="","",IF(F43="SI","No cal documentació",IF(B43&gt;0,(CONCATENATE("2d_",'Valoració '!$D$7,"00",A43))," ")))</f>
        <v/>
      </c>
    </row>
    <row r="44" spans="1:7" x14ac:dyDescent="0.25">
      <c r="A44" s="127">
        <v>36</v>
      </c>
      <c r="B44" s="3"/>
      <c r="C44" s="3"/>
      <c r="D44" s="3"/>
      <c r="E44" s="3"/>
      <c r="F44" s="35"/>
      <c r="G44" s="127" t="str">
        <f>IF(F44="","",IF(F44="SI","No cal documentació",IF(B44&gt;0,(CONCATENATE("2d_",'Valoració '!$D$7,"00",A44))," ")))</f>
        <v/>
      </c>
    </row>
    <row r="45" spans="1:7" x14ac:dyDescent="0.25">
      <c r="A45" s="127">
        <v>37</v>
      </c>
      <c r="B45" s="3"/>
      <c r="C45" s="3"/>
      <c r="D45" s="3"/>
      <c r="E45" s="3"/>
      <c r="F45" s="35"/>
      <c r="G45" s="127" t="str">
        <f>IF(F45="","",IF(F45="SI","No cal documentació",IF(B45&gt;0,(CONCATENATE("2d_",'Valoració '!$D$7,"00",A45))," ")))</f>
        <v/>
      </c>
    </row>
    <row r="46" spans="1:7" x14ac:dyDescent="0.25">
      <c r="A46" s="127">
        <v>38</v>
      </c>
      <c r="B46" s="3"/>
      <c r="C46" s="3"/>
      <c r="D46" s="3"/>
      <c r="E46" s="3"/>
      <c r="F46" s="35"/>
      <c r="G46" s="127" t="str">
        <f>IF(F46="","",IF(F46="SI","No cal documentació",IF(B46&gt;0,(CONCATENATE("2d_",'Valoració '!$D$7,"00",A46))," ")))</f>
        <v/>
      </c>
    </row>
    <row r="47" spans="1:7" x14ac:dyDescent="0.25">
      <c r="A47" s="127">
        <v>39</v>
      </c>
      <c r="B47" s="3"/>
      <c r="C47" s="3"/>
      <c r="D47" s="3"/>
      <c r="E47" s="3"/>
      <c r="F47" s="35"/>
      <c r="G47" s="127" t="str">
        <f>IF(F47="","",IF(F47="SI","No cal documentació",IF(B47&gt;0,(CONCATENATE("2d_",'Valoració '!$D$7,"00",A47))," ")))</f>
        <v/>
      </c>
    </row>
    <row r="48" spans="1:7" x14ac:dyDescent="0.25">
      <c r="A48" s="127">
        <v>40</v>
      </c>
      <c r="B48" s="3"/>
      <c r="C48" s="3"/>
      <c r="D48" s="3"/>
      <c r="E48" s="3"/>
      <c r="F48" s="35"/>
      <c r="G48" s="127" t="str">
        <f>IF(F48="","",IF(F48="SI","No cal documentació",IF(B48&gt;0,(CONCATENATE("2d_",'Valoració '!$D$7,"00",A48))," ")))</f>
        <v/>
      </c>
    </row>
    <row r="49" spans="1:7" x14ac:dyDescent="0.25">
      <c r="A49" s="127">
        <v>41</v>
      </c>
      <c r="B49" s="3"/>
      <c r="C49" s="3"/>
      <c r="D49" s="3"/>
      <c r="E49" s="3"/>
      <c r="F49" s="35"/>
      <c r="G49" s="127" t="str">
        <f>IF(F49="","",IF(F49="SI","No cal documentació",IF(B49&gt;0,(CONCATENATE("2d_",'Valoració '!$D$7,"00",A49))," ")))</f>
        <v/>
      </c>
    </row>
    <row r="50" spans="1:7" x14ac:dyDescent="0.25">
      <c r="A50" s="127">
        <v>42</v>
      </c>
      <c r="B50" s="3"/>
      <c r="C50" s="3"/>
      <c r="D50" s="3"/>
      <c r="E50" s="3"/>
      <c r="F50" s="35"/>
      <c r="G50" s="127" t="str">
        <f>IF(F50="","",IF(F50="SI","No cal documentació",IF(B50&gt;0,(CONCATENATE("2d_",'Valoració '!$D$7,"00",A50))," ")))</f>
        <v/>
      </c>
    </row>
    <row r="51" spans="1:7" x14ac:dyDescent="0.25">
      <c r="A51" s="127">
        <v>43</v>
      </c>
      <c r="B51" s="3"/>
      <c r="C51" s="3"/>
      <c r="D51" s="3"/>
      <c r="E51" s="3"/>
      <c r="F51" s="35"/>
      <c r="G51" s="127" t="str">
        <f>IF(F51="","",IF(F51="SI","No cal documentació",IF(B51&gt;0,(CONCATENATE("2d_",'Valoració '!$D$7,"00",A51))," ")))</f>
        <v/>
      </c>
    </row>
    <row r="52" spans="1:7" x14ac:dyDescent="0.25">
      <c r="A52" s="127">
        <v>44</v>
      </c>
      <c r="B52" s="3"/>
      <c r="C52" s="3"/>
      <c r="D52" s="3"/>
      <c r="E52" s="3"/>
      <c r="F52" s="35"/>
      <c r="G52" s="127" t="str">
        <f>IF(F52="","",IF(F52="SI","No cal documentació",IF(B52&gt;0,(CONCATENATE("2d_",'Valoració '!$D$7,"00",A52))," ")))</f>
        <v/>
      </c>
    </row>
    <row r="53" spans="1:7" x14ac:dyDescent="0.25">
      <c r="A53" s="127">
        <v>45</v>
      </c>
      <c r="B53" s="3"/>
      <c r="C53" s="3"/>
      <c r="D53" s="3"/>
      <c r="E53" s="3"/>
      <c r="F53" s="35"/>
      <c r="G53" s="127" t="str">
        <f>IF(F53="","",IF(F53="SI","No cal documentació",IF(B53&gt;0,(CONCATENATE("2d_",'Valoració '!$D$7,"00",A53))," ")))</f>
        <v/>
      </c>
    </row>
    <row r="54" spans="1:7" x14ac:dyDescent="0.25">
      <c r="A54" s="127">
        <v>46</v>
      </c>
      <c r="B54" s="3"/>
      <c r="C54" s="3"/>
      <c r="D54" s="3"/>
      <c r="E54" s="3"/>
      <c r="F54" s="35"/>
      <c r="G54" s="127" t="str">
        <f>IF(F54="","",IF(F54="SI","No cal documentació",IF(B54&gt;0,(CONCATENATE("2d_",'Valoració '!$D$7,"00",A54))," ")))</f>
        <v/>
      </c>
    </row>
    <row r="55" spans="1:7" x14ac:dyDescent="0.25">
      <c r="A55" s="127">
        <v>47</v>
      </c>
      <c r="B55" s="3"/>
      <c r="C55" s="3"/>
      <c r="D55" s="3"/>
      <c r="E55" s="3"/>
      <c r="F55" s="35"/>
      <c r="G55" s="127" t="str">
        <f>IF(F55="","",IF(F55="SI","No cal documentació",IF(B55&gt;0,(CONCATENATE("2d_",'Valoració '!$D$7,"00",A55))," ")))</f>
        <v/>
      </c>
    </row>
    <row r="56" spans="1:7" x14ac:dyDescent="0.25">
      <c r="A56" s="127">
        <v>48</v>
      </c>
      <c r="B56" s="3"/>
      <c r="C56" s="3"/>
      <c r="D56" s="3"/>
      <c r="E56" s="3"/>
      <c r="F56" s="35"/>
      <c r="G56" s="127" t="str">
        <f>IF(F56="","",IF(F56="SI","No cal documentació",IF(B56&gt;0,(CONCATENATE("2d_",'Valoració '!$D$7,"00",A56))," ")))</f>
        <v/>
      </c>
    </row>
    <row r="57" spans="1:7" x14ac:dyDescent="0.25">
      <c r="A57" s="127">
        <v>49</v>
      </c>
      <c r="B57" s="3"/>
      <c r="C57" s="3"/>
      <c r="D57" s="3"/>
      <c r="E57" s="3"/>
      <c r="F57" s="35"/>
      <c r="G57" s="127" t="str">
        <f>IF(F57="","",IF(F57="SI","No cal documentació",IF(B57&gt;0,(CONCATENATE("2d_",'Valoració '!$D$7,"00",A57))," ")))</f>
        <v/>
      </c>
    </row>
    <row r="58" spans="1:7" x14ac:dyDescent="0.25">
      <c r="A58" s="127">
        <v>50</v>
      </c>
      <c r="B58" s="3"/>
      <c r="C58" s="3"/>
      <c r="D58" s="3"/>
      <c r="E58" s="3"/>
      <c r="F58" s="35"/>
      <c r="G58" s="127" t="str">
        <f>IF(F58="","",IF(F58="SI","No cal documentació",IF(B58&gt;0,(CONCATENATE("2d_",'Valoració '!$D$7,"00",A58))," ")))</f>
        <v/>
      </c>
    </row>
    <row r="59" spans="1:7" x14ac:dyDescent="0.25">
      <c r="A59" s="127">
        <v>51</v>
      </c>
      <c r="B59" s="3"/>
      <c r="C59" s="3"/>
      <c r="D59" s="3"/>
      <c r="E59" s="3"/>
      <c r="F59" s="35"/>
      <c r="G59" s="127" t="str">
        <f>IF(F59="","",IF(F59="SI","No cal documentació",IF(B59&gt;0,(CONCATENATE("2d_",'Valoració '!$D$7,"00",A59))," ")))</f>
        <v/>
      </c>
    </row>
    <row r="60" spans="1:7" x14ac:dyDescent="0.25">
      <c r="A60" s="127">
        <v>52</v>
      </c>
      <c r="B60" s="3"/>
      <c r="C60" s="3"/>
      <c r="D60" s="3"/>
      <c r="E60" s="3"/>
      <c r="F60" s="35"/>
      <c r="G60" s="127" t="str">
        <f>IF(F60="","",IF(F60="SI","No cal documentació",IF(B60&gt;0,(CONCATENATE("2d_",'Valoració '!$D$7,"00",A60))," ")))</f>
        <v/>
      </c>
    </row>
    <row r="61" spans="1:7" x14ac:dyDescent="0.25">
      <c r="A61" s="127">
        <v>53</v>
      </c>
      <c r="B61" s="3"/>
      <c r="C61" s="3"/>
      <c r="D61" s="3"/>
      <c r="E61" s="3"/>
      <c r="F61" s="35"/>
      <c r="G61" s="127" t="str">
        <f>IF(F61="","",IF(F61="SI","No cal documentació",IF(B61&gt;0,(CONCATENATE("2d_",'Valoració '!$D$7,"00",A61))," ")))</f>
        <v/>
      </c>
    </row>
    <row r="62" spans="1:7" x14ac:dyDescent="0.25">
      <c r="A62" s="127">
        <v>54</v>
      </c>
      <c r="B62" s="3"/>
      <c r="C62" s="3"/>
      <c r="D62" s="3"/>
      <c r="E62" s="3"/>
      <c r="F62" s="35"/>
      <c r="G62" s="127" t="str">
        <f>IF(F62="","",IF(F62="SI","No cal documentació",IF(B62&gt;0,(CONCATENATE("2d_",'Valoració '!$D$7,"00",A62))," ")))</f>
        <v/>
      </c>
    </row>
    <row r="63" spans="1:7" x14ac:dyDescent="0.25">
      <c r="A63" s="127">
        <v>55</v>
      </c>
      <c r="B63" s="3"/>
      <c r="C63" s="3"/>
      <c r="D63" s="3"/>
      <c r="E63" s="3"/>
      <c r="F63" s="35"/>
      <c r="G63" s="127" t="str">
        <f>IF(F63="","",IF(F63="SI","No cal documentació",IF(B63&gt;0,(CONCATENATE("2d_",'Valoració '!$D$7,"00",A63))," ")))</f>
        <v/>
      </c>
    </row>
    <row r="64" spans="1:7" x14ac:dyDescent="0.25">
      <c r="A64" s="127">
        <v>56</v>
      </c>
      <c r="B64" s="3"/>
      <c r="C64" s="3"/>
      <c r="D64" s="3"/>
      <c r="E64" s="3"/>
      <c r="F64" s="35"/>
      <c r="G64" s="127" t="str">
        <f>IF(F64="","",IF(F64="SI","No cal documentació",IF(B64&gt;0,(CONCATENATE("2d_",'Valoració '!$D$7,"00",A64))," ")))</f>
        <v/>
      </c>
    </row>
    <row r="65" spans="1:7" x14ac:dyDescent="0.25">
      <c r="A65" s="127">
        <v>57</v>
      </c>
      <c r="B65" s="3"/>
      <c r="C65" s="3"/>
      <c r="D65" s="3"/>
      <c r="E65" s="3"/>
      <c r="F65" s="35"/>
      <c r="G65" s="127" t="str">
        <f>IF(F65="","",IF(F65="SI","No cal documentació",IF(B65&gt;0,(CONCATENATE("2d_",'Valoració '!$D$7,"00",A65))," ")))</f>
        <v/>
      </c>
    </row>
    <row r="66" spans="1:7" x14ac:dyDescent="0.25">
      <c r="A66" s="127">
        <v>58</v>
      </c>
      <c r="B66" s="3"/>
      <c r="C66" s="3"/>
      <c r="D66" s="3"/>
      <c r="E66" s="3"/>
      <c r="F66" s="35"/>
      <c r="G66" s="127" t="str">
        <f>IF(F66="","",IF(F66="SI","No cal documentació",IF(B66&gt;0,(CONCATENATE("2d_",'Valoració '!$D$7,"00",A66))," ")))</f>
        <v/>
      </c>
    </row>
    <row r="67" spans="1:7" x14ac:dyDescent="0.25">
      <c r="A67" s="127">
        <v>59</v>
      </c>
      <c r="B67" s="3"/>
      <c r="C67" s="3"/>
      <c r="D67" s="3"/>
      <c r="E67" s="3"/>
      <c r="F67" s="35"/>
      <c r="G67" s="127" t="str">
        <f>IF(F67="","",IF(F67="SI","No cal documentació",IF(B67&gt;0,(CONCATENATE("2d_",'Valoració '!$D$7,"00",A67))," ")))</f>
        <v/>
      </c>
    </row>
    <row r="68" spans="1:7" x14ac:dyDescent="0.25">
      <c r="A68" s="127">
        <v>60</v>
      </c>
      <c r="B68" s="3"/>
      <c r="C68" s="3"/>
      <c r="D68" s="3"/>
      <c r="E68" s="3"/>
      <c r="F68" s="35"/>
      <c r="G68" s="127" t="str">
        <f>IF(F68="","",IF(F68="SI","No cal documentació",IF(B68&gt;0,(CONCATENATE("2d_",'Valoració '!$D$7,"00",A68))," ")))</f>
        <v/>
      </c>
    </row>
    <row r="69" spans="1:7" x14ac:dyDescent="0.25">
      <c r="A69" s="127">
        <v>61</v>
      </c>
      <c r="B69" s="3"/>
      <c r="C69" s="3"/>
      <c r="D69" s="3"/>
      <c r="E69" s="3"/>
      <c r="F69" s="35"/>
      <c r="G69" s="127" t="str">
        <f>IF(F69="","",IF(F69="SI","No cal documentació",IF(B69&gt;0,(CONCATENATE("2d_",'Valoració '!$D$7,"00",A69))," ")))</f>
        <v/>
      </c>
    </row>
    <row r="70" spans="1:7" x14ac:dyDescent="0.25">
      <c r="A70" s="127">
        <v>62</v>
      </c>
      <c r="B70" s="3"/>
      <c r="C70" s="3"/>
      <c r="D70" s="3"/>
      <c r="E70" s="3"/>
      <c r="F70" s="35"/>
      <c r="G70" s="127" t="str">
        <f>IF(F70="","",IF(F70="SI","No cal documentació",IF(B70&gt;0,(CONCATENATE("2d_",'Valoració '!$D$7,"00",A70))," ")))</f>
        <v/>
      </c>
    </row>
    <row r="71" spans="1:7" x14ac:dyDescent="0.25">
      <c r="A71" s="127">
        <v>63</v>
      </c>
      <c r="B71" s="3"/>
      <c r="C71" s="3"/>
      <c r="D71" s="3"/>
      <c r="E71" s="3"/>
      <c r="F71" s="35"/>
      <c r="G71" s="127" t="str">
        <f>IF(F71="","",IF(F71="SI","No cal documentació",IF(B71&gt;0,(CONCATENATE("2d_",'Valoració '!$D$7,"00",A71))," ")))</f>
        <v/>
      </c>
    </row>
    <row r="72" spans="1:7" x14ac:dyDescent="0.25">
      <c r="A72" s="127">
        <v>64</v>
      </c>
      <c r="B72" s="3"/>
      <c r="C72" s="3"/>
      <c r="D72" s="3"/>
      <c r="E72" s="3"/>
      <c r="F72" s="35"/>
      <c r="G72" s="127" t="str">
        <f>IF(F72="","",IF(F72="SI","No cal documentació",IF(B72&gt;0,(CONCATENATE("2d_",'Valoració '!$D$7,"00",A72))," ")))</f>
        <v/>
      </c>
    </row>
    <row r="73" spans="1:7" x14ac:dyDescent="0.25">
      <c r="A73" s="127">
        <v>65</v>
      </c>
      <c r="B73" s="3"/>
      <c r="C73" s="3"/>
      <c r="D73" s="3"/>
      <c r="E73" s="3"/>
      <c r="F73" s="35"/>
      <c r="G73" s="127" t="str">
        <f>IF(F73="","",IF(F73="SI","No cal documentació",IF(B73&gt;0,(CONCATENATE("2d_",'Valoració '!$D$7,"00",A73))," ")))</f>
        <v/>
      </c>
    </row>
    <row r="74" spans="1:7" x14ac:dyDescent="0.25">
      <c r="A74" s="127">
        <v>66</v>
      </c>
      <c r="B74" s="3"/>
      <c r="C74" s="3"/>
      <c r="D74" s="3"/>
      <c r="E74" s="3"/>
      <c r="F74" s="35"/>
      <c r="G74" s="127" t="str">
        <f>IF(F74="","",IF(F74="SI","No cal documentació",IF(B74&gt;0,(CONCATENATE("2d_",'Valoració '!$D$7,"00",A74))," ")))</f>
        <v/>
      </c>
    </row>
    <row r="75" spans="1:7" x14ac:dyDescent="0.25">
      <c r="A75" s="127">
        <v>67</v>
      </c>
      <c r="B75" s="3"/>
      <c r="C75" s="3"/>
      <c r="D75" s="3"/>
      <c r="E75" s="3"/>
      <c r="F75" s="35"/>
      <c r="G75" s="127" t="str">
        <f>IF(F75="","",IF(F75="SI","No cal documentació",IF(B75&gt;0,(CONCATENATE("2d_",'Valoració '!$D$7,"00",A75))," ")))</f>
        <v/>
      </c>
    </row>
    <row r="76" spans="1:7" x14ac:dyDescent="0.25">
      <c r="A76" s="127">
        <v>68</v>
      </c>
      <c r="B76" s="3"/>
      <c r="C76" s="3"/>
      <c r="D76" s="3"/>
      <c r="E76" s="3"/>
      <c r="F76" s="35"/>
      <c r="G76" s="127" t="str">
        <f>IF(F76="","",IF(F76="SI","No cal documentació",IF(B76&gt;0,(CONCATENATE("2d_",'Valoració '!$D$7,"00",A76))," ")))</f>
        <v/>
      </c>
    </row>
    <row r="77" spans="1:7" x14ac:dyDescent="0.25">
      <c r="A77" s="127">
        <v>69</v>
      </c>
      <c r="B77" s="3"/>
      <c r="C77" s="3"/>
      <c r="D77" s="3"/>
      <c r="E77" s="3"/>
      <c r="F77" s="35"/>
      <c r="G77" s="127" t="str">
        <f>IF(F77="","",IF(F77="SI","No cal documentació",IF(B77&gt;0,(CONCATENATE("2d_",'Valoració '!$D$7,"00",A77))," ")))</f>
        <v/>
      </c>
    </row>
    <row r="78" spans="1:7" x14ac:dyDescent="0.25">
      <c r="A78" s="127">
        <v>70</v>
      </c>
      <c r="B78" s="3"/>
      <c r="C78" s="3"/>
      <c r="D78" s="3"/>
      <c r="E78" s="3"/>
      <c r="F78" s="35"/>
      <c r="G78" s="127" t="str">
        <f>IF(F78="","",IF(F78="SI","No cal documentació",IF(B78&gt;0,(CONCATENATE("2d_",'Valoració '!$D$7,"00",A78))," ")))</f>
        <v/>
      </c>
    </row>
    <row r="79" spans="1:7" x14ac:dyDescent="0.25">
      <c r="A79" s="127">
        <v>71</v>
      </c>
      <c r="B79" s="3"/>
      <c r="C79" s="3"/>
      <c r="D79" s="3"/>
      <c r="E79" s="3"/>
      <c r="F79" s="35"/>
      <c r="G79" s="127" t="str">
        <f>IF(F79="","",IF(F79="SI","No cal documentació",IF(B79&gt;0,(CONCATENATE("2d_",'Valoració '!$D$7,"00",A79))," ")))</f>
        <v/>
      </c>
    </row>
    <row r="80" spans="1:7" x14ac:dyDescent="0.25">
      <c r="A80" s="127">
        <v>72</v>
      </c>
      <c r="B80" s="3"/>
      <c r="C80" s="3"/>
      <c r="D80" s="3"/>
      <c r="E80" s="3"/>
      <c r="F80" s="35"/>
      <c r="G80" s="127" t="str">
        <f>IF(F80="","",IF(F80="SI","No cal documentació",IF(B80&gt;0,(CONCATENATE("2d_",'Valoració '!$D$7,"00",A80))," ")))</f>
        <v/>
      </c>
    </row>
    <row r="81" spans="1:7" x14ac:dyDescent="0.25">
      <c r="A81" s="127">
        <v>73</v>
      </c>
      <c r="B81" s="3"/>
      <c r="C81" s="3"/>
      <c r="D81" s="3"/>
      <c r="E81" s="3"/>
      <c r="F81" s="35"/>
      <c r="G81" s="127" t="str">
        <f>IF(F81="","",IF(F81="SI","No cal documentació",IF(B81&gt;0,(CONCATENATE("2d_",'Valoració '!$D$7,"00",A81))," ")))</f>
        <v/>
      </c>
    </row>
    <row r="82" spans="1:7" x14ac:dyDescent="0.25">
      <c r="A82" s="127">
        <v>74</v>
      </c>
      <c r="B82" s="3"/>
      <c r="C82" s="3"/>
      <c r="D82" s="3"/>
      <c r="E82" s="3"/>
      <c r="F82" s="35"/>
      <c r="G82" s="127" t="str">
        <f>IF(F82="","",IF(F82="SI","No cal documentació",IF(B82&gt;0,(CONCATENATE("2d_",'Valoració '!$D$7,"00",A82))," ")))</f>
        <v/>
      </c>
    </row>
    <row r="83" spans="1:7" x14ac:dyDescent="0.25">
      <c r="A83" s="127">
        <v>75</v>
      </c>
      <c r="B83" s="3"/>
      <c r="C83" s="3"/>
      <c r="D83" s="3"/>
      <c r="E83" s="3"/>
      <c r="F83" s="35"/>
      <c r="G83" s="127" t="str">
        <f>IF(F83="","",IF(F83="SI","No cal documentació",IF(B83&gt;0,(CONCATENATE("2d_",'Valoració '!$D$7,"00",A83))," ")))</f>
        <v/>
      </c>
    </row>
    <row r="84" spans="1:7" x14ac:dyDescent="0.25">
      <c r="A84" s="127">
        <v>76</v>
      </c>
      <c r="B84" s="3"/>
      <c r="C84" s="3"/>
      <c r="D84" s="3"/>
      <c r="E84" s="3"/>
      <c r="F84" s="35"/>
      <c r="G84" s="127" t="str">
        <f>IF(F84="","",IF(F84="SI","No cal documentació",IF(B84&gt;0,(CONCATENATE("2d_",'Valoració '!$D$7,"00",A84))," ")))</f>
        <v/>
      </c>
    </row>
    <row r="85" spans="1:7" x14ac:dyDescent="0.25">
      <c r="A85" s="127">
        <v>77</v>
      </c>
      <c r="B85" s="3"/>
      <c r="C85" s="3"/>
      <c r="D85" s="3"/>
      <c r="E85" s="3"/>
      <c r="F85" s="35"/>
      <c r="G85" s="127" t="str">
        <f>IF(F85="","",IF(F85="SI","No cal documentació",IF(B85&gt;0,(CONCATENATE("2d_",'Valoració '!$D$7,"00",A85))," ")))</f>
        <v/>
      </c>
    </row>
    <row r="86" spans="1:7" x14ac:dyDescent="0.25">
      <c r="A86" s="127">
        <v>78</v>
      </c>
      <c r="B86" s="3"/>
      <c r="C86" s="3"/>
      <c r="D86" s="3"/>
      <c r="E86" s="3"/>
      <c r="F86" s="35"/>
      <c r="G86" s="127" t="str">
        <f>IF(F86="","",IF(F86="SI","No cal documentació",IF(B86&gt;0,(CONCATENATE("2d_",'Valoració '!$D$7,"00",A86))," ")))</f>
        <v/>
      </c>
    </row>
    <row r="87" spans="1:7" x14ac:dyDescent="0.25">
      <c r="A87" s="127">
        <v>79</v>
      </c>
      <c r="B87" s="3"/>
      <c r="C87" s="3"/>
      <c r="D87" s="3"/>
      <c r="E87" s="3"/>
      <c r="F87" s="35"/>
      <c r="G87" s="127" t="str">
        <f>IF(F87="","",IF(F87="SI","No cal documentació",IF(B87&gt;0,(CONCATENATE("2d_",'Valoració '!$D$7,"00",A87))," ")))</f>
        <v/>
      </c>
    </row>
    <row r="88" spans="1:7" x14ac:dyDescent="0.25">
      <c r="A88" s="127">
        <v>80</v>
      </c>
      <c r="B88" s="3"/>
      <c r="C88" s="3"/>
      <c r="D88" s="3"/>
      <c r="E88" s="3"/>
      <c r="F88" s="35"/>
      <c r="G88" s="127" t="str">
        <f>IF(F88="","",IF(F88="SI","No cal documentació",IF(B88&gt;0,(CONCATENATE("2d_",'Valoració '!$D$7,"00",A88))," ")))</f>
        <v/>
      </c>
    </row>
    <row r="89" spans="1:7" x14ac:dyDescent="0.25">
      <c r="A89" s="127">
        <v>81</v>
      </c>
      <c r="B89" s="3"/>
      <c r="C89" s="3"/>
      <c r="D89" s="3"/>
      <c r="E89" s="3"/>
      <c r="F89" s="35"/>
      <c r="G89" s="127" t="str">
        <f>IF(F89="","",IF(F89="SI","No cal documentació",IF(B89&gt;0,(CONCATENATE("2d_",'Valoració '!$D$7,"00",A89))," ")))</f>
        <v/>
      </c>
    </row>
    <row r="90" spans="1:7" x14ac:dyDescent="0.25">
      <c r="A90" s="127">
        <v>82</v>
      </c>
      <c r="B90" s="3"/>
      <c r="C90" s="3"/>
      <c r="D90" s="3"/>
      <c r="E90" s="3"/>
      <c r="F90" s="35"/>
      <c r="G90" s="127" t="str">
        <f>IF(F90="","",IF(F90="SI","No cal documentació",IF(B90&gt;0,(CONCATENATE("2d_",'Valoració '!$D$7,"00",A90))," ")))</f>
        <v/>
      </c>
    </row>
    <row r="91" spans="1:7" x14ac:dyDescent="0.25">
      <c r="A91" s="127">
        <v>83</v>
      </c>
      <c r="B91" s="3"/>
      <c r="C91" s="3"/>
      <c r="D91" s="3"/>
      <c r="E91" s="3"/>
      <c r="F91" s="35"/>
      <c r="G91" s="127" t="str">
        <f>IF(F91="","",IF(F91="SI","No cal documentació",IF(B91&gt;0,(CONCATENATE("2d_",'Valoració '!$D$7,"00",A91))," ")))</f>
        <v/>
      </c>
    </row>
    <row r="92" spans="1:7" x14ac:dyDescent="0.25">
      <c r="A92" s="127">
        <v>84</v>
      </c>
      <c r="B92" s="3"/>
      <c r="C92" s="3"/>
      <c r="D92" s="3"/>
      <c r="E92" s="3"/>
      <c r="F92" s="35"/>
      <c r="G92" s="127" t="str">
        <f>IF(F92="","",IF(F92="SI","No cal documentació",IF(B92&gt;0,(CONCATENATE("2d_",'Valoració '!$D$7,"00",A92))," ")))</f>
        <v/>
      </c>
    </row>
    <row r="93" spans="1:7" x14ac:dyDescent="0.25">
      <c r="A93" s="127">
        <v>85</v>
      </c>
      <c r="B93" s="3"/>
      <c r="C93" s="3"/>
      <c r="D93" s="3"/>
      <c r="E93" s="3"/>
      <c r="F93" s="35"/>
      <c r="G93" s="127" t="str">
        <f>IF(F93="","",IF(F93="SI","No cal documentació",IF(B93&gt;0,(CONCATENATE("2d_",'Valoració '!$D$7,"00",A93))," ")))</f>
        <v/>
      </c>
    </row>
    <row r="94" spans="1:7" x14ac:dyDescent="0.25">
      <c r="A94" s="127">
        <v>86</v>
      </c>
      <c r="B94" s="3"/>
      <c r="C94" s="3"/>
      <c r="D94" s="3"/>
      <c r="E94" s="3"/>
      <c r="F94" s="35"/>
      <c r="G94" s="127" t="str">
        <f>IF(F94="","",IF(F94="SI","No cal documentació",IF(B94&gt;0,(CONCATENATE("2d_",'Valoració '!$D$7,"00",A94))," ")))</f>
        <v/>
      </c>
    </row>
    <row r="95" spans="1:7" x14ac:dyDescent="0.25">
      <c r="A95" s="127">
        <v>87</v>
      </c>
      <c r="B95" s="3"/>
      <c r="C95" s="3"/>
      <c r="D95" s="3"/>
      <c r="E95" s="3"/>
      <c r="F95" s="35"/>
      <c r="G95" s="127" t="str">
        <f>IF(F95="","",IF(F95="SI","No cal documentació",IF(B95&gt;0,(CONCATENATE("2d_",'Valoració '!$D$7,"00",A95))," ")))</f>
        <v/>
      </c>
    </row>
    <row r="96" spans="1:7" x14ac:dyDescent="0.25">
      <c r="A96" s="127">
        <v>88</v>
      </c>
      <c r="B96" s="3"/>
      <c r="C96" s="3"/>
      <c r="D96" s="3"/>
      <c r="E96" s="3"/>
      <c r="F96" s="35"/>
      <c r="G96" s="127" t="str">
        <f>IF(F96="","",IF(F96="SI","No cal documentació",IF(B96&gt;0,(CONCATENATE("2d_",'Valoració '!$D$7,"00",A96))," ")))</f>
        <v/>
      </c>
    </row>
    <row r="97" spans="1:7" x14ac:dyDescent="0.25">
      <c r="A97" s="127">
        <v>89</v>
      </c>
      <c r="B97" s="3"/>
      <c r="C97" s="3"/>
      <c r="D97" s="3"/>
      <c r="E97" s="3"/>
      <c r="F97" s="35"/>
      <c r="G97" s="127" t="str">
        <f>IF(F97="","",IF(F97="SI","No cal documentació",IF(B97&gt;0,(CONCATENATE("2d_",'Valoració '!$D$7,"00",A97))," ")))</f>
        <v/>
      </c>
    </row>
    <row r="98" spans="1:7" x14ac:dyDescent="0.25">
      <c r="A98" s="127">
        <v>90</v>
      </c>
      <c r="B98" s="3"/>
      <c r="C98" s="3"/>
      <c r="D98" s="3"/>
      <c r="E98" s="3"/>
      <c r="F98" s="35"/>
      <c r="G98" s="127" t="str">
        <f>IF(F98="","",IF(F98="SI","No cal documentació",IF(B98&gt;0,(CONCATENATE("2d_",'Valoració '!$D$7,"00",A98))," ")))</f>
        <v/>
      </c>
    </row>
    <row r="99" spans="1:7" x14ac:dyDescent="0.25">
      <c r="A99" s="127">
        <v>91</v>
      </c>
      <c r="B99" s="3"/>
      <c r="C99" s="3"/>
      <c r="D99" s="3"/>
      <c r="E99" s="3"/>
      <c r="F99" s="35"/>
      <c r="G99" s="127" t="str">
        <f>IF(F99="","",IF(F99="SI","No cal documentació",IF(B99&gt;0,(CONCATENATE("2d_",'Valoració '!$D$7,"00",A99))," ")))</f>
        <v/>
      </c>
    </row>
    <row r="100" spans="1:7" x14ac:dyDescent="0.25">
      <c r="A100" s="127">
        <v>92</v>
      </c>
      <c r="B100" s="3"/>
      <c r="C100" s="3"/>
      <c r="D100" s="3"/>
      <c r="E100" s="3"/>
      <c r="F100" s="35"/>
      <c r="G100" s="127" t="str">
        <f>IF(F100="","",IF(F100="SI","No cal documentació",IF(B100&gt;0,(CONCATENATE("2d_",'Valoració '!$D$7,"00",A100))," ")))</f>
        <v/>
      </c>
    </row>
    <row r="101" spans="1:7" x14ac:dyDescent="0.25">
      <c r="A101" s="127">
        <v>93</v>
      </c>
      <c r="B101" s="3"/>
      <c r="C101" s="3"/>
      <c r="D101" s="3"/>
      <c r="E101" s="3"/>
      <c r="F101" s="35"/>
      <c r="G101" s="127" t="str">
        <f>IF(F101="","",IF(F101="SI","No cal documentació",IF(B101&gt;0,(CONCATENATE("2d_",'Valoració '!$D$7,"00",A101))," ")))</f>
        <v/>
      </c>
    </row>
    <row r="102" spans="1:7" x14ac:dyDescent="0.25">
      <c r="A102" s="127">
        <v>94</v>
      </c>
      <c r="B102" s="3"/>
      <c r="C102" s="3"/>
      <c r="D102" s="3"/>
      <c r="E102" s="3"/>
      <c r="F102" s="35"/>
      <c r="G102" s="127" t="str">
        <f>IF(F102="","",IF(F102="SI","No cal documentació",IF(B102&gt;0,(CONCATENATE("2d_",'Valoració '!$D$7,"00",A102))," ")))</f>
        <v/>
      </c>
    </row>
    <row r="103" spans="1:7" x14ac:dyDescent="0.25">
      <c r="A103" s="127">
        <v>95</v>
      </c>
      <c r="B103" s="3"/>
      <c r="C103" s="3"/>
      <c r="D103" s="3"/>
      <c r="E103" s="3"/>
      <c r="F103" s="35"/>
      <c r="G103" s="127" t="str">
        <f>IF(F103="","",IF(F103="SI","No cal documentació",IF(B103&gt;0,(CONCATENATE("2d_",'Valoració '!$D$7,"00",A103))," ")))</f>
        <v/>
      </c>
    </row>
    <row r="104" spans="1:7" x14ac:dyDescent="0.25">
      <c r="A104" s="127">
        <v>96</v>
      </c>
      <c r="B104" s="3"/>
      <c r="C104" s="3"/>
      <c r="D104" s="3"/>
      <c r="E104" s="3"/>
      <c r="F104" s="35"/>
      <c r="G104" s="127" t="str">
        <f>IF(F104="","",IF(F104="SI","No cal documentació",IF(B104&gt;0,(CONCATENATE("2d_",'Valoració '!$D$7,"00",A104))," ")))</f>
        <v/>
      </c>
    </row>
    <row r="105" spans="1:7" x14ac:dyDescent="0.25">
      <c r="A105" s="127">
        <v>97</v>
      </c>
      <c r="B105" s="3"/>
      <c r="C105" s="3"/>
      <c r="D105" s="3"/>
      <c r="E105" s="3"/>
      <c r="F105" s="35"/>
      <c r="G105" s="127" t="str">
        <f>IF(F105="","",IF(F105="SI","No cal documentació",IF(B105&gt;0,(CONCATENATE("2d_",'Valoració '!$D$7,"00",A105))," ")))</f>
        <v/>
      </c>
    </row>
    <row r="106" spans="1:7" x14ac:dyDescent="0.25">
      <c r="A106" s="127">
        <v>98</v>
      </c>
      <c r="B106" s="3"/>
      <c r="C106" s="3"/>
      <c r="D106" s="3"/>
      <c r="E106" s="3"/>
      <c r="F106" s="35"/>
      <c r="G106" s="127" t="str">
        <f>IF(F106="","",IF(F106="SI","No cal documentació",IF(B106&gt;0,(CONCATENATE("2d_",'Valoració '!$D$7,"00",A106))," ")))</f>
        <v/>
      </c>
    </row>
    <row r="107" spans="1:7" x14ac:dyDescent="0.25">
      <c r="A107" s="127">
        <v>99</v>
      </c>
      <c r="B107" s="3"/>
      <c r="C107" s="3"/>
      <c r="D107" s="3"/>
      <c r="E107" s="3"/>
      <c r="F107" s="35"/>
      <c r="G107" s="127" t="str">
        <f>IF(F107="","",IF(F107="SI","No cal documentació",IF(B107&gt;0,(CONCATENATE("2d_",'Valoració '!$D$7,"00",A107))," ")))</f>
        <v/>
      </c>
    </row>
    <row r="108" spans="1:7" x14ac:dyDescent="0.25">
      <c r="A108" s="127">
        <v>100</v>
      </c>
      <c r="B108" s="3"/>
      <c r="C108" s="3"/>
      <c r="D108" s="3"/>
      <c r="E108" s="3"/>
      <c r="F108" s="35"/>
      <c r="G108" s="127" t="str">
        <f>IF(F108="","",IF(F108="SI","No cal documentació",IF(B108&gt;0,(CONCATENATE("2d_",'Valoració '!$D$7,"00",A108))," ")))</f>
        <v/>
      </c>
    </row>
    <row r="110" spans="1:7" ht="15.75" x14ac:dyDescent="0.25">
      <c r="B110" s="49"/>
      <c r="C110" s="49"/>
    </row>
  </sheetData>
  <sheetProtection algorithmName="SHA-512" hashValue="/8T5hK3bKde29bOibHEdEc/OOdHafLq/YxSc9bBLJybJ65xs67OoupibFYDiXE8xu5FdkMnsuaSHtOHh6nGETQ==" saltValue="HSyeMMvh8e9d6AXzHNrSuw==" spinCount="100000" sheet="1" objects="1" scenarios="1"/>
  <mergeCells count="1">
    <mergeCell ref="A7:D7"/>
  </mergeCells>
  <hyperlinks>
    <hyperlink ref="A6" r:id="rId1"/>
    <hyperlink ref="A4" r:id="rId2"/>
  </hyperlinks>
  <pageMargins left="0.7" right="0.7" top="0.75" bottom="0.75" header="0.3" footer="0.3"/>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8"/>
  <dimension ref="A1:E109"/>
  <sheetViews>
    <sheetView workbookViewId="0">
      <selection activeCell="C4" sqref="C4"/>
    </sheetView>
  </sheetViews>
  <sheetFormatPr baseColWidth="10" defaultColWidth="9.140625" defaultRowHeight="15" x14ac:dyDescent="0.25"/>
  <cols>
    <col min="2" max="2" width="84.5703125" customWidth="1"/>
    <col min="3" max="3" width="42.5703125" customWidth="1"/>
    <col min="4" max="4" width="20.85546875" style="38" customWidth="1"/>
    <col min="5" max="5" width="28.28515625" customWidth="1"/>
  </cols>
  <sheetData>
    <row r="1" spans="1:5" x14ac:dyDescent="0.25">
      <c r="A1" s="14" t="s">
        <v>90</v>
      </c>
    </row>
    <row r="2" spans="1:5" x14ac:dyDescent="0.25">
      <c r="A2" t="s">
        <v>68</v>
      </c>
    </row>
    <row r="4" spans="1:5" ht="18.75" x14ac:dyDescent="0.3">
      <c r="A4" s="47" t="s">
        <v>73</v>
      </c>
      <c r="B4" s="105" t="s">
        <v>92</v>
      </c>
      <c r="C4" s="132">
        <f>SUM(D8:D107)</f>
        <v>0</v>
      </c>
      <c r="D4" s="37"/>
    </row>
    <row r="6" spans="1:5" x14ac:dyDescent="0.25">
      <c r="A6" s="267" t="s">
        <v>128</v>
      </c>
      <c r="B6" s="268"/>
      <c r="C6" s="268"/>
      <c r="D6" s="269"/>
    </row>
    <row r="7" spans="1:5" ht="34.5" customHeight="1" x14ac:dyDescent="0.25">
      <c r="A7" s="97" t="s">
        <v>31</v>
      </c>
      <c r="B7" s="98" t="s">
        <v>93</v>
      </c>
      <c r="C7" s="98" t="s">
        <v>71</v>
      </c>
      <c r="D7" s="98" t="s">
        <v>91</v>
      </c>
      <c r="E7" s="98" t="s">
        <v>29</v>
      </c>
    </row>
    <row r="8" spans="1:5" x14ac:dyDescent="0.25">
      <c r="A8" s="99">
        <v>1</v>
      </c>
      <c r="B8" s="22"/>
      <c r="C8" s="22"/>
      <c r="D8" s="39"/>
      <c r="E8" s="101" t="str">
        <f>IF(B8&gt;0,CONCATENATE("2b_",'Valoració '!$D$7,"00",A8)," ")</f>
        <v xml:space="preserve"> </v>
      </c>
    </row>
    <row r="9" spans="1:5" x14ac:dyDescent="0.25">
      <c r="A9" s="99">
        <v>2</v>
      </c>
      <c r="B9" s="22"/>
      <c r="C9" s="22"/>
      <c r="D9" s="39"/>
      <c r="E9" s="101" t="str">
        <f>IF(B9&gt;0,CONCATENATE("2b_",'Valoració '!$D$7,"00",A9)," ")</f>
        <v xml:space="preserve"> </v>
      </c>
    </row>
    <row r="10" spans="1:5" x14ac:dyDescent="0.25">
      <c r="A10" s="99">
        <v>3</v>
      </c>
      <c r="B10" s="22"/>
      <c r="C10" s="22"/>
      <c r="D10" s="39"/>
      <c r="E10" s="101" t="str">
        <f>IF(B10&gt;0,CONCATENATE("2b_",'Valoració '!$D$7,"00",A10)," ")</f>
        <v xml:space="preserve"> </v>
      </c>
    </row>
    <row r="11" spans="1:5" x14ac:dyDescent="0.25">
      <c r="A11" s="99">
        <v>4</v>
      </c>
      <c r="B11" s="22"/>
      <c r="C11" s="22"/>
      <c r="D11" s="39"/>
      <c r="E11" s="101" t="str">
        <f>IF(B11&gt;0,CONCATENATE("2b_",'Valoració '!$D$7,"00",A11)," ")</f>
        <v xml:space="preserve"> </v>
      </c>
    </row>
    <row r="12" spans="1:5" x14ac:dyDescent="0.25">
      <c r="A12" s="99">
        <v>5</v>
      </c>
      <c r="B12" s="22"/>
      <c r="C12" s="22"/>
      <c r="D12" s="39"/>
      <c r="E12" s="101" t="str">
        <f>IF(B12&gt;0,CONCATENATE("2b_",'Valoració '!$D$7,"00",A12)," ")</f>
        <v xml:space="preserve"> </v>
      </c>
    </row>
    <row r="13" spans="1:5" x14ac:dyDescent="0.25">
      <c r="A13" s="99">
        <v>6</v>
      </c>
      <c r="B13" s="22"/>
      <c r="C13" s="22"/>
      <c r="D13" s="39"/>
      <c r="E13" s="101" t="str">
        <f>IF(B13&gt;0,CONCATENATE("2b_",'Valoració '!$D$7,"00",A13)," ")</f>
        <v xml:space="preserve"> </v>
      </c>
    </row>
    <row r="14" spans="1:5" x14ac:dyDescent="0.25">
      <c r="A14" s="99">
        <v>7</v>
      </c>
      <c r="B14" s="3"/>
      <c r="C14" s="3"/>
      <c r="D14" s="40"/>
      <c r="E14" s="101" t="str">
        <f>IF(B14&gt;0,CONCATENATE("2b_",'Valoració '!$D$7,"00",A14)," ")</f>
        <v xml:space="preserve"> </v>
      </c>
    </row>
    <row r="15" spans="1:5" x14ac:dyDescent="0.25">
      <c r="A15" s="99">
        <v>8</v>
      </c>
      <c r="B15" s="3"/>
      <c r="C15" s="3"/>
      <c r="D15" s="40"/>
      <c r="E15" s="101" t="str">
        <f>IF(B15&gt;0,CONCATENATE("2b_",'Valoració '!$D$7,"00",A15)," ")</f>
        <v xml:space="preserve"> </v>
      </c>
    </row>
    <row r="16" spans="1:5" x14ac:dyDescent="0.25">
      <c r="A16" s="99">
        <v>9</v>
      </c>
      <c r="B16" s="3"/>
      <c r="C16" s="3"/>
      <c r="D16" s="40"/>
      <c r="E16" s="101" t="str">
        <f>IF(B16&gt;0,CONCATENATE("2b_",'Valoració '!$D$7,"00",A16)," ")</f>
        <v xml:space="preserve"> </v>
      </c>
    </row>
    <row r="17" spans="1:5" x14ac:dyDescent="0.25">
      <c r="A17" s="99">
        <v>10</v>
      </c>
      <c r="B17" s="3"/>
      <c r="C17" s="3"/>
      <c r="D17" s="40"/>
      <c r="E17" s="101" t="str">
        <f>IF(B17&gt;0,CONCATENATE("2b_",'Valoració '!$D$7,"00",A17)," ")</f>
        <v xml:space="preserve"> </v>
      </c>
    </row>
    <row r="18" spans="1:5" x14ac:dyDescent="0.25">
      <c r="A18" s="99">
        <v>11</v>
      </c>
      <c r="B18" s="3"/>
      <c r="C18" s="3"/>
      <c r="D18" s="40"/>
      <c r="E18" s="101" t="str">
        <f>IF(B18&gt;0,CONCATENATE("2b_",'Valoració '!$D$7,"00",A18)," ")</f>
        <v xml:space="preserve"> </v>
      </c>
    </row>
    <row r="19" spans="1:5" x14ac:dyDescent="0.25">
      <c r="A19" s="99">
        <v>12</v>
      </c>
      <c r="B19" s="3"/>
      <c r="C19" s="3"/>
      <c r="D19" s="40"/>
      <c r="E19" s="101" t="str">
        <f>IF(B19&gt;0,CONCATENATE("2b_",'Valoració '!$D$7,"00",A19)," ")</f>
        <v xml:space="preserve"> </v>
      </c>
    </row>
    <row r="20" spans="1:5" x14ac:dyDescent="0.25">
      <c r="A20" s="99">
        <v>13</v>
      </c>
      <c r="B20" s="3"/>
      <c r="C20" s="3"/>
      <c r="D20" s="40"/>
      <c r="E20" s="101" t="str">
        <f>IF(B20&gt;0,CONCATENATE("2b_",'Valoració '!$D$7,"00",A20)," ")</f>
        <v xml:space="preserve"> </v>
      </c>
    </row>
    <row r="21" spans="1:5" x14ac:dyDescent="0.25">
      <c r="A21" s="99">
        <v>14</v>
      </c>
      <c r="B21" s="3"/>
      <c r="C21" s="3"/>
      <c r="D21" s="40"/>
      <c r="E21" s="101" t="str">
        <f>IF(B21&gt;0,CONCATENATE("2b_",'Valoració '!$D$7,"00",A21)," ")</f>
        <v xml:space="preserve"> </v>
      </c>
    </row>
    <row r="22" spans="1:5" x14ac:dyDescent="0.25">
      <c r="A22" s="99">
        <v>15</v>
      </c>
      <c r="B22" s="3"/>
      <c r="C22" s="3"/>
      <c r="D22" s="40"/>
      <c r="E22" s="101" t="str">
        <f>IF(B22&gt;0,CONCATENATE("2b_",'Valoració '!$D$7,"00",A22)," ")</f>
        <v xml:space="preserve"> </v>
      </c>
    </row>
    <row r="23" spans="1:5" x14ac:dyDescent="0.25">
      <c r="A23" s="99">
        <v>16</v>
      </c>
      <c r="B23" s="3"/>
      <c r="C23" s="3"/>
      <c r="D23" s="40"/>
      <c r="E23" s="101" t="str">
        <f>IF(B23&gt;0,CONCATENATE("2b_",'Valoració '!$D$7,"00",A23)," ")</f>
        <v xml:space="preserve"> </v>
      </c>
    </row>
    <row r="24" spans="1:5" x14ac:dyDescent="0.25">
      <c r="A24" s="99">
        <v>17</v>
      </c>
      <c r="B24" s="3"/>
      <c r="C24" s="3"/>
      <c r="D24" s="40"/>
      <c r="E24" s="101" t="str">
        <f>IF(B24&gt;0,CONCATENATE("2b_",'Valoració '!$D$7,"00",A24)," ")</f>
        <v xml:space="preserve"> </v>
      </c>
    </row>
    <row r="25" spans="1:5" x14ac:dyDescent="0.25">
      <c r="A25" s="99">
        <v>18</v>
      </c>
      <c r="B25" s="3"/>
      <c r="C25" s="3"/>
      <c r="D25" s="40"/>
      <c r="E25" s="101" t="str">
        <f>IF(B25&gt;0,CONCATENATE("2b_",'Valoració '!$D$7,"00",A25)," ")</f>
        <v xml:space="preserve"> </v>
      </c>
    </row>
    <row r="26" spans="1:5" x14ac:dyDescent="0.25">
      <c r="A26" s="99">
        <v>19</v>
      </c>
      <c r="B26" s="3"/>
      <c r="C26" s="3"/>
      <c r="D26" s="40"/>
      <c r="E26" s="101" t="str">
        <f>IF(B26&gt;0,CONCATENATE("2b_",'Valoració '!$D$7,"00",A26)," ")</f>
        <v xml:space="preserve"> </v>
      </c>
    </row>
    <row r="27" spans="1:5" x14ac:dyDescent="0.25">
      <c r="A27" s="99">
        <v>20</v>
      </c>
      <c r="B27" s="3"/>
      <c r="C27" s="3"/>
      <c r="D27" s="40"/>
      <c r="E27" s="101" t="str">
        <f>IF(B27&gt;0,CONCATENATE("2b_",'Valoració '!$D$7,"00",A27)," ")</f>
        <v xml:space="preserve"> </v>
      </c>
    </row>
    <row r="28" spans="1:5" x14ac:dyDescent="0.25">
      <c r="A28" s="99">
        <v>21</v>
      </c>
      <c r="B28" s="3"/>
      <c r="C28" s="3"/>
      <c r="D28" s="40"/>
      <c r="E28" s="101" t="str">
        <f>IF(B28&gt;0,CONCATENATE("2b_",'Valoració '!$D$7,"00",A28)," ")</f>
        <v xml:space="preserve"> </v>
      </c>
    </row>
    <row r="29" spans="1:5" x14ac:dyDescent="0.25">
      <c r="A29" s="99">
        <v>22</v>
      </c>
      <c r="B29" s="3"/>
      <c r="C29" s="3"/>
      <c r="D29" s="40"/>
      <c r="E29" s="101" t="str">
        <f>IF(B29&gt;0,CONCATENATE("2b_",'Valoració '!$D$7,"00",A29)," ")</f>
        <v xml:space="preserve"> </v>
      </c>
    </row>
    <row r="30" spans="1:5" x14ac:dyDescent="0.25">
      <c r="A30" s="99">
        <v>23</v>
      </c>
      <c r="B30" s="3"/>
      <c r="C30" s="3"/>
      <c r="D30" s="40"/>
      <c r="E30" s="101" t="str">
        <f>IF(B30&gt;0,CONCATENATE("2b_",'Valoració '!$D$7,"00",A30)," ")</f>
        <v xml:space="preserve"> </v>
      </c>
    </row>
    <row r="31" spans="1:5" x14ac:dyDescent="0.25">
      <c r="A31" s="99">
        <v>24</v>
      </c>
      <c r="B31" s="3"/>
      <c r="C31" s="3"/>
      <c r="D31" s="40"/>
      <c r="E31" s="101" t="str">
        <f>IF(B31&gt;0,CONCATENATE("2b_",'Valoració '!$D$7,"00",A31)," ")</f>
        <v xml:space="preserve"> </v>
      </c>
    </row>
    <row r="32" spans="1:5" x14ac:dyDescent="0.25">
      <c r="A32" s="99">
        <v>25</v>
      </c>
      <c r="B32" s="3"/>
      <c r="C32" s="3"/>
      <c r="D32" s="40"/>
      <c r="E32" s="101" t="str">
        <f>IF(B32&gt;0,CONCATENATE("2b_",'Valoració '!$D$7,"00",A32)," ")</f>
        <v xml:space="preserve"> </v>
      </c>
    </row>
    <row r="33" spans="1:5" x14ac:dyDescent="0.25">
      <c r="A33" s="99">
        <v>26</v>
      </c>
      <c r="B33" s="3"/>
      <c r="C33" s="3"/>
      <c r="D33" s="40"/>
      <c r="E33" s="101" t="str">
        <f>IF(B33&gt;0,CONCATENATE("2b_",'Valoració '!$D$7,"00",A33)," ")</f>
        <v xml:space="preserve"> </v>
      </c>
    </row>
    <row r="34" spans="1:5" x14ac:dyDescent="0.25">
      <c r="A34" s="99">
        <v>27</v>
      </c>
      <c r="B34" s="3"/>
      <c r="C34" s="3"/>
      <c r="D34" s="40"/>
      <c r="E34" s="101" t="str">
        <f>IF(B34&gt;0,CONCATENATE("2b_",'Valoració '!$D$7,"00",A34)," ")</f>
        <v xml:space="preserve"> </v>
      </c>
    </row>
    <row r="35" spans="1:5" x14ac:dyDescent="0.25">
      <c r="A35" s="99">
        <v>28</v>
      </c>
      <c r="B35" s="3"/>
      <c r="C35" s="3"/>
      <c r="D35" s="40"/>
      <c r="E35" s="101" t="str">
        <f>IF(B35&gt;0,CONCATENATE("2b_",'Valoració '!$D$7,"00",A35)," ")</f>
        <v xml:space="preserve"> </v>
      </c>
    </row>
    <row r="36" spans="1:5" x14ac:dyDescent="0.25">
      <c r="A36" s="99">
        <v>29</v>
      </c>
      <c r="B36" s="3"/>
      <c r="C36" s="3"/>
      <c r="D36" s="40"/>
      <c r="E36" s="101" t="str">
        <f>IF(B36&gt;0,CONCATENATE("2b_",'Valoració '!$D$7,"00",A36)," ")</f>
        <v xml:space="preserve"> </v>
      </c>
    </row>
    <row r="37" spans="1:5" x14ac:dyDescent="0.25">
      <c r="A37" s="99">
        <v>30</v>
      </c>
      <c r="B37" s="3"/>
      <c r="C37" s="3"/>
      <c r="D37" s="40"/>
      <c r="E37" s="101" t="str">
        <f>IF(B37&gt;0,CONCATENATE("2b_",'Valoració '!$D$7,"00",A37)," ")</f>
        <v xml:space="preserve"> </v>
      </c>
    </row>
    <row r="38" spans="1:5" x14ac:dyDescent="0.25">
      <c r="A38" s="99">
        <v>31</v>
      </c>
      <c r="B38" s="3"/>
      <c r="C38" s="3"/>
      <c r="D38" s="40"/>
      <c r="E38" s="101" t="str">
        <f>IF(B38&gt;0,CONCATENATE("2b_",'Valoració '!$D$7,"00",A38)," ")</f>
        <v xml:space="preserve"> </v>
      </c>
    </row>
    <row r="39" spans="1:5" x14ac:dyDescent="0.25">
      <c r="A39" s="99">
        <v>32</v>
      </c>
      <c r="B39" s="3"/>
      <c r="C39" s="3"/>
      <c r="D39" s="40"/>
      <c r="E39" s="101" t="str">
        <f>IF(B39&gt;0,CONCATENATE("2b_",'Valoració '!$D$7,"00",A39)," ")</f>
        <v xml:space="preserve"> </v>
      </c>
    </row>
    <row r="40" spans="1:5" x14ac:dyDescent="0.25">
      <c r="A40" s="99">
        <v>33</v>
      </c>
      <c r="B40" s="3"/>
      <c r="C40" s="3"/>
      <c r="D40" s="40"/>
      <c r="E40" s="101" t="str">
        <f>IF(B40&gt;0,CONCATENATE("2b_",'Valoració '!$D$7,"00",A40)," ")</f>
        <v xml:space="preserve"> </v>
      </c>
    </row>
    <row r="41" spans="1:5" x14ac:dyDescent="0.25">
      <c r="A41" s="99">
        <v>34</v>
      </c>
      <c r="B41" s="3"/>
      <c r="C41" s="3"/>
      <c r="D41" s="40"/>
      <c r="E41" s="101" t="str">
        <f>IF(B41&gt;0,CONCATENATE("2b_",'Valoració '!$D$7,"00",A41)," ")</f>
        <v xml:space="preserve"> </v>
      </c>
    </row>
    <row r="42" spans="1:5" x14ac:dyDescent="0.25">
      <c r="A42" s="99">
        <v>35</v>
      </c>
      <c r="B42" s="3"/>
      <c r="C42" s="3"/>
      <c r="D42" s="40"/>
      <c r="E42" s="101" t="str">
        <f>IF(B42&gt;0,CONCATENATE("2b_",'Valoració '!$D$7,"00",A42)," ")</f>
        <v xml:space="preserve"> </v>
      </c>
    </row>
    <row r="43" spans="1:5" x14ac:dyDescent="0.25">
      <c r="A43" s="99">
        <v>36</v>
      </c>
      <c r="B43" s="3"/>
      <c r="C43" s="3"/>
      <c r="D43" s="40"/>
      <c r="E43" s="101" t="str">
        <f>IF(B43&gt;0,CONCATENATE("2b_",'Valoració '!$D$7,"00",A43)," ")</f>
        <v xml:space="preserve"> </v>
      </c>
    </row>
    <row r="44" spans="1:5" x14ac:dyDescent="0.25">
      <c r="A44" s="99">
        <v>37</v>
      </c>
      <c r="B44" s="3"/>
      <c r="C44" s="3"/>
      <c r="D44" s="40"/>
      <c r="E44" s="101" t="str">
        <f>IF(B44&gt;0,CONCATENATE("2b_",'Valoració '!$D$7,"00",A44)," ")</f>
        <v xml:space="preserve"> </v>
      </c>
    </row>
    <row r="45" spans="1:5" x14ac:dyDescent="0.25">
      <c r="A45" s="99">
        <v>38</v>
      </c>
      <c r="B45" s="3"/>
      <c r="C45" s="3"/>
      <c r="D45" s="40"/>
      <c r="E45" s="101" t="str">
        <f>IF(B45&gt;0,CONCATENATE("2b_",'Valoració '!$D$7,"00",A45)," ")</f>
        <v xml:space="preserve"> </v>
      </c>
    </row>
    <row r="46" spans="1:5" x14ac:dyDescent="0.25">
      <c r="A46" s="99">
        <v>39</v>
      </c>
      <c r="B46" s="3"/>
      <c r="C46" s="3"/>
      <c r="D46" s="40"/>
      <c r="E46" s="101" t="str">
        <f>IF(B46&gt;0,CONCATENATE("2b_",'Valoració '!$D$7,"00",A46)," ")</f>
        <v xml:space="preserve"> </v>
      </c>
    </row>
    <row r="47" spans="1:5" x14ac:dyDescent="0.25">
      <c r="A47" s="99">
        <v>40</v>
      </c>
      <c r="B47" s="3"/>
      <c r="C47" s="3"/>
      <c r="D47" s="40"/>
      <c r="E47" s="101" t="str">
        <f>IF(B47&gt;0,CONCATENATE("2b_",'Valoració '!$D$7,"00",A47)," ")</f>
        <v xml:space="preserve"> </v>
      </c>
    </row>
    <row r="48" spans="1:5" x14ac:dyDescent="0.25">
      <c r="A48" s="99">
        <v>41</v>
      </c>
      <c r="B48" s="3"/>
      <c r="C48" s="3"/>
      <c r="D48" s="40"/>
      <c r="E48" s="101" t="str">
        <f>IF(B48&gt;0,CONCATENATE("2b_",'Valoració '!$D$7,"00",A48)," ")</f>
        <v xml:space="preserve"> </v>
      </c>
    </row>
    <row r="49" spans="1:5" x14ac:dyDescent="0.25">
      <c r="A49" s="99">
        <v>42</v>
      </c>
      <c r="B49" s="3"/>
      <c r="C49" s="3"/>
      <c r="D49" s="40"/>
      <c r="E49" s="101" t="str">
        <f>IF(B49&gt;0,CONCATENATE("2b_",'Valoració '!$D$7,"00",A49)," ")</f>
        <v xml:space="preserve"> </v>
      </c>
    </row>
    <row r="50" spans="1:5" x14ac:dyDescent="0.25">
      <c r="A50" s="99">
        <v>43</v>
      </c>
      <c r="B50" s="3"/>
      <c r="C50" s="3"/>
      <c r="D50" s="40"/>
      <c r="E50" s="101" t="str">
        <f>IF(B50&gt;0,CONCATENATE("2b_",'Valoració '!$D$7,"00",A50)," ")</f>
        <v xml:space="preserve"> </v>
      </c>
    </row>
    <row r="51" spans="1:5" x14ac:dyDescent="0.25">
      <c r="A51" s="99">
        <v>44</v>
      </c>
      <c r="B51" s="3"/>
      <c r="C51" s="3"/>
      <c r="D51" s="40"/>
      <c r="E51" s="101" t="str">
        <f>IF(B51&gt;0,CONCATENATE("2b_",'Valoració '!$D$7,"00",A51)," ")</f>
        <v xml:space="preserve"> </v>
      </c>
    </row>
    <row r="52" spans="1:5" x14ac:dyDescent="0.25">
      <c r="A52" s="99">
        <v>45</v>
      </c>
      <c r="B52" s="3"/>
      <c r="C52" s="3"/>
      <c r="D52" s="40"/>
      <c r="E52" s="101" t="str">
        <f>IF(B52&gt;0,CONCATENATE("2b_",'Valoració '!$D$7,"00",A52)," ")</f>
        <v xml:space="preserve"> </v>
      </c>
    </row>
    <row r="53" spans="1:5" x14ac:dyDescent="0.25">
      <c r="A53" s="99">
        <v>46</v>
      </c>
      <c r="B53" s="3"/>
      <c r="C53" s="3"/>
      <c r="D53" s="40"/>
      <c r="E53" s="101" t="str">
        <f>IF(B53&gt;0,CONCATENATE("2b_",'Valoració '!$D$7,"00",A53)," ")</f>
        <v xml:space="preserve"> </v>
      </c>
    </row>
    <row r="54" spans="1:5" x14ac:dyDescent="0.25">
      <c r="A54" s="99">
        <v>47</v>
      </c>
      <c r="B54" s="3"/>
      <c r="C54" s="3"/>
      <c r="D54" s="40"/>
      <c r="E54" s="101" t="str">
        <f>IF(B54&gt;0,CONCATENATE("2b_",'Valoració '!$D$7,"00",A54)," ")</f>
        <v xml:space="preserve"> </v>
      </c>
    </row>
    <row r="55" spans="1:5" x14ac:dyDescent="0.25">
      <c r="A55" s="99">
        <v>48</v>
      </c>
      <c r="B55" s="3"/>
      <c r="C55" s="3"/>
      <c r="D55" s="40"/>
      <c r="E55" s="101" t="str">
        <f>IF(B55&gt;0,CONCATENATE("2b_",'Valoració '!$D$7,"00",A55)," ")</f>
        <v xml:space="preserve"> </v>
      </c>
    </row>
    <row r="56" spans="1:5" x14ac:dyDescent="0.25">
      <c r="A56" s="99">
        <v>49</v>
      </c>
      <c r="B56" s="3"/>
      <c r="C56" s="3"/>
      <c r="D56" s="40"/>
      <c r="E56" s="101" t="str">
        <f>IF(B56&gt;0,CONCATENATE("2b_",'Valoració '!$D$7,"00",A56)," ")</f>
        <v xml:space="preserve"> </v>
      </c>
    </row>
    <row r="57" spans="1:5" x14ac:dyDescent="0.25">
      <c r="A57" s="99">
        <v>50</v>
      </c>
      <c r="B57" s="3"/>
      <c r="C57" s="3"/>
      <c r="D57" s="40"/>
      <c r="E57" s="101" t="str">
        <f>IF(B57&gt;0,CONCATENATE("2b_",'Valoració '!$D$7,"00",A57)," ")</f>
        <v xml:space="preserve"> </v>
      </c>
    </row>
    <row r="58" spans="1:5" x14ac:dyDescent="0.25">
      <c r="A58" s="99">
        <v>51</v>
      </c>
      <c r="B58" s="3"/>
      <c r="C58" s="3"/>
      <c r="D58" s="40"/>
      <c r="E58" s="101" t="str">
        <f>IF(B58&gt;0,CONCATENATE("2b_",'Valoració '!$D$7,"00",A58)," ")</f>
        <v xml:space="preserve"> </v>
      </c>
    </row>
    <row r="59" spans="1:5" x14ac:dyDescent="0.25">
      <c r="A59" s="99">
        <v>52</v>
      </c>
      <c r="B59" s="3"/>
      <c r="C59" s="3"/>
      <c r="D59" s="40"/>
      <c r="E59" s="101" t="str">
        <f>IF(B59&gt;0,CONCATENATE("2b_",'Valoració '!$D$7,"00",A59)," ")</f>
        <v xml:space="preserve"> </v>
      </c>
    </row>
    <row r="60" spans="1:5" x14ac:dyDescent="0.25">
      <c r="A60" s="99">
        <v>53</v>
      </c>
      <c r="B60" s="3"/>
      <c r="C60" s="3"/>
      <c r="D60" s="40"/>
      <c r="E60" s="101" t="str">
        <f>IF(B60&gt;0,CONCATENATE("2b_",'Valoració '!$D$7,"00",A60)," ")</f>
        <v xml:space="preserve"> </v>
      </c>
    </row>
    <row r="61" spans="1:5" x14ac:dyDescent="0.25">
      <c r="A61" s="99">
        <v>54</v>
      </c>
      <c r="B61" s="3"/>
      <c r="C61" s="3"/>
      <c r="D61" s="40"/>
      <c r="E61" s="101" t="str">
        <f>IF(B61&gt;0,CONCATENATE("2b_",'Valoració '!$D$7,"00",A61)," ")</f>
        <v xml:space="preserve"> </v>
      </c>
    </row>
    <row r="62" spans="1:5" x14ac:dyDescent="0.25">
      <c r="A62" s="99">
        <v>55</v>
      </c>
      <c r="B62" s="3"/>
      <c r="C62" s="3"/>
      <c r="D62" s="40"/>
      <c r="E62" s="101" t="str">
        <f>IF(B62&gt;0,CONCATENATE("2b_",'Valoració '!$D$7,"00",A62)," ")</f>
        <v xml:space="preserve"> </v>
      </c>
    </row>
    <row r="63" spans="1:5" x14ac:dyDescent="0.25">
      <c r="A63" s="99">
        <v>56</v>
      </c>
      <c r="B63" s="3"/>
      <c r="C63" s="3"/>
      <c r="D63" s="40"/>
      <c r="E63" s="101" t="str">
        <f>IF(B63&gt;0,CONCATENATE("2b_",'Valoració '!$D$7,"00",A63)," ")</f>
        <v xml:space="preserve"> </v>
      </c>
    </row>
    <row r="64" spans="1:5" x14ac:dyDescent="0.25">
      <c r="A64" s="99">
        <v>57</v>
      </c>
      <c r="B64" s="3"/>
      <c r="C64" s="3"/>
      <c r="D64" s="40"/>
      <c r="E64" s="101" t="str">
        <f>IF(B64&gt;0,CONCATENATE("2b_",'Valoració '!$D$7,"00",A64)," ")</f>
        <v xml:space="preserve"> </v>
      </c>
    </row>
    <row r="65" spans="1:5" x14ac:dyDescent="0.25">
      <c r="A65" s="99">
        <v>58</v>
      </c>
      <c r="B65" s="3"/>
      <c r="C65" s="3"/>
      <c r="D65" s="40"/>
      <c r="E65" s="101" t="str">
        <f>IF(B65&gt;0,CONCATENATE("2b_",'Valoració '!$D$7,"00",A65)," ")</f>
        <v xml:space="preserve"> </v>
      </c>
    </row>
    <row r="66" spans="1:5" x14ac:dyDescent="0.25">
      <c r="A66" s="99">
        <v>59</v>
      </c>
      <c r="B66" s="3"/>
      <c r="C66" s="3"/>
      <c r="D66" s="40"/>
      <c r="E66" s="101" t="str">
        <f>IF(B66&gt;0,CONCATENATE("2b_",'Valoració '!$D$7,"00",A66)," ")</f>
        <v xml:space="preserve"> </v>
      </c>
    </row>
    <row r="67" spans="1:5" x14ac:dyDescent="0.25">
      <c r="A67" s="99">
        <v>60</v>
      </c>
      <c r="B67" s="3"/>
      <c r="C67" s="3"/>
      <c r="D67" s="40"/>
      <c r="E67" s="101" t="str">
        <f>IF(B67&gt;0,CONCATENATE("2b_",'Valoració '!$D$7,"00",A67)," ")</f>
        <v xml:space="preserve"> </v>
      </c>
    </row>
    <row r="68" spans="1:5" x14ac:dyDescent="0.25">
      <c r="A68" s="99">
        <v>61</v>
      </c>
      <c r="B68" s="3"/>
      <c r="C68" s="3"/>
      <c r="D68" s="40"/>
      <c r="E68" s="101" t="str">
        <f>IF(B68&gt;0,CONCATENATE("2b_",'Valoració '!$D$7,"00",A68)," ")</f>
        <v xml:space="preserve"> </v>
      </c>
    </row>
    <row r="69" spans="1:5" x14ac:dyDescent="0.25">
      <c r="A69" s="99">
        <v>62</v>
      </c>
      <c r="B69" s="3"/>
      <c r="C69" s="3"/>
      <c r="D69" s="40"/>
      <c r="E69" s="101" t="str">
        <f>IF(B69&gt;0,CONCATENATE("2b_",'Valoració '!$D$7,"00",A69)," ")</f>
        <v xml:space="preserve"> </v>
      </c>
    </row>
    <row r="70" spans="1:5" x14ac:dyDescent="0.25">
      <c r="A70" s="99">
        <v>63</v>
      </c>
      <c r="B70" s="3"/>
      <c r="C70" s="3"/>
      <c r="D70" s="40"/>
      <c r="E70" s="101" t="str">
        <f>IF(B70&gt;0,CONCATENATE("2b_",'Valoració '!$D$7,"00",A70)," ")</f>
        <v xml:space="preserve"> </v>
      </c>
    </row>
    <row r="71" spans="1:5" x14ac:dyDescent="0.25">
      <c r="A71" s="99">
        <v>64</v>
      </c>
      <c r="B71" s="3"/>
      <c r="C71" s="3"/>
      <c r="D71" s="40"/>
      <c r="E71" s="101" t="str">
        <f>IF(B71&gt;0,CONCATENATE("2b_",'Valoració '!$D$7,"00",A71)," ")</f>
        <v xml:space="preserve"> </v>
      </c>
    </row>
    <row r="72" spans="1:5" x14ac:dyDescent="0.25">
      <c r="A72" s="99">
        <v>65</v>
      </c>
      <c r="B72" s="3"/>
      <c r="C72" s="3"/>
      <c r="D72" s="40"/>
      <c r="E72" s="101" t="str">
        <f>IF(B72&gt;0,CONCATENATE("2b_",'Valoració '!$D$7,"00",A72)," ")</f>
        <v xml:space="preserve"> </v>
      </c>
    </row>
    <row r="73" spans="1:5" x14ac:dyDescent="0.25">
      <c r="A73" s="99">
        <v>66</v>
      </c>
      <c r="B73" s="3"/>
      <c r="C73" s="3"/>
      <c r="D73" s="40"/>
      <c r="E73" s="101" t="str">
        <f>IF(B73&gt;0,CONCATENATE("2b_",'Valoració '!$D$7,"00",A73)," ")</f>
        <v xml:space="preserve"> </v>
      </c>
    </row>
    <row r="74" spans="1:5" x14ac:dyDescent="0.25">
      <c r="A74" s="99">
        <v>67</v>
      </c>
      <c r="B74" s="3"/>
      <c r="C74" s="3"/>
      <c r="D74" s="40"/>
      <c r="E74" s="101" t="str">
        <f>IF(B74&gt;0,CONCATENATE("2b_",'Valoració '!$D$7,"00",A74)," ")</f>
        <v xml:space="preserve"> </v>
      </c>
    </row>
    <row r="75" spans="1:5" x14ac:dyDescent="0.25">
      <c r="A75" s="99">
        <v>68</v>
      </c>
      <c r="B75" s="3"/>
      <c r="C75" s="3"/>
      <c r="D75" s="40"/>
      <c r="E75" s="101" t="str">
        <f>IF(B75&gt;0,CONCATENATE("2b_",'Valoració '!$D$7,"00",A75)," ")</f>
        <v xml:space="preserve"> </v>
      </c>
    </row>
    <row r="76" spans="1:5" x14ac:dyDescent="0.25">
      <c r="A76" s="99">
        <v>69</v>
      </c>
      <c r="B76" s="3"/>
      <c r="C76" s="3"/>
      <c r="D76" s="40"/>
      <c r="E76" s="101" t="str">
        <f>IF(B76&gt;0,CONCATENATE("2b_",'Valoració '!$D$7,"00",A76)," ")</f>
        <v xml:space="preserve"> </v>
      </c>
    </row>
    <row r="77" spans="1:5" x14ac:dyDescent="0.25">
      <c r="A77" s="99">
        <v>70</v>
      </c>
      <c r="B77" s="3"/>
      <c r="C77" s="3"/>
      <c r="D77" s="40"/>
      <c r="E77" s="101" t="str">
        <f>IF(B77&gt;0,CONCATENATE("2b_",'Valoració '!$D$7,"00",A77)," ")</f>
        <v xml:space="preserve"> </v>
      </c>
    </row>
    <row r="78" spans="1:5" x14ac:dyDescent="0.25">
      <c r="A78" s="99">
        <v>71</v>
      </c>
      <c r="B78" s="3"/>
      <c r="C78" s="3"/>
      <c r="D78" s="40"/>
      <c r="E78" s="101" t="str">
        <f>IF(B78&gt;0,CONCATENATE("2b_",'Valoració '!$D$7,"00",A78)," ")</f>
        <v xml:space="preserve"> </v>
      </c>
    </row>
    <row r="79" spans="1:5" x14ac:dyDescent="0.25">
      <c r="A79" s="99">
        <v>72</v>
      </c>
      <c r="B79" s="3"/>
      <c r="C79" s="3"/>
      <c r="D79" s="40"/>
      <c r="E79" s="101" t="str">
        <f>IF(B79&gt;0,CONCATENATE("2b_",'Valoració '!$D$7,"00",A79)," ")</f>
        <v xml:space="preserve"> </v>
      </c>
    </row>
    <row r="80" spans="1:5" x14ac:dyDescent="0.25">
      <c r="A80" s="99">
        <v>73</v>
      </c>
      <c r="B80" s="3"/>
      <c r="C80" s="3"/>
      <c r="D80" s="40"/>
      <c r="E80" s="101" t="str">
        <f>IF(B80&gt;0,CONCATENATE("2b_",'Valoració '!$D$7,"00",A80)," ")</f>
        <v xml:space="preserve"> </v>
      </c>
    </row>
    <row r="81" spans="1:5" x14ac:dyDescent="0.25">
      <c r="A81" s="99">
        <v>74</v>
      </c>
      <c r="B81" s="3"/>
      <c r="C81" s="3"/>
      <c r="D81" s="40"/>
      <c r="E81" s="101" t="str">
        <f>IF(B81&gt;0,CONCATENATE("2b_",'Valoració '!$D$7,"00",A81)," ")</f>
        <v xml:space="preserve"> </v>
      </c>
    </row>
    <row r="82" spans="1:5" x14ac:dyDescent="0.25">
      <c r="A82" s="99">
        <v>75</v>
      </c>
      <c r="B82" s="3"/>
      <c r="C82" s="3"/>
      <c r="D82" s="40"/>
      <c r="E82" s="101" t="str">
        <f>IF(B82&gt;0,CONCATENATE("2b_",'Valoració '!$D$7,"00",A82)," ")</f>
        <v xml:space="preserve"> </v>
      </c>
    </row>
    <row r="83" spans="1:5" x14ac:dyDescent="0.25">
      <c r="A83" s="99">
        <v>76</v>
      </c>
      <c r="B83" s="3"/>
      <c r="C83" s="3"/>
      <c r="D83" s="40"/>
      <c r="E83" s="101" t="str">
        <f>IF(B83&gt;0,CONCATENATE("2b_",'Valoració '!$D$7,"00",A83)," ")</f>
        <v xml:space="preserve"> </v>
      </c>
    </row>
    <row r="84" spans="1:5" x14ac:dyDescent="0.25">
      <c r="A84" s="99">
        <v>77</v>
      </c>
      <c r="B84" s="3"/>
      <c r="C84" s="3"/>
      <c r="D84" s="40"/>
      <c r="E84" s="101" t="str">
        <f>IF(B84&gt;0,CONCATENATE("2b_",'Valoració '!$D$7,"00",A84)," ")</f>
        <v xml:space="preserve"> </v>
      </c>
    </row>
    <row r="85" spans="1:5" x14ac:dyDescent="0.25">
      <c r="A85" s="99">
        <v>78</v>
      </c>
      <c r="B85" s="3"/>
      <c r="C85" s="3"/>
      <c r="D85" s="40"/>
      <c r="E85" s="101" t="str">
        <f>IF(B85&gt;0,CONCATENATE("2b_",'Valoració '!$D$7,"00",A85)," ")</f>
        <v xml:space="preserve"> </v>
      </c>
    </row>
    <row r="86" spans="1:5" x14ac:dyDescent="0.25">
      <c r="A86" s="99">
        <v>79</v>
      </c>
      <c r="B86" s="3"/>
      <c r="C86" s="3"/>
      <c r="D86" s="40"/>
      <c r="E86" s="101" t="str">
        <f>IF(B86&gt;0,CONCATENATE("2b_",'Valoració '!$D$7,"00",A86)," ")</f>
        <v xml:space="preserve"> </v>
      </c>
    </row>
    <row r="87" spans="1:5" x14ac:dyDescent="0.25">
      <c r="A87" s="99">
        <v>80</v>
      </c>
      <c r="B87" s="3"/>
      <c r="C87" s="3"/>
      <c r="D87" s="40"/>
      <c r="E87" s="101" t="str">
        <f>IF(B87&gt;0,CONCATENATE("2b_",'Valoració '!$D$7,"00",A87)," ")</f>
        <v xml:space="preserve"> </v>
      </c>
    </row>
    <row r="88" spans="1:5" x14ac:dyDescent="0.25">
      <c r="A88" s="99">
        <v>81</v>
      </c>
      <c r="B88" s="3"/>
      <c r="C88" s="3"/>
      <c r="D88" s="40"/>
      <c r="E88" s="101" t="str">
        <f>IF(B88&gt;0,CONCATENATE("2b_",'Valoració '!$D$7,"00",A88)," ")</f>
        <v xml:space="preserve"> </v>
      </c>
    </row>
    <row r="89" spans="1:5" x14ac:dyDescent="0.25">
      <c r="A89" s="99">
        <v>82</v>
      </c>
      <c r="B89" s="3"/>
      <c r="C89" s="3"/>
      <c r="D89" s="40"/>
      <c r="E89" s="101" t="str">
        <f>IF(B89&gt;0,CONCATENATE("2b_",'Valoració '!$D$7,"00",A89)," ")</f>
        <v xml:space="preserve"> </v>
      </c>
    </row>
    <row r="90" spans="1:5" x14ac:dyDescent="0.25">
      <c r="A90" s="99">
        <v>83</v>
      </c>
      <c r="B90" s="3"/>
      <c r="C90" s="3"/>
      <c r="D90" s="40"/>
      <c r="E90" s="101" t="str">
        <f>IF(B90&gt;0,CONCATENATE("2b_",'Valoració '!$D$7,"00",A90)," ")</f>
        <v xml:space="preserve"> </v>
      </c>
    </row>
    <row r="91" spans="1:5" x14ac:dyDescent="0.25">
      <c r="A91" s="99">
        <v>84</v>
      </c>
      <c r="B91" s="3"/>
      <c r="C91" s="3"/>
      <c r="D91" s="40"/>
      <c r="E91" s="101" t="str">
        <f>IF(B91&gt;0,CONCATENATE("2b_",'Valoració '!$D$7,"00",A91)," ")</f>
        <v xml:space="preserve"> </v>
      </c>
    </row>
    <row r="92" spans="1:5" x14ac:dyDescent="0.25">
      <c r="A92" s="99">
        <v>85</v>
      </c>
      <c r="B92" s="3"/>
      <c r="C92" s="3"/>
      <c r="D92" s="40"/>
      <c r="E92" s="101" t="str">
        <f>IF(B92&gt;0,CONCATENATE("2b_",'Valoració '!$D$7,"00",A92)," ")</f>
        <v xml:space="preserve"> </v>
      </c>
    </row>
    <row r="93" spans="1:5" x14ac:dyDescent="0.25">
      <c r="A93" s="99">
        <v>86</v>
      </c>
      <c r="B93" s="3"/>
      <c r="C93" s="3"/>
      <c r="D93" s="40"/>
      <c r="E93" s="101" t="str">
        <f>IF(B93&gt;0,CONCATENATE("2b_",'Valoració '!$D$7,"00",A93)," ")</f>
        <v xml:space="preserve"> </v>
      </c>
    </row>
    <row r="94" spans="1:5" x14ac:dyDescent="0.25">
      <c r="A94" s="99">
        <v>87</v>
      </c>
      <c r="B94" s="3"/>
      <c r="C94" s="3"/>
      <c r="D94" s="40"/>
      <c r="E94" s="101" t="str">
        <f>IF(B94&gt;0,CONCATENATE("2b_",'Valoració '!$D$7,"00",A94)," ")</f>
        <v xml:space="preserve"> </v>
      </c>
    </row>
    <row r="95" spans="1:5" x14ac:dyDescent="0.25">
      <c r="A95" s="99">
        <v>88</v>
      </c>
      <c r="B95" s="3"/>
      <c r="C95" s="3"/>
      <c r="D95" s="40"/>
      <c r="E95" s="101" t="str">
        <f>IF(B95&gt;0,CONCATENATE("2b_",'Valoració '!$D$7,"00",A95)," ")</f>
        <v xml:space="preserve"> </v>
      </c>
    </row>
    <row r="96" spans="1:5" x14ac:dyDescent="0.25">
      <c r="A96" s="99">
        <v>89</v>
      </c>
      <c r="B96" s="3"/>
      <c r="C96" s="3"/>
      <c r="D96" s="40"/>
      <c r="E96" s="101" t="str">
        <f>IF(B96&gt;0,CONCATENATE("2b_",'Valoració '!$D$7,"00",A96)," ")</f>
        <v xml:space="preserve"> </v>
      </c>
    </row>
    <row r="97" spans="1:5" x14ac:dyDescent="0.25">
      <c r="A97" s="99">
        <v>90</v>
      </c>
      <c r="B97" s="3"/>
      <c r="C97" s="3"/>
      <c r="D97" s="40"/>
      <c r="E97" s="101" t="str">
        <f>IF(B97&gt;0,CONCATENATE("2b_",'Valoració '!$D$7,"00",A97)," ")</f>
        <v xml:space="preserve"> </v>
      </c>
    </row>
    <row r="98" spans="1:5" x14ac:dyDescent="0.25">
      <c r="A98" s="99">
        <v>91</v>
      </c>
      <c r="B98" s="3"/>
      <c r="C98" s="3"/>
      <c r="D98" s="40"/>
      <c r="E98" s="101" t="str">
        <f>IF(B98&gt;0,CONCATENATE("2b_",'Valoració '!$D$7,"00",A98)," ")</f>
        <v xml:space="preserve"> </v>
      </c>
    </row>
    <row r="99" spans="1:5" x14ac:dyDescent="0.25">
      <c r="A99" s="99">
        <v>92</v>
      </c>
      <c r="B99" s="3"/>
      <c r="C99" s="3"/>
      <c r="D99" s="40"/>
      <c r="E99" s="101" t="str">
        <f>IF(B99&gt;0,CONCATENATE("2b_",'Valoració '!$D$7,"00",A99)," ")</f>
        <v xml:space="preserve"> </v>
      </c>
    </row>
    <row r="100" spans="1:5" x14ac:dyDescent="0.25">
      <c r="A100" s="99">
        <v>93</v>
      </c>
      <c r="B100" s="3"/>
      <c r="C100" s="3"/>
      <c r="D100" s="40"/>
      <c r="E100" s="101" t="str">
        <f>IF(B100&gt;0,CONCATENATE("2b_",'Valoració '!$D$7,"00",A100)," ")</f>
        <v xml:space="preserve"> </v>
      </c>
    </row>
    <row r="101" spans="1:5" x14ac:dyDescent="0.25">
      <c r="A101" s="99">
        <v>94</v>
      </c>
      <c r="B101" s="3"/>
      <c r="C101" s="3"/>
      <c r="D101" s="40"/>
      <c r="E101" s="101" t="str">
        <f>IF(B101&gt;0,CONCATENATE("2b_",'Valoració '!$D$7,"00",A101)," ")</f>
        <v xml:space="preserve"> </v>
      </c>
    </row>
    <row r="102" spans="1:5" x14ac:dyDescent="0.25">
      <c r="A102" s="99">
        <v>95</v>
      </c>
      <c r="B102" s="3"/>
      <c r="C102" s="3"/>
      <c r="D102" s="40"/>
      <c r="E102" s="101" t="str">
        <f>IF(B102&gt;0,CONCATENATE("2b_",'Valoració '!$D$7,"00",A102)," ")</f>
        <v xml:space="preserve"> </v>
      </c>
    </row>
    <row r="103" spans="1:5" x14ac:dyDescent="0.25">
      <c r="A103" s="99">
        <v>96</v>
      </c>
      <c r="B103" s="3"/>
      <c r="C103" s="3"/>
      <c r="D103" s="40"/>
      <c r="E103" s="101" t="str">
        <f>IF(B103&gt;0,CONCATENATE("2b_",'Valoració '!$D$7,"00",A103)," ")</f>
        <v xml:space="preserve"> </v>
      </c>
    </row>
    <row r="104" spans="1:5" x14ac:dyDescent="0.25">
      <c r="A104" s="99">
        <v>97</v>
      </c>
      <c r="B104" s="3"/>
      <c r="C104" s="3"/>
      <c r="D104" s="40"/>
      <c r="E104" s="101" t="str">
        <f>IF(B104&gt;0,CONCATENATE("2b_",'Valoració '!$D$7,"00",A104)," ")</f>
        <v xml:space="preserve"> </v>
      </c>
    </row>
    <row r="105" spans="1:5" x14ac:dyDescent="0.25">
      <c r="A105" s="99">
        <v>98</v>
      </c>
      <c r="B105" s="3"/>
      <c r="C105" s="3"/>
      <c r="D105" s="40"/>
      <c r="E105" s="101" t="str">
        <f>IF(B105&gt;0,CONCATENATE("2b_",'Valoració '!$D$7,"00",A105)," ")</f>
        <v xml:space="preserve"> </v>
      </c>
    </row>
    <row r="106" spans="1:5" x14ac:dyDescent="0.25">
      <c r="A106" s="99">
        <v>99</v>
      </c>
      <c r="B106" s="3"/>
      <c r="C106" s="3"/>
      <c r="D106" s="40"/>
      <c r="E106" s="101" t="str">
        <f>IF(B106&gt;0,CONCATENATE("2b_",'Valoració '!$D$7,"00",A106)," ")</f>
        <v xml:space="preserve"> </v>
      </c>
    </row>
    <row r="107" spans="1:5" x14ac:dyDescent="0.25">
      <c r="A107" s="99">
        <v>100</v>
      </c>
      <c r="B107" s="3"/>
      <c r="C107" s="3"/>
      <c r="D107" s="40"/>
      <c r="E107" s="101" t="str">
        <f>IF(B107&gt;0,CONCATENATE("2b_",'Valoració '!$D$7,"00",A107)," ")</f>
        <v xml:space="preserve"> </v>
      </c>
    </row>
    <row r="109" spans="1:5" ht="15.75" x14ac:dyDescent="0.25">
      <c r="B109" s="17"/>
      <c r="C109" s="17"/>
    </row>
  </sheetData>
  <sheetProtection algorithmName="SHA-512" hashValue="tKY7wGHmFAzaHRx7nFnN7EQ91ZsNfbxWG1SGHmYsSEgCklWXLaPIEQ6iGHwe5cZWTC6wCmYB2O62DzBBt944AQ==" saltValue="+22lpffhRvQ2XMwRKam6uA==" spinCount="100000" sheet="1" objects="1" scenarios="1"/>
  <mergeCells count="1">
    <mergeCell ref="A6:D6"/>
  </mergeCells>
  <hyperlinks>
    <hyperlink ref="A4" r:id="rId1"/>
  </hyperlinks>
  <pageMargins left="0.7" right="0.7" top="0.75" bottom="0.75" header="0.3" footer="0.3"/>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3"/>
  <dimension ref="A1:D108"/>
  <sheetViews>
    <sheetView workbookViewId="0">
      <selection activeCell="A7" sqref="A7:A106"/>
    </sheetView>
  </sheetViews>
  <sheetFormatPr baseColWidth="10" defaultColWidth="9.140625" defaultRowHeight="15" x14ac:dyDescent="0.25"/>
  <cols>
    <col min="2" max="2" width="84.5703125" customWidth="1"/>
    <col min="3" max="3" width="19.140625" customWidth="1"/>
    <col min="4" max="4" width="22.42578125" customWidth="1"/>
  </cols>
  <sheetData>
    <row r="1" spans="1:4" x14ac:dyDescent="0.25">
      <c r="A1" s="14" t="s">
        <v>95</v>
      </c>
    </row>
    <row r="2" spans="1:4" x14ac:dyDescent="0.25">
      <c r="A2" t="s">
        <v>68</v>
      </c>
    </row>
    <row r="4" spans="1:4" x14ac:dyDescent="0.25">
      <c r="A4" s="19" t="s">
        <v>73</v>
      </c>
    </row>
    <row r="5" spans="1:4" ht="15" customHeight="1" x14ac:dyDescent="0.25">
      <c r="A5" s="267" t="s">
        <v>96</v>
      </c>
      <c r="B5" s="268"/>
      <c r="C5" s="269"/>
    </row>
    <row r="6" spans="1:4" ht="34.5" customHeight="1" x14ac:dyDescent="0.25">
      <c r="A6" s="97" t="s">
        <v>31</v>
      </c>
      <c r="B6" s="98" t="s">
        <v>80</v>
      </c>
      <c r="C6" s="98" t="s">
        <v>81</v>
      </c>
      <c r="D6" s="98" t="s">
        <v>29</v>
      </c>
    </row>
    <row r="7" spans="1:4" x14ac:dyDescent="0.25">
      <c r="A7" s="101">
        <v>1</v>
      </c>
      <c r="B7" s="22"/>
      <c r="C7" s="22"/>
      <c r="D7" s="101" t="str">
        <f>IF(B7&gt;0,(CONCATENATE("AM_",'Valoració '!$D$7,"00",A7))," ")</f>
        <v xml:space="preserve"> </v>
      </c>
    </row>
    <row r="8" spans="1:4" x14ac:dyDescent="0.25">
      <c r="A8" s="101">
        <v>2</v>
      </c>
      <c r="B8" s="22"/>
      <c r="C8" s="22"/>
      <c r="D8" s="101" t="str">
        <f>IF(B8&gt;0,(CONCATENATE("AM_",'Valoració '!$D$7,"00",A8))," ")</f>
        <v xml:space="preserve"> </v>
      </c>
    </row>
    <row r="9" spans="1:4" x14ac:dyDescent="0.25">
      <c r="A9" s="101">
        <v>3</v>
      </c>
      <c r="B9" s="22"/>
      <c r="C9" s="22"/>
      <c r="D9" s="101" t="str">
        <f>IF(B9&gt;0,(CONCATENATE("AM_",'Valoració '!$D$7,"00",A9))," ")</f>
        <v xml:space="preserve"> </v>
      </c>
    </row>
    <row r="10" spans="1:4" x14ac:dyDescent="0.25">
      <c r="A10" s="101">
        <v>4</v>
      </c>
      <c r="B10" s="22"/>
      <c r="C10" s="22"/>
      <c r="D10" s="101" t="str">
        <f>IF(B10&gt;0,(CONCATENATE("AM_",'Valoració '!$D$7,"00",A10))," ")</f>
        <v xml:space="preserve"> </v>
      </c>
    </row>
    <row r="11" spans="1:4" x14ac:dyDescent="0.25">
      <c r="A11" s="101">
        <v>5</v>
      </c>
      <c r="B11" s="22"/>
      <c r="C11" s="22"/>
      <c r="D11" s="101" t="str">
        <f>IF(B11&gt;0,(CONCATENATE("AM_",'Valoració '!$D$7,"00",A11))," ")</f>
        <v xml:space="preserve"> </v>
      </c>
    </row>
    <row r="12" spans="1:4" x14ac:dyDescent="0.25">
      <c r="A12" s="101">
        <v>6</v>
      </c>
      <c r="B12" s="22"/>
      <c r="C12" s="22"/>
      <c r="D12" s="101" t="str">
        <f>IF(B12&gt;0,(CONCATENATE("AM_",'Valoració '!$D$7,"00",A12))," ")</f>
        <v xml:space="preserve"> </v>
      </c>
    </row>
    <row r="13" spans="1:4" x14ac:dyDescent="0.25">
      <c r="A13" s="101">
        <v>7</v>
      </c>
      <c r="B13" s="3"/>
      <c r="C13" s="3"/>
      <c r="D13" s="101" t="str">
        <f>IF(B13&gt;0,(CONCATENATE("AM_",'Valoració '!$D$7,"00",A13))," ")</f>
        <v xml:space="preserve"> </v>
      </c>
    </row>
    <row r="14" spans="1:4" x14ac:dyDescent="0.25">
      <c r="A14" s="101">
        <v>8</v>
      </c>
      <c r="B14" s="3"/>
      <c r="C14" s="3"/>
      <c r="D14" s="101" t="str">
        <f>IF(B14&gt;0,(CONCATENATE("AM_",'Valoració '!$D$7,"00",A14))," ")</f>
        <v xml:space="preserve"> </v>
      </c>
    </row>
    <row r="15" spans="1:4" x14ac:dyDescent="0.25">
      <c r="A15" s="101">
        <v>9</v>
      </c>
      <c r="B15" s="3"/>
      <c r="C15" s="3"/>
      <c r="D15" s="101" t="str">
        <f>IF(B15&gt;0,(CONCATENATE("AM_",'Valoració '!$D$7,"00",A15))," ")</f>
        <v xml:space="preserve"> </v>
      </c>
    </row>
    <row r="16" spans="1:4" x14ac:dyDescent="0.25">
      <c r="A16" s="101">
        <v>10</v>
      </c>
      <c r="B16" s="3"/>
      <c r="C16" s="3"/>
      <c r="D16" s="101" t="str">
        <f>IF(B16&gt;0,(CONCATENATE("AM_",'Valoració '!$D$7,"00",A16))," ")</f>
        <v xml:space="preserve"> </v>
      </c>
    </row>
    <row r="17" spans="1:4" x14ac:dyDescent="0.25">
      <c r="A17" s="101">
        <v>11</v>
      </c>
      <c r="B17" s="3"/>
      <c r="C17" s="3"/>
      <c r="D17" s="101" t="str">
        <f>IF(B17&gt;0,(CONCATENATE("AM_",'Valoració '!$D$7,"00",A17))," ")</f>
        <v xml:space="preserve"> </v>
      </c>
    </row>
    <row r="18" spans="1:4" x14ac:dyDescent="0.25">
      <c r="A18" s="101">
        <v>12</v>
      </c>
      <c r="B18" s="3"/>
      <c r="C18" s="3"/>
      <c r="D18" s="101" t="str">
        <f>IF(B18&gt;0,(CONCATENATE("AM_",'Valoració '!$D$7,"00",A18))," ")</f>
        <v xml:space="preserve"> </v>
      </c>
    </row>
    <row r="19" spans="1:4" x14ac:dyDescent="0.25">
      <c r="A19" s="101">
        <v>13</v>
      </c>
      <c r="B19" s="3"/>
      <c r="C19" s="3"/>
      <c r="D19" s="101" t="str">
        <f>IF(B19&gt;0,(CONCATENATE("AM_",'Valoració '!$D$7,"00",A19))," ")</f>
        <v xml:space="preserve"> </v>
      </c>
    </row>
    <row r="20" spans="1:4" x14ac:dyDescent="0.25">
      <c r="A20" s="101">
        <v>14</v>
      </c>
      <c r="B20" s="3"/>
      <c r="C20" s="3"/>
      <c r="D20" s="101" t="str">
        <f>IF(B20&gt;0,(CONCATENATE("AM_",'Valoració '!$D$7,"00",A20))," ")</f>
        <v xml:space="preserve"> </v>
      </c>
    </row>
    <row r="21" spans="1:4" x14ac:dyDescent="0.25">
      <c r="A21" s="101">
        <v>15</v>
      </c>
      <c r="B21" s="3"/>
      <c r="C21" s="3"/>
      <c r="D21" s="101" t="str">
        <f>IF(B21&gt;0,(CONCATENATE("AM_",'Valoració '!$D$7,"00",A21))," ")</f>
        <v xml:space="preserve"> </v>
      </c>
    </row>
    <row r="22" spans="1:4" x14ac:dyDescent="0.25">
      <c r="A22" s="101">
        <v>16</v>
      </c>
      <c r="B22" s="3"/>
      <c r="C22" s="3"/>
      <c r="D22" s="101" t="str">
        <f>IF(B22&gt;0,(CONCATENATE("AM_",'Valoració '!$D$7,"00",A22))," ")</f>
        <v xml:space="preserve"> </v>
      </c>
    </row>
    <row r="23" spans="1:4" x14ac:dyDescent="0.25">
      <c r="A23" s="101">
        <v>17</v>
      </c>
      <c r="B23" s="3"/>
      <c r="C23" s="3"/>
      <c r="D23" s="101" t="str">
        <f>IF(B23&gt;0,(CONCATENATE("AM_",'Valoració '!$D$7,"00",A23))," ")</f>
        <v xml:space="preserve"> </v>
      </c>
    </row>
    <row r="24" spans="1:4" x14ac:dyDescent="0.25">
      <c r="A24" s="101">
        <v>18</v>
      </c>
      <c r="B24" s="3"/>
      <c r="C24" s="3"/>
      <c r="D24" s="101" t="str">
        <f>IF(B24&gt;0,(CONCATENATE("AM_",'Valoració '!$D$7,"00",A24))," ")</f>
        <v xml:space="preserve"> </v>
      </c>
    </row>
    <row r="25" spans="1:4" x14ac:dyDescent="0.25">
      <c r="A25" s="101">
        <v>19</v>
      </c>
      <c r="B25" s="3"/>
      <c r="C25" s="3"/>
      <c r="D25" s="101" t="str">
        <f>IF(B25&gt;0,(CONCATENATE("AM_",'Valoració '!$D$7,"00",A25))," ")</f>
        <v xml:space="preserve"> </v>
      </c>
    </row>
    <row r="26" spans="1:4" x14ac:dyDescent="0.25">
      <c r="A26" s="101">
        <v>20</v>
      </c>
      <c r="B26" s="3"/>
      <c r="C26" s="3"/>
      <c r="D26" s="101" t="str">
        <f>IF(B26&gt;0,(CONCATENATE("AM_",'Valoració '!$D$7,"00",A26))," ")</f>
        <v xml:space="preserve"> </v>
      </c>
    </row>
    <row r="27" spans="1:4" x14ac:dyDescent="0.25">
      <c r="A27" s="101">
        <v>21</v>
      </c>
      <c r="B27" s="3"/>
      <c r="C27" s="3"/>
      <c r="D27" s="101" t="str">
        <f>IF(B27&gt;0,(CONCATENATE("AM_",'Valoració '!$D$7,"00",A27))," ")</f>
        <v xml:space="preserve"> </v>
      </c>
    </row>
    <row r="28" spans="1:4" x14ac:dyDescent="0.25">
      <c r="A28" s="101">
        <v>22</v>
      </c>
      <c r="B28" s="3"/>
      <c r="C28" s="3"/>
      <c r="D28" s="101" t="str">
        <f>IF(B28&gt;0,(CONCATENATE("AM_",'Valoració '!$D$7,"00",A28))," ")</f>
        <v xml:space="preserve"> </v>
      </c>
    </row>
    <row r="29" spans="1:4" x14ac:dyDescent="0.25">
      <c r="A29" s="101">
        <v>23</v>
      </c>
      <c r="B29" s="3"/>
      <c r="C29" s="3"/>
      <c r="D29" s="101" t="str">
        <f>IF(B29&gt;0,(CONCATENATE("AM_",'Valoració '!$D$7,"00",A29))," ")</f>
        <v xml:space="preserve"> </v>
      </c>
    </row>
    <row r="30" spans="1:4" x14ac:dyDescent="0.25">
      <c r="A30" s="101">
        <v>24</v>
      </c>
      <c r="B30" s="3"/>
      <c r="C30" s="3"/>
      <c r="D30" s="101" t="str">
        <f>IF(B30&gt;0,(CONCATENATE("AM_",'Valoració '!$D$7,"00",A30))," ")</f>
        <v xml:space="preserve"> </v>
      </c>
    </row>
    <row r="31" spans="1:4" x14ac:dyDescent="0.25">
      <c r="A31" s="101">
        <v>25</v>
      </c>
      <c r="B31" s="3"/>
      <c r="C31" s="3"/>
      <c r="D31" s="101" t="str">
        <f>IF(B31&gt;0,(CONCATENATE("AM_",'Valoració '!$D$7,"00",A31))," ")</f>
        <v xml:space="preserve"> </v>
      </c>
    </row>
    <row r="32" spans="1:4" x14ac:dyDescent="0.25">
      <c r="A32" s="101">
        <v>26</v>
      </c>
      <c r="B32" s="3"/>
      <c r="C32" s="3"/>
      <c r="D32" s="101" t="str">
        <f>IF(B32&gt;0,(CONCATENATE("AM_",'Valoració '!$D$7,"00",A32))," ")</f>
        <v xml:space="preserve"> </v>
      </c>
    </row>
    <row r="33" spans="1:4" x14ac:dyDescent="0.25">
      <c r="A33" s="101">
        <v>27</v>
      </c>
      <c r="B33" s="3"/>
      <c r="C33" s="3"/>
      <c r="D33" s="101" t="str">
        <f>IF(B33&gt;0,(CONCATENATE("AM_",'Valoració '!$D$7,"00",A33))," ")</f>
        <v xml:space="preserve"> </v>
      </c>
    </row>
    <row r="34" spans="1:4" x14ac:dyDescent="0.25">
      <c r="A34" s="101">
        <v>28</v>
      </c>
      <c r="B34" s="3"/>
      <c r="C34" s="3"/>
      <c r="D34" s="101" t="str">
        <f>IF(B34&gt;0,(CONCATENATE("AM_",'Valoració '!$D$7,"00",A34))," ")</f>
        <v xml:space="preserve"> </v>
      </c>
    </row>
    <row r="35" spans="1:4" x14ac:dyDescent="0.25">
      <c r="A35" s="101">
        <v>29</v>
      </c>
      <c r="B35" s="3"/>
      <c r="C35" s="3"/>
      <c r="D35" s="101" t="str">
        <f>IF(B35&gt;0,(CONCATENATE("AM_",'Valoració '!$D$7,"00",A35))," ")</f>
        <v xml:space="preserve"> </v>
      </c>
    </row>
    <row r="36" spans="1:4" x14ac:dyDescent="0.25">
      <c r="A36" s="101">
        <v>30</v>
      </c>
      <c r="B36" s="3"/>
      <c r="C36" s="3"/>
      <c r="D36" s="101" t="str">
        <f>IF(B36&gt;0,(CONCATENATE("AM_",'Valoració '!$D$7,"00",A36))," ")</f>
        <v xml:space="preserve"> </v>
      </c>
    </row>
    <row r="37" spans="1:4" x14ac:dyDescent="0.25">
      <c r="A37" s="101">
        <v>31</v>
      </c>
      <c r="B37" s="3"/>
      <c r="C37" s="3"/>
      <c r="D37" s="101" t="str">
        <f>IF(B37&gt;0,(CONCATENATE("AM_",'Valoració '!$D$7,"00",A37))," ")</f>
        <v xml:space="preserve"> </v>
      </c>
    </row>
    <row r="38" spans="1:4" x14ac:dyDescent="0.25">
      <c r="A38" s="101">
        <v>32</v>
      </c>
      <c r="B38" s="3"/>
      <c r="C38" s="3"/>
      <c r="D38" s="101" t="str">
        <f>IF(B38&gt;0,(CONCATENATE("AM_",'Valoració '!$D$7,"00",A38))," ")</f>
        <v xml:space="preserve"> </v>
      </c>
    </row>
    <row r="39" spans="1:4" x14ac:dyDescent="0.25">
      <c r="A39" s="101">
        <v>33</v>
      </c>
      <c r="B39" s="3"/>
      <c r="C39" s="3"/>
      <c r="D39" s="101" t="str">
        <f>IF(B39&gt;0,(CONCATENATE("AM_",'Valoració '!$D$7,"00",A39))," ")</f>
        <v xml:space="preserve"> </v>
      </c>
    </row>
    <row r="40" spans="1:4" x14ac:dyDescent="0.25">
      <c r="A40" s="101">
        <v>34</v>
      </c>
      <c r="B40" s="3"/>
      <c r="C40" s="3"/>
      <c r="D40" s="101" t="str">
        <f>IF(B40&gt;0,(CONCATENATE("AM_",'Valoració '!$D$7,"00",A40))," ")</f>
        <v xml:space="preserve"> </v>
      </c>
    </row>
    <row r="41" spans="1:4" x14ac:dyDescent="0.25">
      <c r="A41" s="101">
        <v>35</v>
      </c>
      <c r="B41" s="3"/>
      <c r="C41" s="3"/>
      <c r="D41" s="101" t="str">
        <f>IF(B41&gt;0,(CONCATENATE("AM_",'Valoració '!$D$7,"00",A41))," ")</f>
        <v xml:space="preserve"> </v>
      </c>
    </row>
    <row r="42" spans="1:4" x14ac:dyDescent="0.25">
      <c r="A42" s="101">
        <v>36</v>
      </c>
      <c r="B42" s="3"/>
      <c r="C42" s="3"/>
      <c r="D42" s="101" t="str">
        <f>IF(B42&gt;0,(CONCATENATE("AM_",'Valoració '!$D$7,"00",A42))," ")</f>
        <v xml:space="preserve"> </v>
      </c>
    </row>
    <row r="43" spans="1:4" x14ac:dyDescent="0.25">
      <c r="A43" s="101">
        <v>37</v>
      </c>
      <c r="B43" s="3"/>
      <c r="C43" s="3"/>
      <c r="D43" s="101" t="str">
        <f>IF(B43&gt;0,(CONCATENATE("AM_",'Valoració '!$D$7,"00",A43))," ")</f>
        <v xml:space="preserve"> </v>
      </c>
    </row>
    <row r="44" spans="1:4" x14ac:dyDescent="0.25">
      <c r="A44" s="101">
        <v>38</v>
      </c>
      <c r="B44" s="3"/>
      <c r="C44" s="3"/>
      <c r="D44" s="101" t="str">
        <f>IF(B44&gt;0,(CONCATENATE("AM_",'Valoració '!$D$7,"00",A44))," ")</f>
        <v xml:space="preserve"> </v>
      </c>
    </row>
    <row r="45" spans="1:4" x14ac:dyDescent="0.25">
      <c r="A45" s="101">
        <v>39</v>
      </c>
      <c r="B45" s="3"/>
      <c r="C45" s="3"/>
      <c r="D45" s="101" t="str">
        <f>IF(B45&gt;0,(CONCATENATE("AM_",'Valoració '!$D$7,"00",A45))," ")</f>
        <v xml:space="preserve"> </v>
      </c>
    </row>
    <row r="46" spans="1:4" x14ac:dyDescent="0.25">
      <c r="A46" s="101">
        <v>40</v>
      </c>
      <c r="B46" s="3"/>
      <c r="C46" s="3"/>
      <c r="D46" s="101" t="str">
        <f>IF(B46&gt;0,(CONCATENATE("AM_",'Valoració '!$D$7,"00",A46))," ")</f>
        <v xml:space="preserve"> </v>
      </c>
    </row>
    <row r="47" spans="1:4" x14ac:dyDescent="0.25">
      <c r="A47" s="101">
        <v>41</v>
      </c>
      <c r="B47" s="3"/>
      <c r="C47" s="3"/>
      <c r="D47" s="101" t="str">
        <f>IF(B47&gt;0,(CONCATENATE("AM_",'Valoració '!$D$7,"00",A47))," ")</f>
        <v xml:space="preserve"> </v>
      </c>
    </row>
    <row r="48" spans="1:4" x14ac:dyDescent="0.25">
      <c r="A48" s="101">
        <v>42</v>
      </c>
      <c r="B48" s="3"/>
      <c r="C48" s="3"/>
      <c r="D48" s="101" t="str">
        <f>IF(B48&gt;0,(CONCATENATE("AM_",'Valoració '!$D$7,"00",A48))," ")</f>
        <v xml:space="preserve"> </v>
      </c>
    </row>
    <row r="49" spans="1:4" x14ac:dyDescent="0.25">
      <c r="A49" s="101">
        <v>43</v>
      </c>
      <c r="B49" s="3"/>
      <c r="C49" s="3"/>
      <c r="D49" s="101" t="str">
        <f>IF(B49&gt;0,(CONCATENATE("AM_",'Valoració '!$D$7,"00",A49))," ")</f>
        <v xml:space="preserve"> </v>
      </c>
    </row>
    <row r="50" spans="1:4" x14ac:dyDescent="0.25">
      <c r="A50" s="101">
        <v>44</v>
      </c>
      <c r="B50" s="3"/>
      <c r="C50" s="3"/>
      <c r="D50" s="101" t="str">
        <f>IF(B50&gt;0,(CONCATENATE("AM_",'Valoració '!$D$7,"00",A50))," ")</f>
        <v xml:space="preserve"> </v>
      </c>
    </row>
    <row r="51" spans="1:4" x14ac:dyDescent="0.25">
      <c r="A51" s="101">
        <v>45</v>
      </c>
      <c r="B51" s="3"/>
      <c r="C51" s="3"/>
      <c r="D51" s="101" t="str">
        <f>IF(B51&gt;0,(CONCATENATE("AM_",'Valoració '!$D$7,"00",A51))," ")</f>
        <v xml:space="preserve"> </v>
      </c>
    </row>
    <row r="52" spans="1:4" x14ac:dyDescent="0.25">
      <c r="A52" s="101">
        <v>46</v>
      </c>
      <c r="B52" s="3"/>
      <c r="C52" s="3"/>
      <c r="D52" s="101" t="str">
        <f>IF(B52&gt;0,(CONCATENATE("AM_",'Valoració '!$D$7,"00",A52))," ")</f>
        <v xml:space="preserve"> </v>
      </c>
    </row>
    <row r="53" spans="1:4" x14ac:dyDescent="0.25">
      <c r="A53" s="101">
        <v>47</v>
      </c>
      <c r="B53" s="3"/>
      <c r="C53" s="3"/>
      <c r="D53" s="101" t="str">
        <f>IF(B53&gt;0,(CONCATENATE("AM_",'Valoració '!$D$7,"00",A53))," ")</f>
        <v xml:space="preserve"> </v>
      </c>
    </row>
    <row r="54" spans="1:4" x14ac:dyDescent="0.25">
      <c r="A54" s="101">
        <v>48</v>
      </c>
      <c r="B54" s="3"/>
      <c r="C54" s="3"/>
      <c r="D54" s="101" t="str">
        <f>IF(B54&gt;0,(CONCATENATE("AM_",'Valoració '!$D$7,"00",A54))," ")</f>
        <v xml:space="preserve"> </v>
      </c>
    </row>
    <row r="55" spans="1:4" x14ac:dyDescent="0.25">
      <c r="A55" s="101">
        <v>49</v>
      </c>
      <c r="B55" s="3"/>
      <c r="C55" s="3"/>
      <c r="D55" s="101" t="str">
        <f>IF(B55&gt;0,(CONCATENATE("AM_",'Valoració '!$D$7,"00",A55))," ")</f>
        <v xml:space="preserve"> </v>
      </c>
    </row>
    <row r="56" spans="1:4" x14ac:dyDescent="0.25">
      <c r="A56" s="101">
        <v>50</v>
      </c>
      <c r="B56" s="3"/>
      <c r="C56" s="3"/>
      <c r="D56" s="101" t="str">
        <f>IF(B56&gt;0,(CONCATENATE("AM_",'Valoració '!$D$7,"00",A56))," ")</f>
        <v xml:space="preserve"> </v>
      </c>
    </row>
    <row r="57" spans="1:4" x14ac:dyDescent="0.25">
      <c r="A57" s="101">
        <v>51</v>
      </c>
      <c r="B57" s="3"/>
      <c r="C57" s="3"/>
      <c r="D57" s="101" t="str">
        <f>IF(B57&gt;0,(CONCATENATE("AM_",'Valoració '!$D$7,"00",A57))," ")</f>
        <v xml:space="preserve"> </v>
      </c>
    </row>
    <row r="58" spans="1:4" x14ac:dyDescent="0.25">
      <c r="A58" s="101">
        <v>52</v>
      </c>
      <c r="B58" s="3"/>
      <c r="C58" s="3"/>
      <c r="D58" s="101" t="str">
        <f>IF(B58&gt;0,(CONCATENATE("AM_",'Valoració '!$D$7,"00",A58))," ")</f>
        <v xml:space="preserve"> </v>
      </c>
    </row>
    <row r="59" spans="1:4" x14ac:dyDescent="0.25">
      <c r="A59" s="101">
        <v>53</v>
      </c>
      <c r="B59" s="3"/>
      <c r="C59" s="3"/>
      <c r="D59" s="101" t="str">
        <f>IF(B59&gt;0,(CONCATENATE("AM_",'Valoració '!$D$7,"00",A59))," ")</f>
        <v xml:space="preserve"> </v>
      </c>
    </row>
    <row r="60" spans="1:4" x14ac:dyDescent="0.25">
      <c r="A60" s="101">
        <v>54</v>
      </c>
      <c r="B60" s="3"/>
      <c r="C60" s="3"/>
      <c r="D60" s="101" t="str">
        <f>IF(B60&gt;0,(CONCATENATE("AM_",'Valoració '!$D$7,"00",A60))," ")</f>
        <v xml:space="preserve"> </v>
      </c>
    </row>
    <row r="61" spans="1:4" x14ac:dyDescent="0.25">
      <c r="A61" s="101">
        <v>55</v>
      </c>
      <c r="B61" s="3"/>
      <c r="C61" s="3"/>
      <c r="D61" s="101" t="str">
        <f>IF(B61&gt;0,(CONCATENATE("AM_",'Valoració '!$D$7,"00",A61))," ")</f>
        <v xml:space="preserve"> </v>
      </c>
    </row>
    <row r="62" spans="1:4" x14ac:dyDescent="0.25">
      <c r="A62" s="101">
        <v>56</v>
      </c>
      <c r="B62" s="3"/>
      <c r="C62" s="3"/>
      <c r="D62" s="101" t="str">
        <f>IF(B62&gt;0,(CONCATENATE("AM_",'Valoració '!$D$7,"00",A62))," ")</f>
        <v xml:space="preserve"> </v>
      </c>
    </row>
    <row r="63" spans="1:4" x14ac:dyDescent="0.25">
      <c r="A63" s="101">
        <v>57</v>
      </c>
      <c r="B63" s="3"/>
      <c r="C63" s="3"/>
      <c r="D63" s="101" t="str">
        <f>IF(B63&gt;0,(CONCATENATE("AM_",'Valoració '!$D$7,"00",A63))," ")</f>
        <v xml:space="preserve"> </v>
      </c>
    </row>
    <row r="64" spans="1:4" x14ac:dyDescent="0.25">
      <c r="A64" s="101">
        <v>58</v>
      </c>
      <c r="B64" s="3"/>
      <c r="C64" s="3"/>
      <c r="D64" s="101" t="str">
        <f>IF(B64&gt;0,(CONCATENATE("AM_",'Valoració '!$D$7,"00",A64))," ")</f>
        <v xml:space="preserve"> </v>
      </c>
    </row>
    <row r="65" spans="1:4" x14ac:dyDescent="0.25">
      <c r="A65" s="101">
        <v>59</v>
      </c>
      <c r="B65" s="3"/>
      <c r="C65" s="3"/>
      <c r="D65" s="101" t="str">
        <f>IF(B65&gt;0,(CONCATENATE("AM_",'Valoració '!$D$7,"00",A65))," ")</f>
        <v xml:space="preserve"> </v>
      </c>
    </row>
    <row r="66" spans="1:4" x14ac:dyDescent="0.25">
      <c r="A66" s="101">
        <v>60</v>
      </c>
      <c r="B66" s="3"/>
      <c r="C66" s="3"/>
      <c r="D66" s="101" t="str">
        <f>IF(B66&gt;0,(CONCATENATE("AM_",'Valoració '!$D$7,"00",A66))," ")</f>
        <v xml:space="preserve"> </v>
      </c>
    </row>
    <row r="67" spans="1:4" x14ac:dyDescent="0.25">
      <c r="A67" s="101">
        <v>61</v>
      </c>
      <c r="B67" s="3"/>
      <c r="C67" s="3"/>
      <c r="D67" s="101" t="str">
        <f>IF(B67&gt;0,(CONCATENATE("AM_",'Valoració '!$D$7,"00",A67))," ")</f>
        <v xml:space="preserve"> </v>
      </c>
    </row>
    <row r="68" spans="1:4" x14ac:dyDescent="0.25">
      <c r="A68" s="101">
        <v>62</v>
      </c>
      <c r="B68" s="3"/>
      <c r="C68" s="3"/>
      <c r="D68" s="101" t="str">
        <f>IF(B68&gt;0,(CONCATENATE("AM_",'Valoració '!$D$7,"00",A68))," ")</f>
        <v xml:space="preserve"> </v>
      </c>
    </row>
    <row r="69" spans="1:4" x14ac:dyDescent="0.25">
      <c r="A69" s="101">
        <v>63</v>
      </c>
      <c r="B69" s="3"/>
      <c r="C69" s="3"/>
      <c r="D69" s="101" t="str">
        <f>IF(B69&gt;0,(CONCATENATE("AM_",'Valoració '!$D$7,"00",A69))," ")</f>
        <v xml:space="preserve"> </v>
      </c>
    </row>
    <row r="70" spans="1:4" x14ac:dyDescent="0.25">
      <c r="A70" s="101">
        <v>64</v>
      </c>
      <c r="B70" s="3"/>
      <c r="C70" s="3"/>
      <c r="D70" s="101" t="str">
        <f>IF(B70&gt;0,(CONCATENATE("AM_",'Valoració '!$D$7,"00",A70))," ")</f>
        <v xml:space="preserve"> </v>
      </c>
    </row>
    <row r="71" spans="1:4" x14ac:dyDescent="0.25">
      <c r="A71" s="101">
        <v>65</v>
      </c>
      <c r="B71" s="3"/>
      <c r="C71" s="3"/>
      <c r="D71" s="101" t="str">
        <f>IF(B71&gt;0,(CONCATENATE("AM_",'Valoració '!$D$7,"00",A71))," ")</f>
        <v xml:space="preserve"> </v>
      </c>
    </row>
    <row r="72" spans="1:4" x14ac:dyDescent="0.25">
      <c r="A72" s="101">
        <v>66</v>
      </c>
      <c r="B72" s="3"/>
      <c r="C72" s="3"/>
      <c r="D72" s="101" t="str">
        <f>IF(B72&gt;0,(CONCATENATE("AM_",'Valoració '!$D$7,"00",A72))," ")</f>
        <v xml:space="preserve"> </v>
      </c>
    </row>
    <row r="73" spans="1:4" x14ac:dyDescent="0.25">
      <c r="A73" s="101">
        <v>67</v>
      </c>
      <c r="B73" s="3"/>
      <c r="C73" s="3"/>
      <c r="D73" s="101" t="str">
        <f>IF(B73&gt;0,(CONCATENATE("AM_",'Valoració '!$D$7,"00",A73))," ")</f>
        <v xml:space="preserve"> </v>
      </c>
    </row>
    <row r="74" spans="1:4" x14ac:dyDescent="0.25">
      <c r="A74" s="101">
        <v>68</v>
      </c>
      <c r="B74" s="3"/>
      <c r="C74" s="3"/>
      <c r="D74" s="101" t="str">
        <f>IF(B74&gt;0,(CONCATENATE("AM_",'Valoració '!$D$7,"00",A74))," ")</f>
        <v xml:space="preserve"> </v>
      </c>
    </row>
    <row r="75" spans="1:4" x14ac:dyDescent="0.25">
      <c r="A75" s="101">
        <v>69</v>
      </c>
      <c r="B75" s="3"/>
      <c r="C75" s="3"/>
      <c r="D75" s="101" t="str">
        <f>IF(B75&gt;0,(CONCATENATE("AM_",'Valoració '!$D$7,"00",A75))," ")</f>
        <v xml:space="preserve"> </v>
      </c>
    </row>
    <row r="76" spans="1:4" x14ac:dyDescent="0.25">
      <c r="A76" s="101">
        <v>70</v>
      </c>
      <c r="B76" s="3"/>
      <c r="C76" s="3"/>
      <c r="D76" s="101" t="str">
        <f>IF(B76&gt;0,(CONCATENATE("AM_",'Valoració '!$D$7,"00",A76))," ")</f>
        <v xml:space="preserve"> </v>
      </c>
    </row>
    <row r="77" spans="1:4" x14ac:dyDescent="0.25">
      <c r="A77" s="101">
        <v>71</v>
      </c>
      <c r="B77" s="3"/>
      <c r="C77" s="3"/>
      <c r="D77" s="101" t="str">
        <f>IF(B77&gt;0,(CONCATENATE("AM_",'Valoració '!$D$7,"00",A77))," ")</f>
        <v xml:space="preserve"> </v>
      </c>
    </row>
    <row r="78" spans="1:4" x14ac:dyDescent="0.25">
      <c r="A78" s="101">
        <v>72</v>
      </c>
      <c r="B78" s="3"/>
      <c r="C78" s="3"/>
      <c r="D78" s="101" t="str">
        <f>IF(B78&gt;0,(CONCATENATE("AM_",'Valoració '!$D$7,"00",A78))," ")</f>
        <v xml:space="preserve"> </v>
      </c>
    </row>
    <row r="79" spans="1:4" x14ac:dyDescent="0.25">
      <c r="A79" s="101">
        <v>73</v>
      </c>
      <c r="B79" s="3"/>
      <c r="C79" s="3"/>
      <c r="D79" s="101" t="str">
        <f>IF(B79&gt;0,(CONCATENATE("AM_",'Valoració '!$D$7,"00",A79))," ")</f>
        <v xml:space="preserve"> </v>
      </c>
    </row>
    <row r="80" spans="1:4" x14ac:dyDescent="0.25">
      <c r="A80" s="101">
        <v>74</v>
      </c>
      <c r="B80" s="3"/>
      <c r="C80" s="3"/>
      <c r="D80" s="101" t="str">
        <f>IF(B80&gt;0,(CONCATENATE("AM_",'Valoració '!$D$7,"00",A80))," ")</f>
        <v xml:space="preserve"> </v>
      </c>
    </row>
    <row r="81" spans="1:4" x14ac:dyDescent="0.25">
      <c r="A81" s="101">
        <v>75</v>
      </c>
      <c r="B81" s="3"/>
      <c r="C81" s="3"/>
      <c r="D81" s="101" t="str">
        <f>IF(B81&gt;0,(CONCATENATE("AM_",'Valoració '!$D$7,"00",A81))," ")</f>
        <v xml:space="preserve"> </v>
      </c>
    </row>
    <row r="82" spans="1:4" x14ac:dyDescent="0.25">
      <c r="A82" s="101">
        <v>76</v>
      </c>
      <c r="B82" s="3"/>
      <c r="C82" s="3"/>
      <c r="D82" s="101" t="str">
        <f>IF(B82&gt;0,(CONCATENATE("AM_",'Valoració '!$D$7,"00",A82))," ")</f>
        <v xml:space="preserve"> </v>
      </c>
    </row>
    <row r="83" spans="1:4" x14ac:dyDescent="0.25">
      <c r="A83" s="101">
        <v>77</v>
      </c>
      <c r="B83" s="3"/>
      <c r="C83" s="3"/>
      <c r="D83" s="101" t="str">
        <f>IF(B83&gt;0,(CONCATENATE("AM_",'Valoració '!$D$7,"00",A83))," ")</f>
        <v xml:space="preserve"> </v>
      </c>
    </row>
    <row r="84" spans="1:4" x14ac:dyDescent="0.25">
      <c r="A84" s="101">
        <v>78</v>
      </c>
      <c r="B84" s="3"/>
      <c r="C84" s="3"/>
      <c r="D84" s="101" t="str">
        <f>IF(B84&gt;0,(CONCATENATE("AM_",'Valoració '!$D$7,"00",A84))," ")</f>
        <v xml:space="preserve"> </v>
      </c>
    </row>
    <row r="85" spans="1:4" x14ac:dyDescent="0.25">
      <c r="A85" s="101">
        <v>79</v>
      </c>
      <c r="B85" s="3"/>
      <c r="C85" s="3"/>
      <c r="D85" s="101" t="str">
        <f>IF(B85&gt;0,(CONCATENATE("AM_",'Valoració '!$D$7,"00",A85))," ")</f>
        <v xml:space="preserve"> </v>
      </c>
    </row>
    <row r="86" spans="1:4" x14ac:dyDescent="0.25">
      <c r="A86" s="101">
        <v>80</v>
      </c>
      <c r="B86" s="3"/>
      <c r="C86" s="3"/>
      <c r="D86" s="101" t="str">
        <f>IF(B86&gt;0,(CONCATENATE("AM_",'Valoració '!$D$7,"00",A86))," ")</f>
        <v xml:space="preserve"> </v>
      </c>
    </row>
    <row r="87" spans="1:4" x14ac:dyDescent="0.25">
      <c r="A87" s="101">
        <v>81</v>
      </c>
      <c r="B87" s="3"/>
      <c r="C87" s="3"/>
      <c r="D87" s="101" t="str">
        <f>IF(B87&gt;0,(CONCATENATE("AM_",'Valoració '!$D$7,"00",A87))," ")</f>
        <v xml:space="preserve"> </v>
      </c>
    </row>
    <row r="88" spans="1:4" x14ac:dyDescent="0.25">
      <c r="A88" s="101">
        <v>82</v>
      </c>
      <c r="B88" s="3"/>
      <c r="C88" s="3"/>
      <c r="D88" s="101" t="str">
        <f>IF(B88&gt;0,(CONCATENATE("AM_",'Valoració '!$D$7,"00",A88))," ")</f>
        <v xml:space="preserve"> </v>
      </c>
    </row>
    <row r="89" spans="1:4" x14ac:dyDescent="0.25">
      <c r="A89" s="101">
        <v>83</v>
      </c>
      <c r="B89" s="3"/>
      <c r="C89" s="3"/>
      <c r="D89" s="101" t="str">
        <f>IF(B89&gt;0,(CONCATENATE("AM_",'Valoració '!$D$7,"00",A89))," ")</f>
        <v xml:space="preserve"> </v>
      </c>
    </row>
    <row r="90" spans="1:4" x14ac:dyDescent="0.25">
      <c r="A90" s="101">
        <v>84</v>
      </c>
      <c r="B90" s="3"/>
      <c r="C90" s="3"/>
      <c r="D90" s="101" t="str">
        <f>IF(B90&gt;0,(CONCATENATE("AM_",'Valoració '!$D$7,"00",A90))," ")</f>
        <v xml:space="preserve"> </v>
      </c>
    </row>
    <row r="91" spans="1:4" x14ac:dyDescent="0.25">
      <c r="A91" s="101">
        <v>85</v>
      </c>
      <c r="B91" s="3"/>
      <c r="C91" s="3"/>
      <c r="D91" s="101" t="str">
        <f>IF(B91&gt;0,(CONCATENATE("AM_",'Valoració '!$D$7,"00",A91))," ")</f>
        <v xml:space="preserve"> </v>
      </c>
    </row>
    <row r="92" spans="1:4" x14ac:dyDescent="0.25">
      <c r="A92" s="101">
        <v>86</v>
      </c>
      <c r="B92" s="3"/>
      <c r="C92" s="3"/>
      <c r="D92" s="101" t="str">
        <f>IF(B92&gt;0,(CONCATENATE("AM_",'Valoració '!$D$7,"00",A92))," ")</f>
        <v xml:space="preserve"> </v>
      </c>
    </row>
    <row r="93" spans="1:4" x14ac:dyDescent="0.25">
      <c r="A93" s="101">
        <v>87</v>
      </c>
      <c r="B93" s="3"/>
      <c r="C93" s="3"/>
      <c r="D93" s="101" t="str">
        <f>IF(B93&gt;0,(CONCATENATE("AM_",'Valoració '!$D$7,"00",A93))," ")</f>
        <v xml:space="preserve"> </v>
      </c>
    </row>
    <row r="94" spans="1:4" x14ac:dyDescent="0.25">
      <c r="A94" s="101">
        <v>88</v>
      </c>
      <c r="B94" s="3"/>
      <c r="C94" s="3"/>
      <c r="D94" s="101" t="str">
        <f>IF(B94&gt;0,(CONCATENATE("AM_",'Valoració '!$D$7,"00",A94))," ")</f>
        <v xml:space="preserve"> </v>
      </c>
    </row>
    <row r="95" spans="1:4" x14ac:dyDescent="0.25">
      <c r="A95" s="101">
        <v>89</v>
      </c>
      <c r="B95" s="3"/>
      <c r="C95" s="3"/>
      <c r="D95" s="101" t="str">
        <f>IF(B95&gt;0,(CONCATENATE("AM_",'Valoració '!$D$7,"00",A95))," ")</f>
        <v xml:space="preserve"> </v>
      </c>
    </row>
    <row r="96" spans="1:4" x14ac:dyDescent="0.25">
      <c r="A96" s="101">
        <v>90</v>
      </c>
      <c r="B96" s="3"/>
      <c r="C96" s="3"/>
      <c r="D96" s="101" t="str">
        <f>IF(B96&gt;0,(CONCATENATE("AM_",'Valoració '!$D$7,"00",A96))," ")</f>
        <v xml:space="preserve"> </v>
      </c>
    </row>
    <row r="97" spans="1:4" x14ac:dyDescent="0.25">
      <c r="A97" s="101">
        <v>91</v>
      </c>
      <c r="B97" s="3"/>
      <c r="C97" s="3"/>
      <c r="D97" s="101" t="str">
        <f>IF(B97&gt;0,(CONCATENATE("AM_",'Valoració '!$D$7,"00",A97))," ")</f>
        <v xml:space="preserve"> </v>
      </c>
    </row>
    <row r="98" spans="1:4" x14ac:dyDescent="0.25">
      <c r="A98" s="101">
        <v>92</v>
      </c>
      <c r="B98" s="3"/>
      <c r="C98" s="3"/>
      <c r="D98" s="101" t="str">
        <f>IF(B98&gt;0,(CONCATENATE("AM_",'Valoració '!$D$7,"00",A98))," ")</f>
        <v xml:space="preserve"> </v>
      </c>
    </row>
    <row r="99" spans="1:4" x14ac:dyDescent="0.25">
      <c r="A99" s="101">
        <v>93</v>
      </c>
      <c r="B99" s="3"/>
      <c r="C99" s="3"/>
      <c r="D99" s="101" t="str">
        <f>IF(B99&gt;0,(CONCATENATE("AM_",'Valoració '!$D$7,"00",A99))," ")</f>
        <v xml:space="preserve"> </v>
      </c>
    </row>
    <row r="100" spans="1:4" x14ac:dyDescent="0.25">
      <c r="A100" s="101">
        <v>94</v>
      </c>
      <c r="B100" s="3"/>
      <c r="C100" s="3"/>
      <c r="D100" s="101" t="str">
        <f>IF(B100&gt;0,(CONCATENATE("AM_",'Valoració '!$D$7,"00",A100))," ")</f>
        <v xml:space="preserve"> </v>
      </c>
    </row>
    <row r="101" spans="1:4" x14ac:dyDescent="0.25">
      <c r="A101" s="101">
        <v>95</v>
      </c>
      <c r="B101" s="3"/>
      <c r="C101" s="3"/>
      <c r="D101" s="101" t="str">
        <f>IF(B101&gt;0,(CONCATENATE("AM_",'Valoració '!$D$7,"00",A101))," ")</f>
        <v xml:space="preserve"> </v>
      </c>
    </row>
    <row r="102" spans="1:4" x14ac:dyDescent="0.25">
      <c r="A102" s="101">
        <v>96</v>
      </c>
      <c r="B102" s="3"/>
      <c r="C102" s="3"/>
      <c r="D102" s="101" t="str">
        <f>IF(B102&gt;0,(CONCATENATE("AM_",'Valoració '!$D$7,"00",A102))," ")</f>
        <v xml:space="preserve"> </v>
      </c>
    </row>
    <row r="103" spans="1:4" x14ac:dyDescent="0.25">
      <c r="A103" s="101">
        <v>97</v>
      </c>
      <c r="B103" s="3"/>
      <c r="C103" s="3"/>
      <c r="D103" s="101" t="str">
        <f>IF(B103&gt;0,(CONCATENATE("AM_",'Valoració '!$D$7,"00",A103))," ")</f>
        <v xml:space="preserve"> </v>
      </c>
    </row>
    <row r="104" spans="1:4" x14ac:dyDescent="0.25">
      <c r="A104" s="101">
        <v>98</v>
      </c>
      <c r="B104" s="3"/>
      <c r="C104" s="3"/>
      <c r="D104" s="101" t="str">
        <f>IF(B104&gt;0,(CONCATENATE("AM_",'Valoració '!$D$7,"00",A104))," ")</f>
        <v xml:space="preserve"> </v>
      </c>
    </row>
    <row r="105" spans="1:4" x14ac:dyDescent="0.25">
      <c r="A105" s="101">
        <v>99</v>
      </c>
      <c r="B105" s="3"/>
      <c r="C105" s="3"/>
      <c r="D105" s="101" t="str">
        <f>IF(B105&gt;0,(CONCATENATE("AM_",'Valoració '!$D$7,"00",A105))," ")</f>
        <v xml:space="preserve"> </v>
      </c>
    </row>
    <row r="106" spans="1:4" x14ac:dyDescent="0.25">
      <c r="A106" s="101">
        <v>100</v>
      </c>
      <c r="B106" s="3"/>
      <c r="C106" s="3"/>
      <c r="D106" s="101" t="str">
        <f>IF(B106&gt;0,(CONCATENATE("AM_",'Valoració '!$D$7,"00",A106))," ")</f>
        <v xml:space="preserve"> </v>
      </c>
    </row>
    <row r="108" spans="1:4" ht="15.75" x14ac:dyDescent="0.25">
      <c r="B108" s="17"/>
    </row>
  </sheetData>
  <sheetProtection algorithmName="SHA-512" hashValue="oFTeu/i9JnDnq8YzPxVRA0j7JdqdznuPhsAInGshSDvUqmQLwoSk1dmYYAKT6YF4z11Hk3kMEwykwix7b0zBGg==" saltValue="0ya9tSledHYuhp1ZPXHTWw==" spinCount="100000" sheet="1" objects="1" scenarios="1"/>
  <mergeCells count="1">
    <mergeCell ref="A5:C5"/>
  </mergeCells>
  <hyperlinks>
    <hyperlink ref="A4" r:id="rId1"/>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vt:i4>
      </vt:variant>
    </vt:vector>
  </HeadingPairs>
  <TitlesOfParts>
    <vt:vector size="20" baseType="lpstr">
      <vt:lpstr>Instruccions</vt:lpstr>
      <vt:lpstr>Valoració </vt:lpstr>
      <vt:lpstr>RESUM</vt:lpstr>
      <vt:lpstr>AGR INT</vt:lpstr>
      <vt:lpstr>N AQU</vt:lpstr>
      <vt:lpstr>Ingressos i beques</vt:lpstr>
      <vt:lpstr>ERC Grant</vt:lpstr>
      <vt:lpstr>1.2.a.Projectes Internacionals</vt:lpstr>
      <vt:lpstr>1.2.b.Projectes I+D+i</vt:lpstr>
      <vt:lpstr>1.2.c.SGR</vt:lpstr>
      <vt:lpstr>1.2.d.Publicacions</vt:lpstr>
      <vt:lpstr>1.2.e.Transferència</vt:lpstr>
      <vt:lpstr>1.2.f. Institucions acadèmiques</vt:lpstr>
      <vt:lpstr>1.2.g.Direcció</vt:lpstr>
      <vt:lpstr>2.ii.Projectes Innovació Docent</vt:lpstr>
      <vt:lpstr>2.iv.Tesis</vt:lpstr>
      <vt:lpstr>2.v.2. Experiència Docent</vt:lpstr>
      <vt:lpstr>2.vi. Comissions docència</vt:lpstr>
      <vt:lpstr>AM. Altres Mèrits</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 de Windows</cp:lastModifiedBy>
  <cp:lastPrinted>2020-11-01T23:25:57Z</cp:lastPrinted>
  <dcterms:created xsi:type="dcterms:W3CDTF">2016-09-27T14:52:45Z</dcterms:created>
  <dcterms:modified xsi:type="dcterms:W3CDTF">2020-11-04T07:44:31Z</dcterms:modified>
</cp:coreProperties>
</file>